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na\Documents\PRESUPUESTO\EJERC 2021\INFORMES\INFORMEX\"/>
    </mc:Choice>
  </mc:AlternateContent>
  <xr:revisionPtr revIDLastSave="0" documentId="13_ncr:1_{A8687D02-0987-474A-8433-27DBE1619935}" xr6:coauthVersionLast="46" xr6:coauthVersionMax="46" xr10:uidLastSave="{00000000-0000-0000-0000-000000000000}"/>
  <bookViews>
    <workbookView xWindow="-120" yWindow="-120" windowWidth="19440" windowHeight="15000" tabRatio="580" firstSheet="20" activeTab="20" xr2:uid="{00000000-000D-0000-FFFF-FFFF00000000}"/>
  </bookViews>
  <sheets>
    <sheet name="ORIGINAL 2013" sheetId="6" r:id="rId1"/>
    <sheet name="TOTAL RECURSOS 2013" sheetId="7" r:id="rId2"/>
    <sheet name="ORIGINAL 2014" sheetId="10" r:id="rId3"/>
    <sheet name="TOTAL RECURSOS 2014" sheetId="11" r:id="rId4"/>
    <sheet name="ORIGINAL 2015" sheetId="8" r:id="rId5"/>
    <sheet name="TOTAL RECURSOS 2015" sheetId="9" r:id="rId6"/>
    <sheet name="ORIGINAL 2016" sheetId="13" r:id="rId7"/>
    <sheet name="TOTAL RECURSOS 2016" sheetId="12" r:id="rId8"/>
    <sheet name="ORIGINAL 2017" sheetId="15" r:id="rId9"/>
    <sheet name="TOTAL RECURSOS 2017" sheetId="14" r:id="rId10"/>
    <sheet name="ORIGINAL 2018" sheetId="16" r:id="rId11"/>
    <sheet name="TOTAL RECURSOS 2018" sheetId="17" r:id="rId12"/>
    <sheet name="ORIGINAL 2019" sheetId="18" r:id="rId13"/>
    <sheet name="TOTAL RECURSOS 2019" sheetId="19" r:id="rId14"/>
    <sheet name="ORIGINAL 2020" sheetId="20" r:id="rId15"/>
    <sheet name="TOTAL RECURSOS 2020" sheetId="21" r:id="rId16"/>
    <sheet name="PPTO SUSTANTIVO" sheetId="22" r:id="rId17"/>
    <sheet name="ORIGINAL 2021" sheetId="23" r:id="rId18"/>
    <sheet name="TOTAL RECURSOS 2021" sheetId="24" r:id="rId19"/>
    <sheet name="PPTO SUSTANTIVO 2021" sheetId="25" r:id="rId20"/>
    <sheet name="ORIGINAL 2022" sheetId="26" r:id="rId21"/>
    <sheet name="TOTAL RECURSOS 2022" sheetId="27" r:id="rId22"/>
    <sheet name="PPTO SUSTANTIVO 2022" sheetId="28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c" localSheetId="6">#REF!</definedName>
    <definedName name="\c" localSheetId="8">#REF!</definedName>
    <definedName name="\c" localSheetId="10">#REF!</definedName>
    <definedName name="\c" localSheetId="12">#REF!</definedName>
    <definedName name="\c" localSheetId="1">#REF!</definedName>
    <definedName name="\c" localSheetId="3">#REF!</definedName>
    <definedName name="\c" localSheetId="5">#REF!</definedName>
    <definedName name="\c" localSheetId="7">#REF!</definedName>
    <definedName name="\c" localSheetId="9">#REF!</definedName>
    <definedName name="\c" localSheetId="11">#REF!</definedName>
    <definedName name="\c" localSheetId="13">#REF!</definedName>
    <definedName name="\t" localSheetId="6">#REF!</definedName>
    <definedName name="\t" localSheetId="8">#REF!</definedName>
    <definedName name="\t" localSheetId="10">#REF!</definedName>
    <definedName name="\t" localSheetId="12">#REF!</definedName>
    <definedName name="\t" localSheetId="1">#REF!</definedName>
    <definedName name="\t" localSheetId="3">#REF!</definedName>
    <definedName name="\t" localSheetId="5">#REF!</definedName>
    <definedName name="\t" localSheetId="7">#REF!</definedName>
    <definedName name="\t" localSheetId="9">#REF!</definedName>
    <definedName name="\t" localSheetId="11">#REF!</definedName>
    <definedName name="\t" localSheetId="13">#REF!</definedName>
    <definedName name="\z" localSheetId="6">#REF!</definedName>
    <definedName name="\z" localSheetId="8">#REF!</definedName>
    <definedName name="\z" localSheetId="10">#REF!</definedName>
    <definedName name="\z" localSheetId="12">#REF!</definedName>
    <definedName name="\z" localSheetId="1">#REF!</definedName>
    <definedName name="\z" localSheetId="3">#REF!</definedName>
    <definedName name="\z" localSheetId="5">#REF!</definedName>
    <definedName name="\z" localSheetId="7">#REF!</definedName>
    <definedName name="\z" localSheetId="9">#REF!</definedName>
    <definedName name="\z" localSheetId="11">#REF!</definedName>
    <definedName name="\z" localSheetId="13">#REF!</definedName>
    <definedName name="____ASA96" localSheetId="6">#REF!</definedName>
    <definedName name="____ASA96" localSheetId="8">#REF!</definedName>
    <definedName name="____ASA96" localSheetId="10">#REF!</definedName>
    <definedName name="____ASA96" localSheetId="12">#REF!</definedName>
    <definedName name="____ASA96" localSheetId="1">#REF!</definedName>
    <definedName name="____ASA96" localSheetId="3">#REF!</definedName>
    <definedName name="____ASA96" localSheetId="5">#REF!</definedName>
    <definedName name="____ASA96" localSheetId="7">#REF!</definedName>
    <definedName name="____ASA96" localSheetId="9">#REF!</definedName>
    <definedName name="____ASA96" localSheetId="11">#REF!</definedName>
    <definedName name="____ASA96" localSheetId="13">#REF!</definedName>
    <definedName name="____cad179" localSheetId="6">'[1]Mod Eco Controlados 99'!#REF!</definedName>
    <definedName name="____cad179" localSheetId="8">'[1]Mod Eco Controlados 99'!#REF!</definedName>
    <definedName name="____cad179" localSheetId="10">'[1]Mod Eco Controlados 99'!#REF!</definedName>
    <definedName name="____cad179" localSheetId="12">'[1]Mod Eco Controlados 99'!#REF!</definedName>
    <definedName name="____cad179" localSheetId="1">'[1]Mod Eco Controlados 99'!#REF!</definedName>
    <definedName name="____cad179" localSheetId="3">'[1]Mod Eco Controlados 99'!#REF!</definedName>
    <definedName name="____cad179" localSheetId="5">'[1]Mod Eco Controlados 99'!#REF!</definedName>
    <definedName name="____cad179" localSheetId="7">'[1]Mod Eco Controlados 99'!#REF!</definedName>
    <definedName name="____cad179" localSheetId="9">'[1]Mod Eco Controlados 99'!#REF!</definedName>
    <definedName name="____cad179" localSheetId="11">'[1]Mod Eco Controlados 99'!#REF!</definedName>
    <definedName name="____cad179" localSheetId="13">'[1]Mod Eco Controlados 99'!#REF!</definedName>
    <definedName name="____CFD02" localSheetId="6">#REF!</definedName>
    <definedName name="____CFD02" localSheetId="8">#REF!</definedName>
    <definedName name="____CFD02" localSheetId="10">#REF!</definedName>
    <definedName name="____CFD02" localSheetId="12">#REF!</definedName>
    <definedName name="____CFD02" localSheetId="1">#REF!</definedName>
    <definedName name="____CFD02" localSheetId="3">#REF!</definedName>
    <definedName name="____CFD02" localSheetId="5">#REF!</definedName>
    <definedName name="____CFD02" localSheetId="7">#REF!</definedName>
    <definedName name="____CFD02" localSheetId="9">#REF!</definedName>
    <definedName name="____CFD02" localSheetId="11">#REF!</definedName>
    <definedName name="____CFD02" localSheetId="13">#REF!</definedName>
    <definedName name="____CFE96" localSheetId="6">#REF!</definedName>
    <definedName name="____CFE96" localSheetId="8">#REF!</definedName>
    <definedName name="____CFE96" localSheetId="10">#REF!</definedName>
    <definedName name="____CFE96" localSheetId="12">#REF!</definedName>
    <definedName name="____CFE96" localSheetId="1">#REF!</definedName>
    <definedName name="____CFE96" localSheetId="3">#REF!</definedName>
    <definedName name="____CFE96" localSheetId="5">#REF!</definedName>
    <definedName name="____CFE96" localSheetId="7">#REF!</definedName>
    <definedName name="____CFE96" localSheetId="9">#REF!</definedName>
    <definedName name="____CFE96" localSheetId="11">#REF!</definedName>
    <definedName name="____CFE96" localSheetId="13">#REF!</definedName>
    <definedName name="____CON96" localSheetId="6">#REF!</definedName>
    <definedName name="____CON96" localSheetId="8">#REF!</definedName>
    <definedName name="____CON96" localSheetId="10">#REF!</definedName>
    <definedName name="____CON96" localSheetId="12">#REF!</definedName>
    <definedName name="____CON96" localSheetId="1">#REF!</definedName>
    <definedName name="____CON96" localSheetId="3">#REF!</definedName>
    <definedName name="____CON96" localSheetId="5">#REF!</definedName>
    <definedName name="____CON96" localSheetId="7">#REF!</definedName>
    <definedName name="____CON96" localSheetId="9">#REF!</definedName>
    <definedName name="____CON96" localSheetId="11">#REF!</definedName>
    <definedName name="____CON96" localSheetId="13">#REF!</definedName>
    <definedName name="____PEM96" localSheetId="6">#REF!</definedName>
    <definedName name="____PEM96" localSheetId="8">#REF!</definedName>
    <definedName name="____PEM96" localSheetId="10">#REF!</definedName>
    <definedName name="____PEM96" localSheetId="12">#REF!</definedName>
    <definedName name="____PEM96" localSheetId="1">#REF!</definedName>
    <definedName name="____PEM96" localSheetId="3">#REF!</definedName>
    <definedName name="____PEM96" localSheetId="5">#REF!</definedName>
    <definedName name="____PEM96" localSheetId="7">#REF!</definedName>
    <definedName name="____PEM96" localSheetId="9">#REF!</definedName>
    <definedName name="____PEM96" localSheetId="11">#REF!</definedName>
    <definedName name="____PEM96" localSheetId="13">#REF!</definedName>
    <definedName name="____PIB08" localSheetId="6">#REF!</definedName>
    <definedName name="____PIB08" localSheetId="8">#REF!</definedName>
    <definedName name="____PIB08" localSheetId="10">#REF!</definedName>
    <definedName name="____PIB08" localSheetId="12">#REF!</definedName>
    <definedName name="____PIB08" localSheetId="1">#REF!</definedName>
    <definedName name="____PIB08" localSheetId="3">#REF!</definedName>
    <definedName name="____PIB08" localSheetId="5">#REF!</definedName>
    <definedName name="____PIB08" localSheetId="7">#REF!</definedName>
    <definedName name="____PIB08" localSheetId="9">#REF!</definedName>
    <definedName name="____PIB08" localSheetId="11">#REF!</definedName>
    <definedName name="____PIB08" localSheetId="13">#REF!</definedName>
    <definedName name="____PIP96" localSheetId="6">#REF!</definedName>
    <definedName name="____PIP96" localSheetId="8">#REF!</definedName>
    <definedName name="____PIP96" localSheetId="10">#REF!</definedName>
    <definedName name="____PIP96" localSheetId="12">#REF!</definedName>
    <definedName name="____PIP96" localSheetId="1">#REF!</definedName>
    <definedName name="____PIP96" localSheetId="3">#REF!</definedName>
    <definedName name="____PIP96" localSheetId="5">#REF!</definedName>
    <definedName name="____PIP96" localSheetId="7">#REF!</definedName>
    <definedName name="____PIP96" localSheetId="9">#REF!</definedName>
    <definedName name="____PIP96" localSheetId="11">#REF!</definedName>
    <definedName name="____PIP96" localSheetId="13">#REF!</definedName>
    <definedName name="____syt03" localSheetId="6">#REF!</definedName>
    <definedName name="____syt03" localSheetId="8">#REF!</definedName>
    <definedName name="____syt03" localSheetId="10">#REF!</definedName>
    <definedName name="____syt03" localSheetId="12">#REF!</definedName>
    <definedName name="____syt03" localSheetId="1">#REF!</definedName>
    <definedName name="____syt03" localSheetId="3">#REF!</definedName>
    <definedName name="____syt03" localSheetId="5">#REF!</definedName>
    <definedName name="____syt03" localSheetId="7">#REF!</definedName>
    <definedName name="____syt03" localSheetId="9">#REF!</definedName>
    <definedName name="____syt03" localSheetId="11">#REF!</definedName>
    <definedName name="____syt03" localSheetId="13">#REF!</definedName>
    <definedName name="___ASA96" localSheetId="6">#REF!</definedName>
    <definedName name="___ASA96" localSheetId="8">#REF!</definedName>
    <definedName name="___ASA96" localSheetId="10">#REF!</definedName>
    <definedName name="___ASA96" localSheetId="12">#REF!</definedName>
    <definedName name="___ASA96" localSheetId="1">#REF!</definedName>
    <definedName name="___ASA96" localSheetId="3">#REF!</definedName>
    <definedName name="___ASA96" localSheetId="5">#REF!</definedName>
    <definedName name="___ASA96" localSheetId="7">#REF!</definedName>
    <definedName name="___ASA96" localSheetId="9">#REF!</definedName>
    <definedName name="___ASA96" localSheetId="11">#REF!</definedName>
    <definedName name="___ASA96" localSheetId="13">#REF!</definedName>
    <definedName name="___cad179" localSheetId="6">'[1]Mod Eco Controlados 99'!#REF!</definedName>
    <definedName name="___cad179" localSheetId="8">'[1]Mod Eco Controlados 99'!#REF!</definedName>
    <definedName name="___cad179" localSheetId="10">'[1]Mod Eco Controlados 99'!#REF!</definedName>
    <definedName name="___cad179" localSheetId="12">'[1]Mod Eco Controlados 99'!#REF!</definedName>
    <definedName name="___cad179" localSheetId="1">'[1]Mod Eco Controlados 99'!#REF!</definedName>
    <definedName name="___cad179" localSheetId="3">'[1]Mod Eco Controlados 99'!#REF!</definedName>
    <definedName name="___cad179" localSheetId="5">'[1]Mod Eco Controlados 99'!#REF!</definedName>
    <definedName name="___cad179" localSheetId="7">'[1]Mod Eco Controlados 99'!#REF!</definedName>
    <definedName name="___cad179" localSheetId="9">'[1]Mod Eco Controlados 99'!#REF!</definedName>
    <definedName name="___cad179" localSheetId="11">'[1]Mod Eco Controlados 99'!#REF!</definedName>
    <definedName name="___cad179" localSheetId="13">'[1]Mod Eco Controlados 99'!#REF!</definedName>
    <definedName name="___CFD02" localSheetId="6">#REF!</definedName>
    <definedName name="___CFD02" localSheetId="8">#REF!</definedName>
    <definedName name="___CFD02" localSheetId="10">#REF!</definedName>
    <definedName name="___CFD02" localSheetId="12">#REF!</definedName>
    <definedName name="___CFD02" localSheetId="1">#REF!</definedName>
    <definedName name="___CFD02" localSheetId="3">#REF!</definedName>
    <definedName name="___CFD02" localSheetId="5">#REF!</definedName>
    <definedName name="___CFD02" localSheetId="7">#REF!</definedName>
    <definedName name="___CFD02" localSheetId="9">#REF!</definedName>
    <definedName name="___CFD02" localSheetId="11">#REF!</definedName>
    <definedName name="___CFD02" localSheetId="13">#REF!</definedName>
    <definedName name="___CFE96" localSheetId="6">#REF!</definedName>
    <definedName name="___CFE96" localSheetId="8">#REF!</definedName>
    <definedName name="___CFE96" localSheetId="10">#REF!</definedName>
    <definedName name="___CFE96" localSheetId="12">#REF!</definedName>
    <definedName name="___CFE96" localSheetId="1">#REF!</definedName>
    <definedName name="___CFE96" localSheetId="3">#REF!</definedName>
    <definedName name="___CFE96" localSheetId="5">#REF!</definedName>
    <definedName name="___CFE96" localSheetId="7">#REF!</definedName>
    <definedName name="___CFE96" localSheetId="9">#REF!</definedName>
    <definedName name="___CFE96" localSheetId="11">#REF!</definedName>
    <definedName name="___CFE96" localSheetId="13">#REF!</definedName>
    <definedName name="___CON96" localSheetId="6">#REF!</definedName>
    <definedName name="___CON96" localSheetId="8">#REF!</definedName>
    <definedName name="___CON96" localSheetId="10">#REF!</definedName>
    <definedName name="___CON96" localSheetId="12">#REF!</definedName>
    <definedName name="___CON96" localSheetId="1">#REF!</definedName>
    <definedName name="___CON96" localSheetId="3">#REF!</definedName>
    <definedName name="___CON96" localSheetId="5">#REF!</definedName>
    <definedName name="___CON96" localSheetId="7">#REF!</definedName>
    <definedName name="___CON96" localSheetId="9">#REF!</definedName>
    <definedName name="___CON96" localSheetId="11">#REF!</definedName>
    <definedName name="___CON96" localSheetId="13">#REF!</definedName>
    <definedName name="___PEM96" localSheetId="6">#REF!</definedName>
    <definedName name="___PEM96" localSheetId="8">#REF!</definedName>
    <definedName name="___PEM96" localSheetId="10">#REF!</definedName>
    <definedName name="___PEM96" localSheetId="12">#REF!</definedName>
    <definedName name="___PEM96" localSheetId="1">#REF!</definedName>
    <definedName name="___PEM96" localSheetId="3">#REF!</definedName>
    <definedName name="___PEM96" localSheetId="5">#REF!</definedName>
    <definedName name="___PEM96" localSheetId="7">#REF!</definedName>
    <definedName name="___PEM96" localSheetId="9">#REF!</definedName>
    <definedName name="___PEM96" localSheetId="11">#REF!</definedName>
    <definedName name="___PEM96" localSheetId="13">#REF!</definedName>
    <definedName name="___PIB08" localSheetId="6">#REF!</definedName>
    <definedName name="___PIB08" localSheetId="8">#REF!</definedName>
    <definedName name="___PIB08" localSheetId="10">#REF!</definedName>
    <definedName name="___PIB08" localSheetId="12">#REF!</definedName>
    <definedName name="___PIB08" localSheetId="1">#REF!</definedName>
    <definedName name="___PIB08" localSheetId="3">#REF!</definedName>
    <definedName name="___PIB08" localSheetId="5">#REF!</definedName>
    <definedName name="___PIB08" localSheetId="7">#REF!</definedName>
    <definedName name="___PIB08" localSheetId="9">#REF!</definedName>
    <definedName name="___PIB08" localSheetId="11">#REF!</definedName>
    <definedName name="___PIB08" localSheetId="13">#REF!</definedName>
    <definedName name="___PIP96" localSheetId="6">#REF!</definedName>
    <definedName name="___PIP96" localSheetId="8">#REF!</definedName>
    <definedName name="___PIP96" localSheetId="10">#REF!</definedName>
    <definedName name="___PIP96" localSheetId="12">#REF!</definedName>
    <definedName name="___PIP96" localSheetId="1">#REF!</definedName>
    <definedName name="___PIP96" localSheetId="3">#REF!</definedName>
    <definedName name="___PIP96" localSheetId="5">#REF!</definedName>
    <definedName name="___PIP96" localSheetId="7">#REF!</definedName>
    <definedName name="___PIP96" localSheetId="9">#REF!</definedName>
    <definedName name="___PIP96" localSheetId="11">#REF!</definedName>
    <definedName name="___PIP96" localSheetId="13">#REF!</definedName>
    <definedName name="___syt03" localSheetId="6">#REF!</definedName>
    <definedName name="___syt03" localSheetId="8">#REF!</definedName>
    <definedName name="___syt03" localSheetId="10">#REF!</definedName>
    <definedName name="___syt03" localSheetId="12">#REF!</definedName>
    <definedName name="___syt03" localSheetId="1">#REF!</definedName>
    <definedName name="___syt03" localSheetId="3">#REF!</definedName>
    <definedName name="___syt03" localSheetId="5">#REF!</definedName>
    <definedName name="___syt03" localSheetId="7">#REF!</definedName>
    <definedName name="___syt03" localSheetId="9">#REF!</definedName>
    <definedName name="___syt03" localSheetId="11">#REF!</definedName>
    <definedName name="___syt03" localSheetId="13">#REF!</definedName>
    <definedName name="__ASA96" localSheetId="6">#REF!</definedName>
    <definedName name="__ASA96" localSheetId="8">#REF!</definedName>
    <definedName name="__ASA96" localSheetId="10">#REF!</definedName>
    <definedName name="__ASA96" localSheetId="12">#REF!</definedName>
    <definedName name="__ASA96" localSheetId="1">#REF!</definedName>
    <definedName name="__ASA96" localSheetId="3">#REF!</definedName>
    <definedName name="__ASA96" localSheetId="5">#REF!</definedName>
    <definedName name="__ASA96" localSheetId="7">#REF!</definedName>
    <definedName name="__ASA96" localSheetId="9">#REF!</definedName>
    <definedName name="__ASA96" localSheetId="11">#REF!</definedName>
    <definedName name="__ASA96" localSheetId="13">#REF!</definedName>
    <definedName name="__cad179" localSheetId="6">'[1]Mod Eco Controlados 99'!#REF!</definedName>
    <definedName name="__cad179" localSheetId="8">'[1]Mod Eco Controlados 99'!#REF!</definedName>
    <definedName name="__cad179" localSheetId="10">'[1]Mod Eco Controlados 99'!#REF!</definedName>
    <definedName name="__cad179" localSheetId="12">'[1]Mod Eco Controlados 99'!#REF!</definedName>
    <definedName name="__cad179" localSheetId="1">'[1]Mod Eco Controlados 99'!#REF!</definedName>
    <definedName name="__cad179" localSheetId="3">'[1]Mod Eco Controlados 99'!#REF!</definedName>
    <definedName name="__cad179" localSheetId="5">'[1]Mod Eco Controlados 99'!#REF!</definedName>
    <definedName name="__cad179" localSheetId="7">'[1]Mod Eco Controlados 99'!#REF!</definedName>
    <definedName name="__cad179" localSheetId="9">'[1]Mod Eco Controlados 99'!#REF!</definedName>
    <definedName name="__cad179" localSheetId="11">'[1]Mod Eco Controlados 99'!#REF!</definedName>
    <definedName name="__cad179" localSheetId="13">'[1]Mod Eco Controlados 99'!#REF!</definedName>
    <definedName name="__CFD02" localSheetId="6">#REF!</definedName>
    <definedName name="__CFD02" localSheetId="8">#REF!</definedName>
    <definedName name="__CFD02" localSheetId="10">#REF!</definedName>
    <definedName name="__CFD02" localSheetId="12">#REF!</definedName>
    <definedName name="__CFD02" localSheetId="1">#REF!</definedName>
    <definedName name="__CFD02" localSheetId="3">#REF!</definedName>
    <definedName name="__CFD02" localSheetId="5">#REF!</definedName>
    <definedName name="__CFD02" localSheetId="7">#REF!</definedName>
    <definedName name="__CFD02" localSheetId="9">#REF!</definedName>
    <definedName name="__CFD02" localSheetId="11">#REF!</definedName>
    <definedName name="__CFD02" localSheetId="13">#REF!</definedName>
    <definedName name="__CFE96" localSheetId="6">#REF!</definedName>
    <definedName name="__CFE96" localSheetId="8">#REF!</definedName>
    <definedName name="__CFE96" localSheetId="10">#REF!</definedName>
    <definedName name="__CFE96" localSheetId="12">#REF!</definedName>
    <definedName name="__CFE96" localSheetId="1">#REF!</definedName>
    <definedName name="__CFE96" localSheetId="3">#REF!</definedName>
    <definedName name="__CFE96" localSheetId="5">#REF!</definedName>
    <definedName name="__CFE96" localSheetId="7">#REF!</definedName>
    <definedName name="__CFE96" localSheetId="9">#REF!</definedName>
    <definedName name="__CFE96" localSheetId="11">#REF!</definedName>
    <definedName name="__CFE96" localSheetId="13">#REF!</definedName>
    <definedName name="__CON96" localSheetId="6">#REF!</definedName>
    <definedName name="__CON96" localSheetId="8">#REF!</definedName>
    <definedName name="__CON96" localSheetId="10">#REF!</definedName>
    <definedName name="__CON96" localSheetId="12">#REF!</definedName>
    <definedName name="__CON96" localSheetId="1">#REF!</definedName>
    <definedName name="__CON96" localSheetId="3">#REF!</definedName>
    <definedName name="__CON96" localSheetId="5">#REF!</definedName>
    <definedName name="__CON96" localSheetId="7">#REF!</definedName>
    <definedName name="__CON96" localSheetId="9">#REF!</definedName>
    <definedName name="__CON96" localSheetId="11">#REF!</definedName>
    <definedName name="__CON96" localSheetId="13">#REF!</definedName>
    <definedName name="__PEM96" localSheetId="6">#REF!</definedName>
    <definedName name="__PEM96" localSheetId="8">#REF!</definedName>
    <definedName name="__PEM96" localSheetId="10">#REF!</definedName>
    <definedName name="__PEM96" localSheetId="12">#REF!</definedName>
    <definedName name="__PEM96" localSheetId="1">#REF!</definedName>
    <definedName name="__PEM96" localSheetId="3">#REF!</definedName>
    <definedName name="__PEM96" localSheetId="5">#REF!</definedName>
    <definedName name="__PEM96" localSheetId="7">#REF!</definedName>
    <definedName name="__PEM96" localSheetId="9">#REF!</definedName>
    <definedName name="__PEM96" localSheetId="11">#REF!</definedName>
    <definedName name="__PEM96" localSheetId="13">#REF!</definedName>
    <definedName name="__PIB08" localSheetId="6">#REF!</definedName>
    <definedName name="__PIB08" localSheetId="8">#REF!</definedName>
    <definedName name="__PIB08" localSheetId="10">#REF!</definedName>
    <definedName name="__PIB08" localSheetId="12">#REF!</definedName>
    <definedName name="__PIB08" localSheetId="1">#REF!</definedName>
    <definedName name="__PIB08" localSheetId="3">#REF!</definedName>
    <definedName name="__PIB08" localSheetId="5">#REF!</definedName>
    <definedName name="__PIB08" localSheetId="7">#REF!</definedName>
    <definedName name="__PIB08" localSheetId="9">#REF!</definedName>
    <definedName name="__PIB08" localSheetId="11">#REF!</definedName>
    <definedName name="__PIB08" localSheetId="13">#REF!</definedName>
    <definedName name="__PIP96" localSheetId="6">#REF!</definedName>
    <definedName name="__PIP96" localSheetId="8">#REF!</definedName>
    <definedName name="__PIP96" localSheetId="10">#REF!</definedName>
    <definedName name="__PIP96" localSheetId="12">#REF!</definedName>
    <definedName name="__PIP96" localSheetId="1">#REF!</definedName>
    <definedName name="__PIP96" localSheetId="3">#REF!</definedName>
    <definedName name="__PIP96" localSheetId="5">#REF!</definedName>
    <definedName name="__PIP96" localSheetId="7">#REF!</definedName>
    <definedName name="__PIP96" localSheetId="9">#REF!</definedName>
    <definedName name="__PIP96" localSheetId="11">#REF!</definedName>
    <definedName name="__PIP96" localSheetId="13">#REF!</definedName>
    <definedName name="__syt03" localSheetId="6">#REF!</definedName>
    <definedName name="__syt03" localSheetId="8">#REF!</definedName>
    <definedName name="__syt03" localSheetId="10">#REF!</definedName>
    <definedName name="__syt03" localSheetId="12">#REF!</definedName>
    <definedName name="__syt03" localSheetId="1">#REF!</definedName>
    <definedName name="__syt03" localSheetId="3">#REF!</definedName>
    <definedName name="__syt03" localSheetId="5">#REF!</definedName>
    <definedName name="__syt03" localSheetId="7">#REF!</definedName>
    <definedName name="__syt03" localSheetId="9">#REF!</definedName>
    <definedName name="__syt03" localSheetId="11">#REF!</definedName>
    <definedName name="__syt03" localSheetId="13">#REF!</definedName>
    <definedName name="_3O0504" localSheetId="6">[2]BANPRO99!#REF!</definedName>
    <definedName name="_3O0504" localSheetId="8">[2]BANPRO99!#REF!</definedName>
    <definedName name="_3O0504" localSheetId="10">[2]BANPRO99!#REF!</definedName>
    <definedName name="_3O0504" localSheetId="12">[2]BANPRO99!#REF!</definedName>
    <definedName name="_3O0504" localSheetId="1">[2]BANPRO99!#REF!</definedName>
    <definedName name="_3O0504" localSheetId="3">[2]BANPRO99!#REF!</definedName>
    <definedName name="_3O0504" localSheetId="5">[2]BANPRO99!#REF!</definedName>
    <definedName name="_3O0504" localSheetId="7">[2]BANPRO99!#REF!</definedName>
    <definedName name="_3O0504" localSheetId="9">[2]BANPRO99!#REF!</definedName>
    <definedName name="_3O0504" localSheetId="11">[2]BANPRO99!#REF!</definedName>
    <definedName name="_3O0504" localSheetId="13">[2]BANPRO99!#REF!</definedName>
    <definedName name="_ASA96" localSheetId="6">#REF!</definedName>
    <definedName name="_ASA96" localSheetId="8">#REF!</definedName>
    <definedName name="_ASA96" localSheetId="10">#REF!</definedName>
    <definedName name="_ASA96" localSheetId="12">#REF!</definedName>
    <definedName name="_ASA96" localSheetId="1">#REF!</definedName>
    <definedName name="_ASA96" localSheetId="3">#REF!</definedName>
    <definedName name="_ASA96" localSheetId="5">#REF!</definedName>
    <definedName name="_ASA96" localSheetId="7">#REF!</definedName>
    <definedName name="_ASA96" localSheetId="9">#REF!</definedName>
    <definedName name="_ASA96" localSheetId="11">#REF!</definedName>
    <definedName name="_ASA96" localSheetId="13">#REF!</definedName>
    <definedName name="_base" localSheetId="6">[2]BANPRO99!#REF!</definedName>
    <definedName name="_base" localSheetId="8">[2]BANPRO99!#REF!</definedName>
    <definedName name="_base" localSheetId="10">[2]BANPRO99!#REF!</definedName>
    <definedName name="_base" localSheetId="12">[2]BANPRO99!#REF!</definedName>
    <definedName name="_base" localSheetId="1">[2]BANPRO99!#REF!</definedName>
    <definedName name="_base" localSheetId="3">[2]BANPRO99!#REF!</definedName>
    <definedName name="_base" localSheetId="5">[2]BANPRO99!#REF!</definedName>
    <definedName name="_base" localSheetId="7">[2]BANPRO99!#REF!</definedName>
    <definedName name="_base" localSheetId="9">[2]BANPRO99!#REF!</definedName>
    <definedName name="_base" localSheetId="11">[2]BANPRO99!#REF!</definedName>
    <definedName name="_base" localSheetId="13">[2]BANPRO99!#REF!</definedName>
    <definedName name="_cad179" localSheetId="6">'[1]Mod Eco Controlados 99'!#REF!</definedName>
    <definedName name="_cad179" localSheetId="8">'[1]Mod Eco Controlados 99'!#REF!</definedName>
    <definedName name="_cad179" localSheetId="10">'[1]Mod Eco Controlados 99'!#REF!</definedName>
    <definedName name="_cad179" localSheetId="12">'[1]Mod Eco Controlados 99'!#REF!</definedName>
    <definedName name="_cad179" localSheetId="1">'[1]Mod Eco Controlados 99'!#REF!</definedName>
    <definedName name="_cad179" localSheetId="3">'[1]Mod Eco Controlados 99'!#REF!</definedName>
    <definedName name="_cad179" localSheetId="5">'[1]Mod Eco Controlados 99'!#REF!</definedName>
    <definedName name="_cad179" localSheetId="7">'[1]Mod Eco Controlados 99'!#REF!</definedName>
    <definedName name="_cad179" localSheetId="9">'[1]Mod Eco Controlados 99'!#REF!</definedName>
    <definedName name="_cad179" localSheetId="11">'[1]Mod Eco Controlados 99'!#REF!</definedName>
    <definedName name="_cad179" localSheetId="13">'[1]Mod Eco Controlados 99'!#REF!</definedName>
    <definedName name="_CFD02" localSheetId="6">#REF!</definedName>
    <definedName name="_CFD02" localSheetId="8">#REF!</definedName>
    <definedName name="_CFD02" localSheetId="10">#REF!</definedName>
    <definedName name="_CFD02" localSheetId="12">#REF!</definedName>
    <definedName name="_CFD02" localSheetId="1">#REF!</definedName>
    <definedName name="_CFD02" localSheetId="3">#REF!</definedName>
    <definedName name="_CFD02" localSheetId="5">#REF!</definedName>
    <definedName name="_CFD02" localSheetId="7">#REF!</definedName>
    <definedName name="_CFD02" localSheetId="9">#REF!</definedName>
    <definedName name="_CFD02" localSheetId="11">#REF!</definedName>
    <definedName name="_CFD02" localSheetId="13">#REF!</definedName>
    <definedName name="_CFE96" localSheetId="6">#REF!</definedName>
    <definedName name="_CFE96" localSheetId="8">#REF!</definedName>
    <definedName name="_CFE96" localSheetId="10">#REF!</definedName>
    <definedName name="_CFE96" localSheetId="12">#REF!</definedName>
    <definedName name="_CFE96" localSheetId="1">#REF!</definedName>
    <definedName name="_CFE96" localSheetId="3">#REF!</definedName>
    <definedName name="_CFE96" localSheetId="5">#REF!</definedName>
    <definedName name="_CFE96" localSheetId="7">#REF!</definedName>
    <definedName name="_CFE96" localSheetId="9">#REF!</definedName>
    <definedName name="_CFE96" localSheetId="11">#REF!</definedName>
    <definedName name="_CFE96" localSheetId="13">#REF!</definedName>
    <definedName name="_CON96" localSheetId="6">#REF!</definedName>
    <definedName name="_CON96" localSheetId="8">#REF!</definedName>
    <definedName name="_CON96" localSheetId="10">#REF!</definedName>
    <definedName name="_CON96" localSheetId="12">#REF!</definedName>
    <definedName name="_CON96" localSheetId="1">#REF!</definedName>
    <definedName name="_CON96" localSheetId="3">#REF!</definedName>
    <definedName name="_CON96" localSheetId="5">#REF!</definedName>
    <definedName name="_CON96" localSheetId="7">#REF!</definedName>
    <definedName name="_CON96" localSheetId="9">#REF!</definedName>
    <definedName name="_CON96" localSheetId="11">#REF!</definedName>
    <definedName name="_CON96" localSheetId="13">#REF!</definedName>
    <definedName name="_Fill" localSheetId="6" hidden="1">#REF!</definedName>
    <definedName name="_Fill" localSheetId="8" hidden="1">#REF!</definedName>
    <definedName name="_Fill" localSheetId="10" hidden="1">#REF!</definedName>
    <definedName name="_Fill" localSheetId="12" hidden="1">#REF!</definedName>
    <definedName name="_Fill" localSheetId="14" hidden="1">#REF!</definedName>
    <definedName name="_Fill" localSheetId="17" hidden="1">#REF!</definedName>
    <definedName name="_Fill" localSheetId="20" hidden="1">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8" hidden="1">#REF!</definedName>
    <definedName name="_Fill" localSheetId="21" hidden="1">#REF!</definedName>
    <definedName name="_Fill" hidden="1">#REF!</definedName>
    <definedName name="_xlnm._FilterDatabase" localSheetId="1" hidden="1">'TOTAL RECURSOS 2013'!$Q$1:$Q$267</definedName>
    <definedName name="_xlnm._FilterDatabase" localSheetId="3" hidden="1">'TOTAL RECURSOS 2014'!$R$1:$R$262</definedName>
    <definedName name="_xlnm._FilterDatabase" localSheetId="5" hidden="1">'TOTAL RECURSOS 2015'!$I$1:$I$219</definedName>
    <definedName name="_xlnm._FilterDatabase" localSheetId="7" hidden="1">'TOTAL RECURSOS 2016'!$R$1:$R$213</definedName>
    <definedName name="_xlnm._FilterDatabase" localSheetId="9" hidden="1">'TOTAL RECURSOS 2017'!$R$1:$R$188</definedName>
    <definedName name="_xlnm._FilterDatabase" localSheetId="11" hidden="1">'TOTAL RECURSOS 2018'!$R$1:$R$207</definedName>
    <definedName name="_xlnm._FilterDatabase" localSheetId="13" hidden="1">'TOTAL RECURSOS 2019'!$R$1:$R$190</definedName>
    <definedName name="_xlnm._FilterDatabase" localSheetId="15" hidden="1">'TOTAL RECURSOS 2020'!$H$1:$H$196</definedName>
    <definedName name="_xlnm._FilterDatabase" localSheetId="18" hidden="1">'TOTAL RECURSOS 2021'!$H$1:$H$180</definedName>
    <definedName name="_xlnm._FilterDatabase" localSheetId="21" hidden="1">'TOTAL RECURSOS 2022'!$H$1:$H$236</definedName>
    <definedName name="_Key1" localSheetId="6" hidden="1">#REF!</definedName>
    <definedName name="_Key1" localSheetId="8" hidden="1">#REF!</definedName>
    <definedName name="_Key1" localSheetId="10" hidden="1">#REF!</definedName>
    <definedName name="_Key1" localSheetId="12" hidden="1">#REF!</definedName>
    <definedName name="_Key1" localSheetId="14" hidden="1">#REF!</definedName>
    <definedName name="_Key1" localSheetId="17" hidden="1">#REF!</definedName>
    <definedName name="_Key1" localSheetId="20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localSheetId="9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localSheetId="18" hidden="1">#REF!</definedName>
    <definedName name="_Key1" localSheetId="21" hidden="1">#REF!</definedName>
    <definedName name="_Key1" hidden="1">#REF!</definedName>
    <definedName name="_Order1" hidden="1">255</definedName>
    <definedName name="_PEM96" localSheetId="6">#REF!</definedName>
    <definedName name="_PEM96" localSheetId="8">#REF!</definedName>
    <definedName name="_PEM96" localSheetId="10">#REF!</definedName>
    <definedName name="_PEM96" localSheetId="12">#REF!</definedName>
    <definedName name="_PEM96" localSheetId="1">#REF!</definedName>
    <definedName name="_PEM96" localSheetId="3">#REF!</definedName>
    <definedName name="_PEM96" localSheetId="5">#REF!</definedName>
    <definedName name="_PEM96" localSheetId="7">#REF!</definedName>
    <definedName name="_PEM96" localSheetId="9">#REF!</definedName>
    <definedName name="_PEM96" localSheetId="11">#REF!</definedName>
    <definedName name="_PEM96" localSheetId="13">#REF!</definedName>
    <definedName name="_PIB08" localSheetId="6">#REF!</definedName>
    <definedName name="_PIB08" localSheetId="8">#REF!</definedName>
    <definedName name="_PIB08" localSheetId="10">#REF!</definedName>
    <definedName name="_PIB08" localSheetId="12">#REF!</definedName>
    <definedName name="_PIB08" localSheetId="1">#REF!</definedName>
    <definedName name="_PIB08" localSheetId="3">#REF!</definedName>
    <definedName name="_PIB08" localSheetId="5">#REF!</definedName>
    <definedName name="_PIB08" localSheetId="7">#REF!</definedName>
    <definedName name="_PIB08" localSheetId="9">#REF!</definedName>
    <definedName name="_PIB08" localSheetId="11">#REF!</definedName>
    <definedName name="_PIB08" localSheetId="13">#REF!</definedName>
    <definedName name="_PIP96" localSheetId="6">#REF!</definedName>
    <definedName name="_PIP96" localSheetId="8">#REF!</definedName>
    <definedName name="_PIP96" localSheetId="10">#REF!</definedName>
    <definedName name="_PIP96" localSheetId="12">#REF!</definedName>
    <definedName name="_PIP96" localSheetId="1">#REF!</definedName>
    <definedName name="_PIP96" localSheetId="3">#REF!</definedName>
    <definedName name="_PIP96" localSheetId="5">#REF!</definedName>
    <definedName name="_PIP96" localSheetId="7">#REF!</definedName>
    <definedName name="_PIP96" localSheetId="9">#REF!</definedName>
    <definedName name="_PIP96" localSheetId="11">#REF!</definedName>
    <definedName name="_PIP96" localSheetId="13">#REF!</definedName>
    <definedName name="_Regression_Int">1</definedName>
    <definedName name="_Regression_X" localSheetId="6" hidden="1">#REF!</definedName>
    <definedName name="_Regression_X" localSheetId="8" hidden="1">#REF!</definedName>
    <definedName name="_Regression_X" localSheetId="10" hidden="1">#REF!</definedName>
    <definedName name="_Regression_X" localSheetId="12" hidden="1">#REF!</definedName>
    <definedName name="_Regression_X" localSheetId="14" hidden="1">#REF!</definedName>
    <definedName name="_Regression_X" localSheetId="17" hidden="1">#REF!</definedName>
    <definedName name="_Regression_X" localSheetId="20" hidden="1">#REF!</definedName>
    <definedName name="_Regression_X" localSheetId="1" hidden="1">#REF!</definedName>
    <definedName name="_Regression_X" localSheetId="3" hidden="1">#REF!</definedName>
    <definedName name="_Regression_X" localSheetId="5" hidden="1">#REF!</definedName>
    <definedName name="_Regression_X" localSheetId="7" hidden="1">#REF!</definedName>
    <definedName name="_Regression_X" localSheetId="9" hidden="1">#REF!</definedName>
    <definedName name="_Regression_X" localSheetId="11" hidden="1">#REF!</definedName>
    <definedName name="_Regression_X" localSheetId="13" hidden="1">#REF!</definedName>
    <definedName name="_Regression_X" localSheetId="15" hidden="1">#REF!</definedName>
    <definedName name="_Regression_X" localSheetId="18" hidden="1">#REF!</definedName>
    <definedName name="_Regression_X" localSheetId="21" hidden="1">#REF!</definedName>
    <definedName name="_Regression_X" hidden="1">#REF!</definedName>
    <definedName name="_Sort" localSheetId="6" hidden="1">#REF!</definedName>
    <definedName name="_Sort" localSheetId="8" hidden="1">#REF!</definedName>
    <definedName name="_Sort" localSheetId="10" hidden="1">#REF!</definedName>
    <definedName name="_Sort" localSheetId="12" hidden="1">#REF!</definedName>
    <definedName name="_Sort" localSheetId="14" hidden="1">#REF!</definedName>
    <definedName name="_Sort" localSheetId="17" hidden="1">#REF!</definedName>
    <definedName name="_Sort" localSheetId="20" hidden="1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7" hidden="1">#REF!</definedName>
    <definedName name="_Sort" localSheetId="9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18" hidden="1">#REF!</definedName>
    <definedName name="_Sort" localSheetId="21" hidden="1">#REF!</definedName>
    <definedName name="_Sort" hidden="1">#REF!</definedName>
    <definedName name="_syt03" localSheetId="6">#REF!</definedName>
    <definedName name="_syt03" localSheetId="8">#REF!</definedName>
    <definedName name="_syt03" localSheetId="10">#REF!</definedName>
    <definedName name="_syt03" localSheetId="12">#REF!</definedName>
    <definedName name="_syt03" localSheetId="1">#REF!</definedName>
    <definedName name="_syt03" localSheetId="3">#REF!</definedName>
    <definedName name="_syt03" localSheetId="5">#REF!</definedName>
    <definedName name="_syt03" localSheetId="7">#REF!</definedName>
    <definedName name="_syt03" localSheetId="9">#REF!</definedName>
    <definedName name="_syt03" localSheetId="11">#REF!</definedName>
    <definedName name="_syt03" localSheetId="13">#REF!</definedName>
    <definedName name="A_Datos_2008_2009_sin_CESENyADUANAS" localSheetId="6">#REF!</definedName>
    <definedName name="A_Datos_2008_2009_sin_CESENyADUANAS" localSheetId="8">#REF!</definedName>
    <definedName name="A_Datos_2008_2009_sin_CESENyADUANAS" localSheetId="10">#REF!</definedName>
    <definedName name="A_Datos_2008_2009_sin_CESENyADUANAS" localSheetId="12">#REF!</definedName>
    <definedName name="A_Datos_2008_2009_sin_CESENyADUANAS" localSheetId="1">#REF!</definedName>
    <definedName name="A_Datos_2008_2009_sin_CESENyADUANAS" localSheetId="3">#REF!</definedName>
    <definedName name="A_Datos_2008_2009_sin_CESENyADUANAS" localSheetId="5">#REF!</definedName>
    <definedName name="A_Datos_2008_2009_sin_CESENyADUANAS" localSheetId="7">#REF!</definedName>
    <definedName name="A_Datos_2008_2009_sin_CESENyADUANAS" localSheetId="9">#REF!</definedName>
    <definedName name="A_Datos_2008_2009_sin_CESENyADUANAS" localSheetId="11">#REF!</definedName>
    <definedName name="A_Datos_2008_2009_sin_CESENyADUANAS" localSheetId="13">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 localSheetId="12">#REF!</definedName>
    <definedName name="A_impresión_IM" localSheetId="1">#REF!</definedName>
    <definedName name="A_impresión_IM" localSheetId="3">#REF!</definedName>
    <definedName name="A_impresión_IM" localSheetId="5">#REF!</definedName>
    <definedName name="A_impresión_IM" localSheetId="7">#REF!</definedName>
    <definedName name="A_impresión_IM" localSheetId="9">#REF!</definedName>
    <definedName name="A_impresión_IM" localSheetId="11">#REF!</definedName>
    <definedName name="A_impresión_IM" localSheetId="13">#REF!</definedName>
    <definedName name="AD" localSheetId="6">[2]BANPRO99!#REF!</definedName>
    <definedName name="AD" localSheetId="8">[2]BANPRO99!#REF!</definedName>
    <definedName name="AD" localSheetId="10">[2]BANPRO99!#REF!</definedName>
    <definedName name="AD" localSheetId="12">[2]BANPRO99!#REF!</definedName>
    <definedName name="AD" localSheetId="1">[2]BANPRO99!#REF!</definedName>
    <definedName name="AD" localSheetId="3">[2]BANPRO99!#REF!</definedName>
    <definedName name="AD" localSheetId="5">[2]BANPRO99!#REF!</definedName>
    <definedName name="AD" localSheetId="7">[2]BANPRO99!#REF!</definedName>
    <definedName name="AD" localSheetId="9">[2]BANPRO99!#REF!</definedName>
    <definedName name="AD" localSheetId="11">[2]BANPRO99!#REF!</definedName>
    <definedName name="AD" localSheetId="13">[2]BANPRO99!#REF!</definedName>
    <definedName name="ain" localSheetId="6">#REF!</definedName>
    <definedName name="ain" localSheetId="8">#REF!</definedName>
    <definedName name="ain" localSheetId="10">#REF!</definedName>
    <definedName name="ain" localSheetId="12">#REF!</definedName>
    <definedName name="ain" localSheetId="1">#REF!</definedName>
    <definedName name="ain" localSheetId="3">#REF!</definedName>
    <definedName name="ain" localSheetId="5">#REF!</definedName>
    <definedName name="ain" localSheetId="7">#REF!</definedName>
    <definedName name="ain" localSheetId="9">#REF!</definedName>
    <definedName name="ain" localSheetId="11">#REF!</definedName>
    <definedName name="ain" localSheetId="13">#REF!</definedName>
    <definedName name="ampliaciones" localSheetId="6">#REF!</definedName>
    <definedName name="ampliaciones" localSheetId="8">#REF!</definedName>
    <definedName name="ampliaciones" localSheetId="10">#REF!</definedName>
    <definedName name="ampliaciones" localSheetId="12">#REF!</definedName>
    <definedName name="ampliaciones" localSheetId="1">#REF!</definedName>
    <definedName name="ampliaciones" localSheetId="3">#REF!</definedName>
    <definedName name="ampliaciones" localSheetId="5">#REF!</definedName>
    <definedName name="ampliaciones" localSheetId="7">#REF!</definedName>
    <definedName name="ampliaciones" localSheetId="9">#REF!</definedName>
    <definedName name="ampliaciones" localSheetId="11">#REF!</definedName>
    <definedName name="ampliaciones" localSheetId="13">#REF!</definedName>
    <definedName name="AÑO" localSheetId="6">+TEXT(IF(AND(OR(DAY([3]!FECHA)&gt;=1,DAY([3]!FECHA)&lt;=10),MONTH([3]!FECHA)=1),YEAR([3]!FECHA)-1,YEAR([3]!FECHA)),"0")</definedName>
    <definedName name="AÑO" localSheetId="8">+TEXT(IF(AND(OR(DAY([3]!FECHA)&gt;=1,DAY([3]!FECHA)&lt;=10),MONTH([3]!FECHA)=1),YEAR([3]!FECHA)-1,YEAR([3]!FECHA)),"0")</definedName>
    <definedName name="AÑO" localSheetId="10">+TEXT(IF(AND(OR(DAY([3]!FECHA)&gt;=1,DAY([3]!FECHA)&lt;=10),MONTH([3]!FECHA)=1),YEAR([3]!FECHA)-1,YEAR([3]!FECHA)),"0")</definedName>
    <definedName name="AÑO" localSheetId="12">+TEXT(IF(AND(OR(DAY([3]!FECHA)&gt;=1,DAY([3]!FECHA)&lt;=10),MONTH([3]!FECHA)=1),YEAR([3]!FECHA)-1,YEAR([3]!FECHA)),"0")</definedName>
    <definedName name="AÑO" localSheetId="7">+TEXT(IF(AND(OR(DAY([3]!FECHA)&gt;=1,DAY([3]!FECHA)&lt;=10),MONTH([3]!FECHA)=1),YEAR([3]!FECHA)-1,YEAR([3]!FECHA)),"0")</definedName>
    <definedName name="AÑO" localSheetId="9">+TEXT(IF(AND(OR(DAY([3]!FECHA)&gt;=1,DAY([3]!FECHA)&lt;=10),MONTH([3]!FECHA)=1),YEAR([3]!FECHA)-1,YEAR([3]!FECHA)),"0")</definedName>
    <definedName name="AÑO" localSheetId="11">+TEXT(IF(AND(OR(DAY([3]!FECHA)&gt;=1,DAY([3]!FECHA)&lt;=10),MONTH([3]!FECHA)=1),YEAR([3]!FECHA)-1,YEAR([3]!FECHA)),"0")</definedName>
    <definedName name="AÑO" localSheetId="13">+TEXT(IF(AND(OR(DAY([3]!FECHA)&gt;=1,DAY([3]!FECHA)&lt;=10),MONTH([3]!FECHA)=1),YEAR([3]!FECHA)-1,YEAR([3]!FECHA)),"0")</definedName>
    <definedName name="_xlnm.Print_Area" localSheetId="6">#REF!</definedName>
    <definedName name="_xlnm.Print_Area" localSheetId="8">#REF!</definedName>
    <definedName name="_xlnm.Print_Area" localSheetId="10">#REF!</definedName>
    <definedName name="_xlnm.Print_Area" localSheetId="12">#REF!</definedName>
    <definedName name="_xlnm.Print_Area" localSheetId="1">#REF!</definedName>
    <definedName name="_xlnm.Print_Area" localSheetId="3">#REF!</definedName>
    <definedName name="_xlnm.Print_Area" localSheetId="5">#REF!</definedName>
    <definedName name="_xlnm.Print_Area" localSheetId="7">#REF!</definedName>
    <definedName name="_xlnm.Print_Area" localSheetId="9">#REF!</definedName>
    <definedName name="_xlnm.Print_Area" localSheetId="11">#REF!</definedName>
    <definedName name="_xlnm.Print_Area" localSheetId="13">#REF!</definedName>
    <definedName name="Area_de_paso" localSheetId="6">#REF!</definedName>
    <definedName name="Area_de_paso" localSheetId="8">#REF!</definedName>
    <definedName name="Area_de_paso" localSheetId="10">#REF!</definedName>
    <definedName name="Area_de_paso" localSheetId="12">#REF!</definedName>
    <definedName name="Area_de_paso" localSheetId="1">#REF!</definedName>
    <definedName name="Area_de_paso" localSheetId="3">#REF!</definedName>
    <definedName name="Area_de_paso" localSheetId="5">#REF!</definedName>
    <definedName name="Area_de_paso" localSheetId="7">#REF!</definedName>
    <definedName name="Area_de_paso" localSheetId="9">#REF!</definedName>
    <definedName name="Area_de_paso" localSheetId="11">#REF!</definedName>
    <definedName name="Area_de_paso" localSheetId="13">#REF!</definedName>
    <definedName name="base" localSheetId="6">#REF!</definedName>
    <definedName name="base" localSheetId="8">#REF!</definedName>
    <definedName name="base" localSheetId="10">#REF!</definedName>
    <definedName name="base" localSheetId="12">#REF!</definedName>
    <definedName name="base" localSheetId="1">#REF!</definedName>
    <definedName name="base" localSheetId="3">#REF!</definedName>
    <definedName name="base" localSheetId="5">#REF!</definedName>
    <definedName name="base" localSheetId="7">#REF!</definedName>
    <definedName name="base" localSheetId="9">#REF!</definedName>
    <definedName name="base" localSheetId="11">#REF!</definedName>
    <definedName name="base" localSheetId="13">#REF!</definedName>
    <definedName name="base03" localSheetId="6">#REF!</definedName>
    <definedName name="base03" localSheetId="8">#REF!</definedName>
    <definedName name="base03" localSheetId="10">#REF!</definedName>
    <definedName name="base03" localSheetId="12">#REF!</definedName>
    <definedName name="base03" localSheetId="1">#REF!</definedName>
    <definedName name="base03" localSheetId="3">#REF!</definedName>
    <definedName name="base03" localSheetId="5">#REF!</definedName>
    <definedName name="base03" localSheetId="7">#REF!</definedName>
    <definedName name="base03" localSheetId="9">#REF!</definedName>
    <definedName name="base03" localSheetId="11">#REF!</definedName>
    <definedName name="base03" localSheetId="13">#REF!</definedName>
    <definedName name="base04au" localSheetId="6">#REF!</definedName>
    <definedName name="base04au" localSheetId="8">#REF!</definedName>
    <definedName name="base04au" localSheetId="10">#REF!</definedName>
    <definedName name="base04au" localSheetId="12">#REF!</definedName>
    <definedName name="base04au" localSheetId="1">#REF!</definedName>
    <definedName name="base04au" localSheetId="3">#REF!</definedName>
    <definedName name="base04au" localSheetId="5">#REF!</definedName>
    <definedName name="base04au" localSheetId="7">#REF!</definedName>
    <definedName name="base04au" localSheetId="9">#REF!</definedName>
    <definedName name="base04au" localSheetId="11">#REF!</definedName>
    <definedName name="base04au" localSheetId="13">#REF!</definedName>
    <definedName name="base05" localSheetId="6">#REF!</definedName>
    <definedName name="base05" localSheetId="8">#REF!</definedName>
    <definedName name="base05" localSheetId="10">#REF!</definedName>
    <definedName name="base05" localSheetId="12">#REF!</definedName>
    <definedName name="base05" localSheetId="1">#REF!</definedName>
    <definedName name="base05" localSheetId="3">#REF!</definedName>
    <definedName name="base05" localSheetId="5">#REF!</definedName>
    <definedName name="base05" localSheetId="7">#REF!</definedName>
    <definedName name="base05" localSheetId="9">#REF!</definedName>
    <definedName name="base05" localSheetId="11">#REF!</definedName>
    <definedName name="base05" localSheetId="13">#REF!</definedName>
    <definedName name="base05au" localSheetId="6">#REF!</definedName>
    <definedName name="base05au" localSheetId="8">#REF!</definedName>
    <definedName name="base05au" localSheetId="10">#REF!</definedName>
    <definedName name="base05au" localSheetId="12">#REF!</definedName>
    <definedName name="base05au" localSheetId="1">#REF!</definedName>
    <definedName name="base05au" localSheetId="3">#REF!</definedName>
    <definedName name="base05au" localSheetId="5">#REF!</definedName>
    <definedName name="base05au" localSheetId="7">#REF!</definedName>
    <definedName name="base05au" localSheetId="9">#REF!</definedName>
    <definedName name="base05au" localSheetId="11">#REF!</definedName>
    <definedName name="base05au" localSheetId="13">#REF!</definedName>
    <definedName name="base1" localSheetId="6">#REF!</definedName>
    <definedName name="base1" localSheetId="8">#REF!</definedName>
    <definedName name="base1" localSheetId="10">#REF!</definedName>
    <definedName name="base1" localSheetId="12">#REF!</definedName>
    <definedName name="base1" localSheetId="1">#REF!</definedName>
    <definedName name="base1" localSheetId="3">#REF!</definedName>
    <definedName name="base1" localSheetId="5">#REF!</definedName>
    <definedName name="base1" localSheetId="7">#REF!</definedName>
    <definedName name="base1" localSheetId="9">#REF!</definedName>
    <definedName name="base1" localSheetId="11">#REF!</definedName>
    <definedName name="base1" localSheetId="13">#REF!</definedName>
    <definedName name="base2002" localSheetId="6">#REF!</definedName>
    <definedName name="base2002" localSheetId="8">#REF!</definedName>
    <definedName name="base2002" localSheetId="10">#REF!</definedName>
    <definedName name="base2002" localSheetId="12">#REF!</definedName>
    <definedName name="base2002" localSheetId="1">#REF!</definedName>
    <definedName name="base2002" localSheetId="3">#REF!</definedName>
    <definedName name="base2002" localSheetId="5">#REF!</definedName>
    <definedName name="base2002" localSheetId="7">#REF!</definedName>
    <definedName name="base2002" localSheetId="9">#REF!</definedName>
    <definedName name="base2002" localSheetId="11">#REF!</definedName>
    <definedName name="base2002" localSheetId="13">#REF!</definedName>
    <definedName name="base2003orig" localSheetId="6">#REF!</definedName>
    <definedName name="base2003orig" localSheetId="8">#REF!</definedName>
    <definedName name="base2003orig" localSheetId="10">#REF!</definedName>
    <definedName name="base2003orig" localSheetId="12">#REF!</definedName>
    <definedName name="base2003orig" localSheetId="1">#REF!</definedName>
    <definedName name="base2003orig" localSheetId="3">#REF!</definedName>
    <definedName name="base2003orig" localSheetId="5">#REF!</definedName>
    <definedName name="base2003orig" localSheetId="7">#REF!</definedName>
    <definedName name="base2003orig" localSheetId="9">#REF!</definedName>
    <definedName name="base2003orig" localSheetId="11">#REF!</definedName>
    <definedName name="base2003orig" localSheetId="13">#REF!</definedName>
    <definedName name="base2003origentidades" localSheetId="6">#REF!</definedName>
    <definedName name="base2003origentidades" localSheetId="8">#REF!</definedName>
    <definedName name="base2003origentidades" localSheetId="10">#REF!</definedName>
    <definedName name="base2003origentidades" localSheetId="12">#REF!</definedName>
    <definedName name="base2003origentidades" localSheetId="1">#REF!</definedName>
    <definedName name="base2003origentidades" localSheetId="3">#REF!</definedName>
    <definedName name="base2003origentidades" localSheetId="5">#REF!</definedName>
    <definedName name="base2003origentidades" localSheetId="7">#REF!</definedName>
    <definedName name="base2003origentidades" localSheetId="9">#REF!</definedName>
    <definedName name="base2003origentidades" localSheetId="11">#REF!</definedName>
    <definedName name="base2003origentidades" localSheetId="13">#REF!</definedName>
    <definedName name="base2004" localSheetId="6">#REF!</definedName>
    <definedName name="base2004" localSheetId="8">#REF!</definedName>
    <definedName name="base2004" localSheetId="10">#REF!</definedName>
    <definedName name="base2004" localSheetId="12">#REF!</definedName>
    <definedName name="base2004" localSheetId="1">#REF!</definedName>
    <definedName name="base2004" localSheetId="3">#REF!</definedName>
    <definedName name="base2004" localSheetId="5">#REF!</definedName>
    <definedName name="base2004" localSheetId="7">#REF!</definedName>
    <definedName name="base2004" localSheetId="9">#REF!</definedName>
    <definedName name="base2004" localSheetId="11">#REF!</definedName>
    <definedName name="base2004" localSheetId="13">#REF!</definedName>
    <definedName name="base2004entidades" localSheetId="6">#REF!</definedName>
    <definedName name="base2004entidades" localSheetId="8">#REF!</definedName>
    <definedName name="base2004entidades" localSheetId="10">#REF!</definedName>
    <definedName name="base2004entidades" localSheetId="12">#REF!</definedName>
    <definedName name="base2004entidades" localSheetId="1">#REF!</definedName>
    <definedName name="base2004entidades" localSheetId="3">#REF!</definedName>
    <definedName name="base2004entidades" localSheetId="5">#REF!</definedName>
    <definedName name="base2004entidades" localSheetId="7">#REF!</definedName>
    <definedName name="base2004entidades" localSheetId="9">#REF!</definedName>
    <definedName name="base2004entidades" localSheetId="11">#REF!</definedName>
    <definedName name="base2004entidades" localSheetId="13">#REF!</definedName>
    <definedName name="baseau" localSheetId="6">#REF!</definedName>
    <definedName name="baseau" localSheetId="8">#REF!</definedName>
    <definedName name="baseau" localSheetId="10">#REF!</definedName>
    <definedName name="baseau" localSheetId="12">#REF!</definedName>
    <definedName name="baseau" localSheetId="1">#REF!</definedName>
    <definedName name="baseau" localSheetId="3">#REF!</definedName>
    <definedName name="baseau" localSheetId="5">#REF!</definedName>
    <definedName name="baseau" localSheetId="7">#REF!</definedName>
    <definedName name="baseau" localSheetId="9">#REF!</definedName>
    <definedName name="baseau" localSheetId="11">#REF!</definedName>
    <definedName name="baseau" localSheetId="13">#REF!</definedName>
    <definedName name="baseb" localSheetId="6">#REF!</definedName>
    <definedName name="baseb" localSheetId="8">#REF!</definedName>
    <definedName name="baseb" localSheetId="10">#REF!</definedName>
    <definedName name="baseb" localSheetId="12">#REF!</definedName>
    <definedName name="baseb" localSheetId="1">#REF!</definedName>
    <definedName name="baseb" localSheetId="3">#REF!</definedName>
    <definedName name="baseb" localSheetId="5">#REF!</definedName>
    <definedName name="baseb" localSheetId="7">#REF!</definedName>
    <definedName name="baseb" localSheetId="9">#REF!</definedName>
    <definedName name="baseb" localSheetId="11">#REF!</definedName>
    <definedName name="baseb" localSheetId="13">#REF!</definedName>
    <definedName name="basecierre" localSheetId="6">[4]CP_2003!#REF!</definedName>
    <definedName name="basecierre" localSheetId="8">[4]CP_2003!#REF!</definedName>
    <definedName name="basecierre" localSheetId="10">[4]CP_2003!#REF!</definedName>
    <definedName name="basecierre" localSheetId="12">[4]CP_2003!#REF!</definedName>
    <definedName name="basecierre" localSheetId="7">[4]CP_2003!#REF!</definedName>
    <definedName name="basecierre" localSheetId="9">[4]CP_2003!#REF!</definedName>
    <definedName name="basecierre" localSheetId="11">[4]CP_2003!#REF!</definedName>
    <definedName name="basecierre" localSheetId="13">[4]CP_2003!#REF!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12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11">#REF!</definedName>
    <definedName name="_xlnm.Database" localSheetId="13">#REF!</definedName>
    <definedName name="bUSCAR" localSheetId="6">#REF!</definedName>
    <definedName name="bUSCAR" localSheetId="8">#REF!</definedName>
    <definedName name="bUSCAR" localSheetId="10">#REF!</definedName>
    <definedName name="bUSCAR" localSheetId="12">#REF!</definedName>
    <definedName name="bUSCAR" localSheetId="1">#REF!</definedName>
    <definedName name="bUSCAR" localSheetId="3">#REF!</definedName>
    <definedName name="bUSCAR" localSheetId="5">#REF!</definedName>
    <definedName name="bUSCAR" localSheetId="7">#REF!</definedName>
    <definedName name="bUSCAR" localSheetId="9">#REF!</definedName>
    <definedName name="bUSCAR" localSheetId="11">#REF!</definedName>
    <definedName name="bUSCAR" localSheetId="13">#REF!</definedName>
    <definedName name="C_" localSheetId="6">[5]FP1996!#REF!</definedName>
    <definedName name="C_" localSheetId="8">[5]FP1996!#REF!</definedName>
    <definedName name="C_" localSheetId="10">[5]FP1996!#REF!</definedName>
    <definedName name="C_" localSheetId="12">[5]FP1996!#REF!</definedName>
    <definedName name="C_" localSheetId="1">[5]FP1996!#REF!</definedName>
    <definedName name="C_" localSheetId="3">[5]FP1996!#REF!</definedName>
    <definedName name="C_" localSheetId="5">[5]FP1996!#REF!</definedName>
    <definedName name="C_" localSheetId="7">[5]FP1996!#REF!</definedName>
    <definedName name="C_" localSheetId="9">[5]FP1996!#REF!</definedName>
    <definedName name="C_" localSheetId="11">[5]FP1996!#REF!</definedName>
    <definedName name="C_" localSheetId="13">[5]FP1996!#REF!</definedName>
    <definedName name="cálculos" localSheetId="6">#REF!</definedName>
    <definedName name="cálculos" localSheetId="8">#REF!</definedName>
    <definedName name="cálculos" localSheetId="10">#REF!</definedName>
    <definedName name="cálculos" localSheetId="12">#REF!</definedName>
    <definedName name="cálculos" localSheetId="1">#REF!</definedName>
    <definedName name="cálculos" localSheetId="3">#REF!</definedName>
    <definedName name="cálculos" localSheetId="5">#REF!</definedName>
    <definedName name="cálculos" localSheetId="7">#REF!</definedName>
    <definedName name="cálculos" localSheetId="9">#REF!</definedName>
    <definedName name="cálculos" localSheetId="11">#REF!</definedName>
    <definedName name="cálculos" localSheetId="13">#REF!</definedName>
    <definedName name="CAPU96" localSheetId="6">#REF!</definedName>
    <definedName name="CAPU96" localSheetId="8">#REF!</definedName>
    <definedName name="CAPU96" localSheetId="10">#REF!</definedName>
    <definedName name="CAPU96" localSheetId="12">#REF!</definedName>
    <definedName name="CAPU96" localSheetId="1">#REF!</definedName>
    <definedName name="CAPU96" localSheetId="3">#REF!</definedName>
    <definedName name="CAPU96" localSheetId="5">#REF!</definedName>
    <definedName name="CAPU96" localSheetId="7">#REF!</definedName>
    <definedName name="CAPU96" localSheetId="9">#REF!</definedName>
    <definedName name="CAPU96" localSheetId="11">#REF!</definedName>
    <definedName name="CAPU96" localSheetId="13">#REF!</definedName>
    <definedName name="CicenyAduanas" localSheetId="6">#REF!</definedName>
    <definedName name="CicenyAduanas" localSheetId="8">#REF!</definedName>
    <definedName name="CicenyAduanas" localSheetId="10">#REF!</definedName>
    <definedName name="CicenyAduanas" localSheetId="12">#REF!</definedName>
    <definedName name="CicenyAduanas" localSheetId="1">#REF!</definedName>
    <definedName name="CicenyAduanas" localSheetId="3">#REF!</definedName>
    <definedName name="CicenyAduanas" localSheetId="5">#REF!</definedName>
    <definedName name="CicenyAduanas" localSheetId="7">#REF!</definedName>
    <definedName name="CicenyAduanas" localSheetId="9">#REF!</definedName>
    <definedName name="CicenyAduanas" localSheetId="11">#REF!</definedName>
    <definedName name="CicenyAduanas" localSheetId="13">#REF!</definedName>
    <definedName name="Cifras_Control" localSheetId="6">#REF!</definedName>
    <definedName name="Cifras_Control" localSheetId="8">#REF!</definedName>
    <definedName name="Cifras_Control" localSheetId="10">#REF!</definedName>
    <definedName name="Cifras_Control" localSheetId="12">#REF!</definedName>
    <definedName name="Cifras_Control" localSheetId="1">#REF!</definedName>
    <definedName name="Cifras_Control" localSheetId="3">#REF!</definedName>
    <definedName name="Cifras_Control" localSheetId="5">#REF!</definedName>
    <definedName name="Cifras_Control" localSheetId="7">#REF!</definedName>
    <definedName name="Cifras_Control" localSheetId="9">#REF!</definedName>
    <definedName name="Cifras_Control" localSheetId="11">#REF!</definedName>
    <definedName name="Cifras_Control" localSheetId="13">#REF!</definedName>
    <definedName name="claseco" localSheetId="6">#REF!</definedName>
    <definedName name="claseco" localSheetId="8">#REF!</definedName>
    <definedName name="claseco" localSheetId="10">#REF!</definedName>
    <definedName name="claseco" localSheetId="12">#REF!</definedName>
    <definedName name="claseco" localSheetId="1">#REF!</definedName>
    <definedName name="claseco" localSheetId="3">#REF!</definedName>
    <definedName name="claseco" localSheetId="5">#REF!</definedName>
    <definedName name="claseco" localSheetId="7">#REF!</definedName>
    <definedName name="claseco" localSheetId="9">#REF!</definedName>
    <definedName name="claseco" localSheetId="11">#REF!</definedName>
    <definedName name="claseco" localSheetId="13">#REF!</definedName>
    <definedName name="cmllvc198" localSheetId="6">#REF!</definedName>
    <definedName name="cmllvc198" localSheetId="8">#REF!</definedName>
    <definedName name="cmllvc198" localSheetId="10">#REF!</definedName>
    <definedName name="cmllvc198" localSheetId="12">#REF!</definedName>
    <definedName name="cmllvc198" localSheetId="1">#REF!</definedName>
    <definedName name="cmllvc198" localSheetId="3">#REF!</definedName>
    <definedName name="cmllvc198" localSheetId="5">#REF!</definedName>
    <definedName name="cmllvc198" localSheetId="7">#REF!</definedName>
    <definedName name="cmllvc198" localSheetId="9">#REF!</definedName>
    <definedName name="cmllvc198" localSheetId="11">#REF!</definedName>
    <definedName name="cmllvc198" localSheetId="13">#REF!</definedName>
    <definedName name="cmllvc298ieps" localSheetId="6">#REF!</definedName>
    <definedName name="cmllvc298ieps" localSheetId="8">#REF!</definedName>
    <definedName name="cmllvc298ieps" localSheetId="10">#REF!</definedName>
    <definedName name="cmllvc298ieps" localSheetId="12">#REF!</definedName>
    <definedName name="cmllvc298ieps" localSheetId="1">#REF!</definedName>
    <definedName name="cmllvc298ieps" localSheetId="3">#REF!</definedName>
    <definedName name="cmllvc298ieps" localSheetId="5">#REF!</definedName>
    <definedName name="cmllvc298ieps" localSheetId="7">#REF!</definedName>
    <definedName name="cmllvc298ieps" localSheetId="9">#REF!</definedName>
    <definedName name="cmllvc298ieps" localSheetId="11">#REF!</definedName>
    <definedName name="cmllvc298ieps" localSheetId="13">#REF!</definedName>
    <definedName name="cmllvp198" localSheetId="6">#REF!</definedName>
    <definedName name="cmllvp198" localSheetId="8">#REF!</definedName>
    <definedName name="cmllvp198" localSheetId="10">#REF!</definedName>
    <definedName name="cmllvp198" localSheetId="12">#REF!</definedName>
    <definedName name="cmllvp198" localSheetId="1">#REF!</definedName>
    <definedName name="cmllvp198" localSheetId="3">#REF!</definedName>
    <definedName name="cmllvp198" localSheetId="5">#REF!</definedName>
    <definedName name="cmllvp198" localSheetId="7">#REF!</definedName>
    <definedName name="cmllvp198" localSheetId="9">#REF!</definedName>
    <definedName name="cmllvp198" localSheetId="11">#REF!</definedName>
    <definedName name="cmllvp198" localSheetId="13">#REF!</definedName>
    <definedName name="cmllvp199" localSheetId="6">#REF!</definedName>
    <definedName name="cmllvp199" localSheetId="8">#REF!</definedName>
    <definedName name="cmllvp199" localSheetId="10">#REF!</definedName>
    <definedName name="cmllvp199" localSheetId="12">#REF!</definedName>
    <definedName name="cmllvp199" localSheetId="1">#REF!</definedName>
    <definedName name="cmllvp199" localSheetId="3">#REF!</definedName>
    <definedName name="cmllvp199" localSheetId="5">#REF!</definedName>
    <definedName name="cmllvp199" localSheetId="7">#REF!</definedName>
    <definedName name="cmllvp199" localSheetId="9">#REF!</definedName>
    <definedName name="cmllvp199" localSheetId="11">#REF!</definedName>
    <definedName name="cmllvp199" localSheetId="13">#REF!</definedName>
    <definedName name="cmllvp298ieps" localSheetId="6">#REF!</definedName>
    <definedName name="cmllvp298ieps" localSheetId="8">#REF!</definedName>
    <definedName name="cmllvp298ieps" localSheetId="10">#REF!</definedName>
    <definedName name="cmllvp298ieps" localSheetId="12">#REF!</definedName>
    <definedName name="cmllvp298ieps" localSheetId="1">#REF!</definedName>
    <definedName name="cmllvp298ieps" localSheetId="3">#REF!</definedName>
    <definedName name="cmllvp298ieps" localSheetId="5">#REF!</definedName>
    <definedName name="cmllvp298ieps" localSheetId="7">#REF!</definedName>
    <definedName name="cmllvp298ieps" localSheetId="9">#REF!</definedName>
    <definedName name="cmllvp298ieps" localSheetId="11">#REF!</definedName>
    <definedName name="cmllvp298ieps" localSheetId="13">#REF!</definedName>
    <definedName name="cmllvp299ieps" localSheetId="6">#REF!</definedName>
    <definedName name="cmllvp299ieps" localSheetId="8">#REF!</definedName>
    <definedName name="cmllvp299ieps" localSheetId="10">#REF!</definedName>
    <definedName name="cmllvp299ieps" localSheetId="12">#REF!</definedName>
    <definedName name="cmllvp299ieps" localSheetId="1">#REF!</definedName>
    <definedName name="cmllvp299ieps" localSheetId="3">#REF!</definedName>
    <definedName name="cmllvp299ieps" localSheetId="5">#REF!</definedName>
    <definedName name="cmllvp299ieps" localSheetId="7">#REF!</definedName>
    <definedName name="cmllvp299ieps" localSheetId="9">#REF!</definedName>
    <definedName name="cmllvp299ieps" localSheetId="11">#REF!</definedName>
    <definedName name="cmllvp299ieps" localSheetId="13">#REF!</definedName>
    <definedName name="cmlvc198" localSheetId="6">#REF!</definedName>
    <definedName name="cmlvc198" localSheetId="8">#REF!</definedName>
    <definedName name="cmlvc198" localSheetId="10">#REF!</definedName>
    <definedName name="cmlvc198" localSheetId="12">#REF!</definedName>
    <definedName name="cmlvc198" localSheetId="1">#REF!</definedName>
    <definedName name="cmlvc198" localSheetId="3">#REF!</definedName>
    <definedName name="cmlvc198" localSheetId="5">#REF!</definedName>
    <definedName name="cmlvc198" localSheetId="7">#REF!</definedName>
    <definedName name="cmlvc198" localSheetId="9">#REF!</definedName>
    <definedName name="cmlvc198" localSheetId="11">#REF!</definedName>
    <definedName name="cmlvc198" localSheetId="13">#REF!</definedName>
    <definedName name="cmlvc298ieps" localSheetId="6">#REF!</definedName>
    <definedName name="cmlvc298ieps" localSheetId="8">#REF!</definedName>
    <definedName name="cmlvc298ieps" localSheetId="10">#REF!</definedName>
    <definedName name="cmlvc298ieps" localSheetId="12">#REF!</definedName>
    <definedName name="cmlvc298ieps" localSheetId="1">#REF!</definedName>
    <definedName name="cmlvc298ieps" localSheetId="3">#REF!</definedName>
    <definedName name="cmlvc298ieps" localSheetId="5">#REF!</definedName>
    <definedName name="cmlvc298ieps" localSheetId="7">#REF!</definedName>
    <definedName name="cmlvc298ieps" localSheetId="9">#REF!</definedName>
    <definedName name="cmlvc298ieps" localSheetId="11">#REF!</definedName>
    <definedName name="cmlvc298ieps" localSheetId="13">#REF!</definedName>
    <definedName name="cmlvp198" localSheetId="6">#REF!</definedName>
    <definedName name="cmlvp198" localSheetId="8">#REF!</definedName>
    <definedName name="cmlvp198" localSheetId="10">#REF!</definedName>
    <definedName name="cmlvp198" localSheetId="12">#REF!</definedName>
    <definedName name="cmlvp198" localSheetId="1">#REF!</definedName>
    <definedName name="cmlvp198" localSheetId="3">#REF!</definedName>
    <definedName name="cmlvp198" localSheetId="5">#REF!</definedName>
    <definedName name="cmlvp198" localSheetId="7">#REF!</definedName>
    <definedName name="cmlvp198" localSheetId="9">#REF!</definedName>
    <definedName name="cmlvp198" localSheetId="11">#REF!</definedName>
    <definedName name="cmlvp198" localSheetId="13">#REF!</definedName>
    <definedName name="cmlvp199" localSheetId="6">#REF!</definedName>
    <definedName name="cmlvp199" localSheetId="8">#REF!</definedName>
    <definedName name="cmlvp199" localSheetId="10">#REF!</definedName>
    <definedName name="cmlvp199" localSheetId="12">#REF!</definedName>
    <definedName name="cmlvp199" localSheetId="1">#REF!</definedName>
    <definedName name="cmlvp199" localSheetId="3">#REF!</definedName>
    <definedName name="cmlvp199" localSheetId="5">#REF!</definedName>
    <definedName name="cmlvp199" localSheetId="7">#REF!</definedName>
    <definedName name="cmlvp199" localSheetId="9">#REF!</definedName>
    <definedName name="cmlvp199" localSheetId="11">#REF!</definedName>
    <definedName name="cmlvp199" localSheetId="13">#REF!</definedName>
    <definedName name="cmlvp298ieps" localSheetId="6">#REF!</definedName>
    <definedName name="cmlvp298ieps" localSheetId="8">#REF!</definedName>
    <definedName name="cmlvp298ieps" localSheetId="10">#REF!</definedName>
    <definedName name="cmlvp298ieps" localSheetId="12">#REF!</definedName>
    <definedName name="cmlvp298ieps" localSheetId="1">#REF!</definedName>
    <definedName name="cmlvp298ieps" localSheetId="3">#REF!</definedName>
    <definedName name="cmlvp298ieps" localSheetId="5">#REF!</definedName>
    <definedName name="cmlvp298ieps" localSheetId="7">#REF!</definedName>
    <definedName name="cmlvp298ieps" localSheetId="9">#REF!</definedName>
    <definedName name="cmlvp298ieps" localSheetId="11">#REF!</definedName>
    <definedName name="cmlvp298ieps" localSheetId="13">#REF!</definedName>
    <definedName name="cmlvp299ieps" localSheetId="6">#REF!</definedName>
    <definedName name="cmlvp299ieps" localSheetId="8">#REF!</definedName>
    <definedName name="cmlvp299ieps" localSheetId="10">#REF!</definedName>
    <definedName name="cmlvp299ieps" localSheetId="12">#REF!</definedName>
    <definedName name="cmlvp299ieps" localSheetId="1">#REF!</definedName>
    <definedName name="cmlvp299ieps" localSheetId="3">#REF!</definedName>
    <definedName name="cmlvp299ieps" localSheetId="5">#REF!</definedName>
    <definedName name="cmlvp299ieps" localSheetId="7">#REF!</definedName>
    <definedName name="cmlvp299ieps" localSheetId="9">#REF!</definedName>
    <definedName name="cmlvp299ieps" localSheetId="11">#REF!</definedName>
    <definedName name="cmlvp299ieps" localSheetId="13">#REF!</definedName>
    <definedName name="CONA96" localSheetId="6">#REF!</definedName>
    <definedName name="CONA96" localSheetId="8">#REF!</definedName>
    <definedName name="CONA96" localSheetId="10">#REF!</definedName>
    <definedName name="CONA96" localSheetId="12">#REF!</definedName>
    <definedName name="CONA96" localSheetId="1">#REF!</definedName>
    <definedName name="CONA96" localSheetId="3">#REF!</definedName>
    <definedName name="CONA96" localSheetId="5">#REF!</definedName>
    <definedName name="CONA96" localSheetId="7">#REF!</definedName>
    <definedName name="CONA96" localSheetId="9">#REF!</definedName>
    <definedName name="CONA96" localSheetId="11">#REF!</definedName>
    <definedName name="CONA96" localSheetId="13">#REF!</definedName>
    <definedName name="concepto" localSheetId="6">'[6]BASE DEFINITIVA 2002'!#REF!</definedName>
    <definedName name="concepto" localSheetId="8">'[6]BASE DEFINITIVA 2002'!#REF!</definedName>
    <definedName name="concepto" localSheetId="10">'[6]BASE DEFINITIVA 2002'!#REF!</definedName>
    <definedName name="concepto" localSheetId="12">'[6]BASE DEFINITIVA 2002'!#REF!</definedName>
    <definedName name="concepto" localSheetId="7">'[6]BASE DEFINITIVA 2002'!#REF!</definedName>
    <definedName name="concepto" localSheetId="9">'[6]BASE DEFINITIVA 2002'!#REF!</definedName>
    <definedName name="concepto" localSheetId="11">'[6]BASE DEFINITIVA 2002'!#REF!</definedName>
    <definedName name="concepto" localSheetId="13">'[6]BASE DEFINITIVA 2002'!#REF!</definedName>
    <definedName name="CONS" localSheetId="6">[2]BANPRO99!#REF!</definedName>
    <definedName name="CONS" localSheetId="8">[2]BANPRO99!#REF!</definedName>
    <definedName name="CONS" localSheetId="10">[2]BANPRO99!#REF!</definedName>
    <definedName name="CONS" localSheetId="12">[2]BANPRO99!#REF!</definedName>
    <definedName name="CONS" localSheetId="7">[2]BANPRO99!#REF!</definedName>
    <definedName name="CONS" localSheetId="9">[2]BANPRO99!#REF!</definedName>
    <definedName name="CONS" localSheetId="11">[2]BANPRO99!#REF!</definedName>
    <definedName name="CONS" localSheetId="13">[2]BANPRO99!#REF!</definedName>
    <definedName name="copia_Clas_Admva" localSheetId="6">#REF!</definedName>
    <definedName name="copia_Clas_Admva" localSheetId="8">#REF!</definedName>
    <definedName name="copia_Clas_Admva" localSheetId="10">#REF!</definedName>
    <definedName name="copia_Clas_Admva" localSheetId="12">#REF!</definedName>
    <definedName name="copia_Clas_Admva" localSheetId="1">#REF!</definedName>
    <definedName name="copia_Clas_Admva" localSheetId="3">#REF!</definedName>
    <definedName name="copia_Clas_Admva" localSheetId="5">#REF!</definedName>
    <definedName name="copia_Clas_Admva" localSheetId="7">#REF!</definedName>
    <definedName name="copia_Clas_Admva" localSheetId="9">#REF!</definedName>
    <definedName name="copia_Clas_Admva" localSheetId="11">#REF!</definedName>
    <definedName name="copia_Clas_Admva" localSheetId="13">#REF!</definedName>
    <definedName name="copia_Clas_Fun" localSheetId="6">#REF!</definedName>
    <definedName name="copia_Clas_Fun" localSheetId="8">#REF!</definedName>
    <definedName name="copia_Clas_Fun" localSheetId="10">#REF!</definedName>
    <definedName name="copia_Clas_Fun" localSheetId="12">#REF!</definedName>
    <definedName name="copia_Clas_Fun" localSheetId="1">#REF!</definedName>
    <definedName name="copia_Clas_Fun" localSheetId="3">#REF!</definedName>
    <definedName name="copia_Clas_Fun" localSheetId="5">#REF!</definedName>
    <definedName name="copia_Clas_Fun" localSheetId="7">#REF!</definedName>
    <definedName name="copia_Clas_Fun" localSheetId="9">#REF!</definedName>
    <definedName name="copia_Clas_Fun" localSheetId="11">#REF!</definedName>
    <definedName name="copia_Clas_Fun" localSheetId="13">#REF!</definedName>
    <definedName name="copia_Clas_Func" localSheetId="6">[7]Clas_Fun!#REF!</definedName>
    <definedName name="copia_Clas_Func" localSheetId="8">[7]Clas_Fun!#REF!</definedName>
    <definedName name="copia_Clas_Func" localSheetId="10">[7]Clas_Fun!#REF!</definedName>
    <definedName name="copia_Clas_Func" localSheetId="12">[7]Clas_Fun!#REF!</definedName>
    <definedName name="copia_Clas_Func" localSheetId="1">[7]Clas_Fun!#REF!</definedName>
    <definedName name="copia_Clas_Func" localSheetId="3">[7]Clas_Fun!#REF!</definedName>
    <definedName name="copia_Clas_Func" localSheetId="5">[7]Clas_Fun!#REF!</definedName>
    <definedName name="copia_Clas_Func" localSheetId="7">[7]Clas_Fun!#REF!</definedName>
    <definedName name="copia_Clas_Func" localSheetId="9">[7]Clas_Fun!#REF!</definedName>
    <definedName name="copia_Clas_Func" localSheetId="11">[7]Clas_Fun!#REF!</definedName>
    <definedName name="copia_Clas_Func" localSheetId="13">[7]Clas_Fun!#REF!</definedName>
    <definedName name="copia_Doble_Consolid" localSheetId="6">#REF!</definedName>
    <definedName name="copia_Doble_Consolid" localSheetId="8">#REF!</definedName>
    <definedName name="copia_Doble_Consolid" localSheetId="10">#REF!</definedName>
    <definedName name="copia_Doble_Consolid" localSheetId="12">#REF!</definedName>
    <definedName name="copia_Doble_Consolid" localSheetId="1">#REF!</definedName>
    <definedName name="copia_Doble_Consolid" localSheetId="3">#REF!</definedName>
    <definedName name="copia_Doble_Consolid" localSheetId="5">#REF!</definedName>
    <definedName name="copia_Doble_Consolid" localSheetId="7">#REF!</definedName>
    <definedName name="copia_Doble_Consolid" localSheetId="9">#REF!</definedName>
    <definedName name="copia_Doble_Consolid" localSheetId="11">#REF!</definedName>
    <definedName name="copia_Doble_Consolid" localSheetId="13">#REF!</definedName>
    <definedName name="copia_Doble_OECPD" localSheetId="6">#REF!</definedName>
    <definedName name="copia_Doble_OECPD" localSheetId="8">#REF!</definedName>
    <definedName name="copia_Doble_OECPD" localSheetId="10">#REF!</definedName>
    <definedName name="copia_Doble_OECPD" localSheetId="12">#REF!</definedName>
    <definedName name="copia_Doble_OECPD" localSheetId="1">#REF!</definedName>
    <definedName name="copia_Doble_OECPD" localSheetId="3">#REF!</definedName>
    <definedName name="copia_Doble_OECPD" localSheetId="5">#REF!</definedName>
    <definedName name="copia_Doble_OECPD" localSheetId="7">#REF!</definedName>
    <definedName name="copia_Doble_OECPD" localSheetId="9">#REF!</definedName>
    <definedName name="copia_Doble_OECPD" localSheetId="11">#REF!</definedName>
    <definedName name="copia_Doble_OECPD" localSheetId="13">#REF!</definedName>
    <definedName name="copia_Doble_RAutonyAPC" localSheetId="6">#REF!</definedName>
    <definedName name="copia_Doble_RAutonyAPC" localSheetId="8">#REF!</definedName>
    <definedName name="copia_Doble_RAutonyAPC" localSheetId="10">#REF!</definedName>
    <definedName name="copia_Doble_RAutonyAPC" localSheetId="12">#REF!</definedName>
    <definedName name="copia_Doble_RAutonyAPC" localSheetId="1">#REF!</definedName>
    <definedName name="copia_Doble_RAutonyAPC" localSheetId="3">#REF!</definedName>
    <definedName name="copia_Doble_RAutonyAPC" localSheetId="5">#REF!</definedName>
    <definedName name="copia_Doble_RAutonyAPC" localSheetId="7">#REF!</definedName>
    <definedName name="copia_Doble_RAutonyAPC" localSheetId="9">#REF!</definedName>
    <definedName name="copia_Doble_RAutonyAPC" localSheetId="11">#REF!</definedName>
    <definedName name="copia_Doble_RAutonyAPC" localSheetId="13">#REF!</definedName>
    <definedName name="copia_Gto_Federal" localSheetId="6">#REF!</definedName>
    <definedName name="copia_Gto_Federal" localSheetId="8">#REF!</definedName>
    <definedName name="copia_Gto_Federal" localSheetId="10">#REF!</definedName>
    <definedName name="copia_Gto_Federal" localSheetId="12">#REF!</definedName>
    <definedName name="copia_Gto_Federal" localSheetId="1">#REF!</definedName>
    <definedName name="copia_Gto_Federal" localSheetId="3">#REF!</definedName>
    <definedName name="copia_Gto_Federal" localSheetId="5">#REF!</definedName>
    <definedName name="copia_Gto_Federal" localSheetId="7">#REF!</definedName>
    <definedName name="copia_Gto_Federal" localSheetId="9">#REF!</definedName>
    <definedName name="copia_Gto_Federal" localSheetId="11">#REF!</definedName>
    <definedName name="copia_Gto_Federal" localSheetId="13">#REF!</definedName>
    <definedName name="copia_Gto_Neto" localSheetId="6">#REF!</definedName>
    <definedName name="copia_Gto_Neto" localSheetId="8">#REF!</definedName>
    <definedName name="copia_Gto_Neto" localSheetId="10">#REF!</definedName>
    <definedName name="copia_Gto_Neto" localSheetId="12">#REF!</definedName>
    <definedName name="copia_Gto_Neto" localSheetId="1">#REF!</definedName>
    <definedName name="copia_Gto_Neto" localSheetId="3">#REF!</definedName>
    <definedName name="copia_Gto_Neto" localSheetId="5">#REF!</definedName>
    <definedName name="copia_Gto_Neto" localSheetId="7">#REF!</definedName>
    <definedName name="copia_Gto_Neto" localSheetId="9">#REF!</definedName>
    <definedName name="copia_Gto_Neto" localSheetId="11">#REF!</definedName>
    <definedName name="copia_Gto_Neto" localSheetId="13">#REF!</definedName>
    <definedName name="copia_Ing_Pres" localSheetId="6">#REF!</definedName>
    <definedName name="copia_Ing_Pres" localSheetId="8">#REF!</definedName>
    <definedName name="copia_Ing_Pres" localSheetId="10">#REF!</definedName>
    <definedName name="copia_Ing_Pres" localSheetId="12">#REF!</definedName>
    <definedName name="copia_Ing_Pres" localSheetId="1">#REF!</definedName>
    <definedName name="copia_Ing_Pres" localSheetId="3">#REF!</definedName>
    <definedName name="copia_Ing_Pres" localSheetId="5">#REF!</definedName>
    <definedName name="copia_Ing_Pres" localSheetId="7">#REF!</definedName>
    <definedName name="copia_Ing_Pres" localSheetId="9">#REF!</definedName>
    <definedName name="copia_Ing_Pres" localSheetId="11">#REF!</definedName>
    <definedName name="copia_Ing_Pres" localSheetId="13">#REF!</definedName>
    <definedName name="CRI" localSheetId="6">[2]BANPRO99!#REF!</definedName>
    <definedName name="CRI" localSheetId="8">[2]BANPRO99!#REF!</definedName>
    <definedName name="CRI" localSheetId="10">[2]BANPRO99!#REF!</definedName>
    <definedName name="CRI" localSheetId="12">[2]BANPRO99!#REF!</definedName>
    <definedName name="CRI" localSheetId="1">[2]BANPRO99!#REF!</definedName>
    <definedName name="CRI" localSheetId="3">[2]BANPRO99!#REF!</definedName>
    <definedName name="CRI" localSheetId="5">[2]BANPRO99!#REF!</definedName>
    <definedName name="CRI" localSheetId="7">[2]BANPRO99!#REF!</definedName>
    <definedName name="CRI" localSheetId="9">[2]BANPRO99!#REF!</definedName>
    <definedName name="CRI" localSheetId="11">[2]BANPRO99!#REF!</definedName>
    <definedName name="CRI" localSheetId="13">[2]BANPRO99!#REF!</definedName>
    <definedName name="criterios23" localSheetId="6">#REF!</definedName>
    <definedName name="criterios23" localSheetId="8">#REF!</definedName>
    <definedName name="criterios23" localSheetId="10">#REF!</definedName>
    <definedName name="criterios23" localSheetId="12">#REF!</definedName>
    <definedName name="criterios23" localSheetId="1">#REF!</definedName>
    <definedName name="criterios23" localSheetId="3">#REF!</definedName>
    <definedName name="criterios23" localSheetId="5">#REF!</definedName>
    <definedName name="criterios23" localSheetId="7">#REF!</definedName>
    <definedName name="criterios23" localSheetId="9">#REF!</definedName>
    <definedName name="criterios23" localSheetId="11">#REF!</definedName>
    <definedName name="criterios23" localSheetId="13">#REF!</definedName>
    <definedName name="Criterios25" localSheetId="6">#REF!</definedName>
    <definedName name="Criterios25" localSheetId="8">#REF!</definedName>
    <definedName name="Criterios25" localSheetId="10">#REF!</definedName>
    <definedName name="Criterios25" localSheetId="12">#REF!</definedName>
    <definedName name="Criterios25" localSheetId="1">#REF!</definedName>
    <definedName name="Criterios25" localSheetId="3">#REF!</definedName>
    <definedName name="Criterios25" localSheetId="5">#REF!</definedName>
    <definedName name="Criterios25" localSheetId="7">#REF!</definedName>
    <definedName name="Criterios25" localSheetId="9">#REF!</definedName>
    <definedName name="Criterios25" localSheetId="11">#REF!</definedName>
    <definedName name="Criterios25" localSheetId="13">#REF!</definedName>
    <definedName name="Criterios33" localSheetId="6">#REF!</definedName>
    <definedName name="Criterios33" localSheetId="8">#REF!</definedName>
    <definedName name="Criterios33" localSheetId="10">#REF!</definedName>
    <definedName name="Criterios33" localSheetId="12">#REF!</definedName>
    <definedName name="Criterios33" localSheetId="1">#REF!</definedName>
    <definedName name="Criterios33" localSheetId="3">#REF!</definedName>
    <definedName name="Criterios33" localSheetId="5">#REF!</definedName>
    <definedName name="Criterios33" localSheetId="7">#REF!</definedName>
    <definedName name="Criterios33" localSheetId="9">#REF!</definedName>
    <definedName name="Criterios33" localSheetId="11">#REF!</definedName>
    <definedName name="Criterios33" localSheetId="13">#REF!</definedName>
    <definedName name="cuad" localSheetId="6">#REF!</definedName>
    <definedName name="cuad" localSheetId="8">#REF!</definedName>
    <definedName name="cuad" localSheetId="10">#REF!</definedName>
    <definedName name="cuad" localSheetId="12">#REF!</definedName>
    <definedName name="cuad" localSheetId="1">#REF!</definedName>
    <definedName name="cuad" localSheetId="3">#REF!</definedName>
    <definedName name="cuad" localSheetId="5">#REF!</definedName>
    <definedName name="cuad" localSheetId="7">#REF!</definedName>
    <definedName name="cuad" localSheetId="9">#REF!</definedName>
    <definedName name="cuad" localSheetId="11">#REF!</definedName>
    <definedName name="cuad" localSheetId="13">#REF!</definedName>
    <definedName name="CUAD179" localSheetId="6">#REF!</definedName>
    <definedName name="CUAD179" localSheetId="8">#REF!</definedName>
    <definedName name="CUAD179" localSheetId="10">#REF!</definedName>
    <definedName name="CUAD179" localSheetId="12">#REF!</definedName>
    <definedName name="CUAD179" localSheetId="1">#REF!</definedName>
    <definedName name="CUAD179" localSheetId="3">#REF!</definedName>
    <definedName name="CUAD179" localSheetId="5">#REF!</definedName>
    <definedName name="CUAD179" localSheetId="7">#REF!</definedName>
    <definedName name="CUAD179" localSheetId="9">#REF!</definedName>
    <definedName name="CUAD179" localSheetId="11">#REF!</definedName>
    <definedName name="CUAD179" localSheetId="13">#REF!</definedName>
    <definedName name="CUAD179A" localSheetId="6">#REF!</definedName>
    <definedName name="CUAD179A" localSheetId="8">#REF!</definedName>
    <definedName name="CUAD179A" localSheetId="10">#REF!</definedName>
    <definedName name="CUAD179A" localSheetId="12">#REF!</definedName>
    <definedName name="CUAD179A" localSheetId="1">#REF!</definedName>
    <definedName name="CUAD179A" localSheetId="3">#REF!</definedName>
    <definedName name="CUAD179A" localSheetId="5">#REF!</definedName>
    <definedName name="CUAD179A" localSheetId="7">#REF!</definedName>
    <definedName name="CUAD179A" localSheetId="9">#REF!</definedName>
    <definedName name="CUAD179A" localSheetId="11">#REF!</definedName>
    <definedName name="CUAD179A" localSheetId="13">#REF!</definedName>
    <definedName name="CUAD180" localSheetId="6">#REF!</definedName>
    <definedName name="CUAD180" localSheetId="8">#REF!</definedName>
    <definedName name="CUAD180" localSheetId="10">#REF!</definedName>
    <definedName name="CUAD180" localSheetId="12">#REF!</definedName>
    <definedName name="CUAD180" localSheetId="1">#REF!</definedName>
    <definedName name="CUAD180" localSheetId="3">#REF!</definedName>
    <definedName name="CUAD180" localSheetId="5">#REF!</definedName>
    <definedName name="CUAD180" localSheetId="7">#REF!</definedName>
    <definedName name="CUAD180" localSheetId="9">#REF!</definedName>
    <definedName name="CUAD180" localSheetId="11">#REF!</definedName>
    <definedName name="CUAD180" localSheetId="13">#REF!</definedName>
    <definedName name="Cuadro16511" localSheetId="6">'[8]Ingresos serie'!#REF!</definedName>
    <definedName name="Cuadro16511" localSheetId="8">'[8]Ingresos serie'!#REF!</definedName>
    <definedName name="Cuadro16511" localSheetId="10">'[8]Ingresos serie'!#REF!</definedName>
    <definedName name="Cuadro16511" localSheetId="12">'[8]Ingresos serie'!#REF!</definedName>
    <definedName name="Cuadro16511" localSheetId="7">'[8]Ingresos serie'!#REF!</definedName>
    <definedName name="Cuadro16511" localSheetId="9">'[8]Ingresos serie'!#REF!</definedName>
    <definedName name="Cuadro16511" localSheetId="11">'[8]Ingresos serie'!#REF!</definedName>
    <definedName name="Cuadro16511" localSheetId="13">'[8]Ingresos serie'!#REF!</definedName>
    <definedName name="Cuadro18521" localSheetId="6">#REF!</definedName>
    <definedName name="Cuadro18521" localSheetId="8">#REF!</definedName>
    <definedName name="Cuadro18521" localSheetId="10">#REF!</definedName>
    <definedName name="Cuadro18521" localSheetId="12">#REF!</definedName>
    <definedName name="Cuadro18521" localSheetId="1">#REF!</definedName>
    <definedName name="Cuadro18521" localSheetId="3">#REF!</definedName>
    <definedName name="Cuadro18521" localSheetId="5">#REF!</definedName>
    <definedName name="Cuadro18521" localSheetId="7">#REF!</definedName>
    <definedName name="Cuadro18521" localSheetId="9">#REF!</definedName>
    <definedName name="Cuadro18521" localSheetId="11">#REF!</definedName>
    <definedName name="Cuadro18521" localSheetId="13">#REF!</definedName>
    <definedName name="Cuadro19522" localSheetId="6">#REF!</definedName>
    <definedName name="Cuadro19522" localSheetId="8">#REF!</definedName>
    <definedName name="Cuadro19522" localSheetId="10">#REF!</definedName>
    <definedName name="Cuadro19522" localSheetId="12">#REF!</definedName>
    <definedName name="Cuadro19522" localSheetId="1">#REF!</definedName>
    <definedName name="Cuadro19522" localSheetId="3">#REF!</definedName>
    <definedName name="Cuadro19522" localSheetId="5">#REF!</definedName>
    <definedName name="Cuadro19522" localSheetId="7">#REF!</definedName>
    <definedName name="Cuadro19522" localSheetId="9">#REF!</definedName>
    <definedName name="Cuadro19522" localSheetId="11">#REF!</definedName>
    <definedName name="Cuadro19522" localSheetId="13">#REF!</definedName>
    <definedName name="cuadro2" localSheetId="6">#REF!</definedName>
    <definedName name="cuadro2" localSheetId="8">#REF!</definedName>
    <definedName name="cuadro2" localSheetId="10">#REF!</definedName>
    <definedName name="cuadro2" localSheetId="12">#REF!</definedName>
    <definedName name="cuadro2" localSheetId="1">#REF!</definedName>
    <definedName name="cuadro2" localSheetId="3">#REF!</definedName>
    <definedName name="cuadro2" localSheetId="5">#REF!</definedName>
    <definedName name="cuadro2" localSheetId="7">#REF!</definedName>
    <definedName name="cuadro2" localSheetId="9">#REF!</definedName>
    <definedName name="cuadro2" localSheetId="11">#REF!</definedName>
    <definedName name="cuadro2" localSheetId="13">#REF!</definedName>
    <definedName name="Cuadro20523" localSheetId="6">'[9]20-5.2.3'!#REF!</definedName>
    <definedName name="Cuadro20523" localSheetId="8">'[9]20-5.2.3'!#REF!</definedName>
    <definedName name="Cuadro20523" localSheetId="10">'[9]20-5.2.3'!#REF!</definedName>
    <definedName name="Cuadro20523" localSheetId="12">'[9]20-5.2.3'!#REF!</definedName>
    <definedName name="Cuadro20523" localSheetId="1">'[9]20-5.2.3'!#REF!</definedName>
    <definedName name="Cuadro20523" localSheetId="3">'[9]20-5.2.3'!#REF!</definedName>
    <definedName name="Cuadro20523" localSheetId="5">'[9]20-5.2.3'!#REF!</definedName>
    <definedName name="Cuadro20523" localSheetId="7">'[9]20-5.2.3'!#REF!</definedName>
    <definedName name="Cuadro20523" localSheetId="9">'[9]20-5.2.3'!#REF!</definedName>
    <definedName name="Cuadro20523" localSheetId="11">'[9]20-5.2.3'!#REF!</definedName>
    <definedName name="Cuadro20523" localSheetId="13">'[9]20-5.2.3'!#REF!</definedName>
    <definedName name="cUADRO26529CR" localSheetId="6">#REF!</definedName>
    <definedName name="cUADRO26529CR" localSheetId="8">#REF!</definedName>
    <definedName name="cUADRO26529CR" localSheetId="10">#REF!</definedName>
    <definedName name="cUADRO26529CR" localSheetId="12">#REF!</definedName>
    <definedName name="cUADRO26529CR" localSheetId="1">#REF!</definedName>
    <definedName name="cUADRO26529CR" localSheetId="3">#REF!</definedName>
    <definedName name="cUADRO26529CR" localSheetId="5">#REF!</definedName>
    <definedName name="cUADRO26529CR" localSheetId="7">#REF!</definedName>
    <definedName name="cUADRO26529CR" localSheetId="9">#REF!</definedName>
    <definedName name="cUADRO26529CR" localSheetId="11">#REF!</definedName>
    <definedName name="cUADRO26529CR" localSheetId="13">#REF!</definedName>
    <definedName name="Cuadro31613" localSheetId="6">#REF!</definedName>
    <definedName name="Cuadro31613" localSheetId="8">#REF!</definedName>
    <definedName name="Cuadro31613" localSheetId="10">#REF!</definedName>
    <definedName name="Cuadro31613" localSheetId="12">#REF!</definedName>
    <definedName name="Cuadro31613" localSheetId="1">#REF!</definedName>
    <definedName name="Cuadro31613" localSheetId="3">#REF!</definedName>
    <definedName name="Cuadro31613" localSheetId="5">#REF!</definedName>
    <definedName name="Cuadro31613" localSheetId="7">#REF!</definedName>
    <definedName name="Cuadro31613" localSheetId="9">#REF!</definedName>
    <definedName name="Cuadro31613" localSheetId="11">#REF!</definedName>
    <definedName name="Cuadro31613" localSheetId="13">#REF!</definedName>
    <definedName name="Cuadro33621" localSheetId="6">#REF!</definedName>
    <definedName name="Cuadro33621" localSheetId="8">#REF!</definedName>
    <definedName name="Cuadro33621" localSheetId="10">#REF!</definedName>
    <definedName name="Cuadro33621" localSheetId="12">#REF!</definedName>
    <definedName name="Cuadro33621" localSheetId="1">#REF!</definedName>
    <definedName name="Cuadro33621" localSheetId="3">#REF!</definedName>
    <definedName name="Cuadro33621" localSheetId="5">#REF!</definedName>
    <definedName name="Cuadro33621" localSheetId="7">#REF!</definedName>
    <definedName name="Cuadro33621" localSheetId="9">#REF!</definedName>
    <definedName name="Cuadro33621" localSheetId="11">#REF!</definedName>
    <definedName name="Cuadro33621" localSheetId="13">#REF!</definedName>
    <definedName name="Datos" localSheetId="6">#REF!</definedName>
    <definedName name="Datos" localSheetId="8">#REF!</definedName>
    <definedName name="Datos" localSheetId="10">#REF!</definedName>
    <definedName name="Datos" localSheetId="12">#REF!</definedName>
    <definedName name="Datos" localSheetId="1">#REF!</definedName>
    <definedName name="Datos" localSheetId="3">#REF!</definedName>
    <definedName name="Datos" localSheetId="5">#REF!</definedName>
    <definedName name="Datos" localSheetId="7">#REF!</definedName>
    <definedName name="Datos" localSheetId="9">#REF!</definedName>
    <definedName name="Datos" localSheetId="11">#REF!</definedName>
    <definedName name="Datos" localSheetId="13">#REF!</definedName>
    <definedName name="Datos_08_09_ServiciosPersonales" localSheetId="6">#REF!</definedName>
    <definedName name="Datos_08_09_ServiciosPersonales" localSheetId="8">#REF!</definedName>
    <definedName name="Datos_08_09_ServiciosPersonales" localSheetId="10">#REF!</definedName>
    <definedName name="Datos_08_09_ServiciosPersonales" localSheetId="12">#REF!</definedName>
    <definedName name="Datos_08_09_ServiciosPersonales" localSheetId="1">#REF!</definedName>
    <definedName name="Datos_08_09_ServiciosPersonales" localSheetId="3">#REF!</definedName>
    <definedName name="Datos_08_09_ServiciosPersonales" localSheetId="5">#REF!</definedName>
    <definedName name="Datos_08_09_ServiciosPersonales" localSheetId="7">#REF!</definedName>
    <definedName name="Datos_08_09_ServiciosPersonales" localSheetId="9">#REF!</definedName>
    <definedName name="Datos_08_09_ServiciosPersonales" localSheetId="11">#REF!</definedName>
    <definedName name="Datos_08_09_ServiciosPersonales" localSheetId="13">#REF!</definedName>
    <definedName name="Datos_Servicios_Personales" localSheetId="6">#REF!</definedName>
    <definedName name="Datos_Servicios_Personales" localSheetId="8">#REF!</definedName>
    <definedName name="Datos_Servicios_Personales" localSheetId="10">#REF!</definedName>
    <definedName name="Datos_Servicios_Personales" localSheetId="12">#REF!</definedName>
    <definedName name="Datos_Servicios_Personales" localSheetId="1">#REF!</definedName>
    <definedName name="Datos_Servicios_Personales" localSheetId="3">#REF!</definedName>
    <definedName name="Datos_Servicios_Personales" localSheetId="5">#REF!</definedName>
    <definedName name="Datos_Servicios_Personales" localSheetId="7">#REF!</definedName>
    <definedName name="Datos_Servicios_Personales" localSheetId="9">#REF!</definedName>
    <definedName name="Datos_Servicios_Personales" localSheetId="11">#REF!</definedName>
    <definedName name="Datos_Servicios_Personales" localSheetId="13">#REF!</definedName>
    <definedName name="datosb" localSheetId="6">#REF!</definedName>
    <definedName name="datosb" localSheetId="8">#REF!</definedName>
    <definedName name="datosb" localSheetId="10">#REF!</definedName>
    <definedName name="datosb" localSheetId="12">#REF!</definedName>
    <definedName name="datosb" localSheetId="1">#REF!</definedName>
    <definedName name="datosb" localSheetId="3">#REF!</definedName>
    <definedName name="datosb" localSheetId="5">#REF!</definedName>
    <definedName name="datosb" localSheetId="7">#REF!</definedName>
    <definedName name="datosb" localSheetId="9">#REF!</definedName>
    <definedName name="datosb" localSheetId="11">#REF!</definedName>
    <definedName name="datosb" localSheetId="13">#REF!</definedName>
    <definedName name="DatosEconomica" localSheetId="6">#REF!</definedName>
    <definedName name="DatosEconomica" localSheetId="8">#REF!</definedName>
    <definedName name="DatosEconomica" localSheetId="10">#REF!</definedName>
    <definedName name="DatosEconomica" localSheetId="12">#REF!</definedName>
    <definedName name="DatosEconomica" localSheetId="1">#REF!</definedName>
    <definedName name="DatosEconomica" localSheetId="3">#REF!</definedName>
    <definedName name="DatosEconomica" localSheetId="5">#REF!</definedName>
    <definedName name="DatosEconomica" localSheetId="7">#REF!</definedName>
    <definedName name="DatosEconomica" localSheetId="9">#REF!</definedName>
    <definedName name="DatosEconomica" localSheetId="11">#REF!</definedName>
    <definedName name="DatosEconomica" localSheetId="13">#REF!</definedName>
    <definedName name="DatosGrupoyModPp" localSheetId="6">#REF!</definedName>
    <definedName name="DatosGrupoyModPp" localSheetId="8">#REF!</definedName>
    <definedName name="DatosGrupoyModPp" localSheetId="10">#REF!</definedName>
    <definedName name="DatosGrupoyModPp" localSheetId="12">#REF!</definedName>
    <definedName name="DatosGrupoyModPp" localSheetId="1">#REF!</definedName>
    <definedName name="DatosGrupoyModPp" localSheetId="3">#REF!</definedName>
    <definedName name="DatosGrupoyModPp" localSheetId="5">#REF!</definedName>
    <definedName name="DatosGrupoyModPp" localSheetId="7">#REF!</definedName>
    <definedName name="DatosGrupoyModPp" localSheetId="9">#REF!</definedName>
    <definedName name="DatosGrupoyModPp" localSheetId="11">#REF!</definedName>
    <definedName name="DatosGrupoyModPp" localSheetId="13">#REF!</definedName>
    <definedName name="DatosporProgPresupuestario" localSheetId="6">#REF!</definedName>
    <definedName name="DatosporProgPresupuestario" localSheetId="8">#REF!</definedName>
    <definedName name="DatosporProgPresupuestario" localSheetId="10">#REF!</definedName>
    <definedName name="DatosporProgPresupuestario" localSheetId="12">#REF!</definedName>
    <definedName name="DatosporProgPresupuestario" localSheetId="1">#REF!</definedName>
    <definedName name="DatosporProgPresupuestario" localSheetId="3">#REF!</definedName>
    <definedName name="DatosporProgPresupuestario" localSheetId="5">#REF!</definedName>
    <definedName name="DatosporProgPresupuestario" localSheetId="7">#REF!</definedName>
    <definedName name="DatosporProgPresupuestario" localSheetId="9">#REF!</definedName>
    <definedName name="DatosporProgPresupuestario" localSheetId="11">#REF!</definedName>
    <definedName name="DatosporProgPresupuestario" localSheetId="13">#REF!</definedName>
    <definedName name="DatosRamoFunción" localSheetId="6">#REF!</definedName>
    <definedName name="DatosRamoFunción" localSheetId="8">#REF!</definedName>
    <definedName name="DatosRamoFunción" localSheetId="10">#REF!</definedName>
    <definedName name="DatosRamoFunción" localSheetId="12">#REF!</definedName>
    <definedName name="DatosRamoFunción" localSheetId="1">#REF!</definedName>
    <definedName name="DatosRamoFunción" localSheetId="3">#REF!</definedName>
    <definedName name="DatosRamoFunción" localSheetId="5">#REF!</definedName>
    <definedName name="DatosRamoFunción" localSheetId="7">#REF!</definedName>
    <definedName name="DatosRamoFunción" localSheetId="9">#REF!</definedName>
    <definedName name="DatosRamoFunción" localSheetId="11">#REF!</definedName>
    <definedName name="DatosRamoFunción" localSheetId="13">#REF!</definedName>
    <definedName name="DatosRamoUR" localSheetId="6">#REF!</definedName>
    <definedName name="DatosRamoUR" localSheetId="8">#REF!</definedName>
    <definedName name="DatosRamoUR" localSheetId="10">#REF!</definedName>
    <definedName name="DatosRamoUR" localSheetId="12">#REF!</definedName>
    <definedName name="DatosRamoUR" localSheetId="1">#REF!</definedName>
    <definedName name="DatosRamoUR" localSheetId="3">#REF!</definedName>
    <definedName name="DatosRamoUR" localSheetId="5">#REF!</definedName>
    <definedName name="DatosRamoUR" localSheetId="7">#REF!</definedName>
    <definedName name="DatosRamoUR" localSheetId="9">#REF!</definedName>
    <definedName name="DatosRamoUR" localSheetId="11">#REF!</definedName>
    <definedName name="DatosRamoUR" localSheetId="13">#REF!</definedName>
    <definedName name="dddd" localSheetId="6">#REF!</definedName>
    <definedName name="dddd" localSheetId="8">#REF!</definedName>
    <definedName name="dddd" localSheetId="10">#REF!</definedName>
    <definedName name="dddd" localSheetId="12">#REF!</definedName>
    <definedName name="dddd" localSheetId="1">#REF!</definedName>
    <definedName name="dddd" localSheetId="3">#REF!</definedName>
    <definedName name="dddd" localSheetId="5">#REF!</definedName>
    <definedName name="dddd" localSheetId="7">#REF!</definedName>
    <definedName name="dddd" localSheetId="9">#REF!</definedName>
    <definedName name="dddd" localSheetId="11">#REF!</definedName>
    <definedName name="dddd" localSheetId="13">#REF!</definedName>
    <definedName name="DEFICIT4" localSheetId="6">#REF!</definedName>
    <definedName name="DEFICIT4" localSheetId="8">#REF!</definedName>
    <definedName name="DEFICIT4" localSheetId="10">#REF!</definedName>
    <definedName name="DEFICIT4" localSheetId="12">#REF!</definedName>
    <definedName name="DEFICIT4" localSheetId="1">#REF!</definedName>
    <definedName name="DEFICIT4" localSheetId="3">#REF!</definedName>
    <definedName name="DEFICIT4" localSheetId="5">#REF!</definedName>
    <definedName name="DEFICIT4" localSheetId="7">#REF!</definedName>
    <definedName name="DEFICIT4" localSheetId="9">#REF!</definedName>
    <definedName name="DEFICIT4" localSheetId="11">#REF!</definedName>
    <definedName name="DEFICIT4" localSheetId="13">#REF!</definedName>
    <definedName name="directo" localSheetId="6">#REF!</definedName>
    <definedName name="directo" localSheetId="8">#REF!</definedName>
    <definedName name="directo" localSheetId="10">#REF!</definedName>
    <definedName name="directo" localSheetId="12">#REF!</definedName>
    <definedName name="directo" localSheetId="1">#REF!</definedName>
    <definedName name="directo" localSheetId="3">#REF!</definedName>
    <definedName name="directo" localSheetId="5">#REF!</definedName>
    <definedName name="directo" localSheetId="7">#REF!</definedName>
    <definedName name="directo" localSheetId="9">#REF!</definedName>
    <definedName name="directo" localSheetId="11">#REF!</definedName>
    <definedName name="directo" localSheetId="13">#REF!</definedName>
    <definedName name="directo03" localSheetId="6">#REF!</definedName>
    <definedName name="directo03" localSheetId="8">#REF!</definedName>
    <definedName name="directo03" localSheetId="10">#REF!</definedName>
    <definedName name="directo03" localSheetId="12">#REF!</definedName>
    <definedName name="directo03" localSheetId="1">#REF!</definedName>
    <definedName name="directo03" localSheetId="3">#REF!</definedName>
    <definedName name="directo03" localSheetId="5">#REF!</definedName>
    <definedName name="directo03" localSheetId="7">#REF!</definedName>
    <definedName name="directo03" localSheetId="9">#REF!</definedName>
    <definedName name="directo03" localSheetId="11">#REF!</definedName>
    <definedName name="directo03" localSheetId="13">#REF!</definedName>
    <definedName name="directoc03" localSheetId="6">#REF!</definedName>
    <definedName name="directoc03" localSheetId="8">#REF!</definedName>
    <definedName name="directoc03" localSheetId="10">#REF!</definedName>
    <definedName name="directoc03" localSheetId="12">#REF!</definedName>
    <definedName name="directoc03" localSheetId="1">#REF!</definedName>
    <definedName name="directoc03" localSheetId="3">#REF!</definedName>
    <definedName name="directoc03" localSheetId="5">#REF!</definedName>
    <definedName name="directoc03" localSheetId="7">#REF!</definedName>
    <definedName name="directoc03" localSheetId="9">#REF!</definedName>
    <definedName name="directoc03" localSheetId="11">#REF!</definedName>
    <definedName name="directoc03" localSheetId="13">#REF!</definedName>
    <definedName name="directoppef" localSheetId="6">#REF!</definedName>
    <definedName name="directoppef" localSheetId="8">#REF!</definedName>
    <definedName name="directoppef" localSheetId="10">#REF!</definedName>
    <definedName name="directoppef" localSheetId="12">#REF!</definedName>
    <definedName name="directoppef" localSheetId="1">#REF!</definedName>
    <definedName name="directoppef" localSheetId="3">#REF!</definedName>
    <definedName name="directoppef" localSheetId="5">#REF!</definedName>
    <definedName name="directoppef" localSheetId="7">#REF!</definedName>
    <definedName name="directoppef" localSheetId="9">#REF!</definedName>
    <definedName name="directoppef" localSheetId="11">#REF!</definedName>
    <definedName name="directoppef" localSheetId="13">#REF!</definedName>
    <definedName name="ECOADV" localSheetId="6">#REF!</definedName>
    <definedName name="ECOADV" localSheetId="8">#REF!</definedName>
    <definedName name="ECOADV" localSheetId="10">#REF!</definedName>
    <definedName name="ECOADV" localSheetId="12">#REF!</definedName>
    <definedName name="ECOADV" localSheetId="1">#REF!</definedName>
    <definedName name="ECOADV" localSheetId="3">#REF!</definedName>
    <definedName name="ECOADV" localSheetId="5">#REF!</definedName>
    <definedName name="ECOADV" localSheetId="7">#REF!</definedName>
    <definedName name="ECOADV" localSheetId="9">#REF!</definedName>
    <definedName name="ECOADV" localSheetId="11">#REF!</definedName>
    <definedName name="ECOADV" localSheetId="13">#REF!</definedName>
    <definedName name="ECOADV1" localSheetId="6">#REF!</definedName>
    <definedName name="ECOADV1" localSheetId="8">#REF!</definedName>
    <definedName name="ECOADV1" localSheetId="10">#REF!</definedName>
    <definedName name="ECOADV1" localSheetId="12">#REF!</definedName>
    <definedName name="ECOADV1" localSheetId="1">#REF!</definedName>
    <definedName name="ECOADV1" localSheetId="3">#REF!</definedName>
    <definedName name="ECOADV1" localSheetId="5">#REF!</definedName>
    <definedName name="ECOADV1" localSheetId="7">#REF!</definedName>
    <definedName name="ECOADV1" localSheetId="9">#REF!</definedName>
    <definedName name="ECOADV1" localSheetId="11">#REF!</definedName>
    <definedName name="ECOADV1" localSheetId="13">#REF!</definedName>
    <definedName name="ecpi" localSheetId="6">#REF!</definedName>
    <definedName name="ecpi" localSheetId="8">#REF!</definedName>
    <definedName name="ecpi" localSheetId="10">#REF!</definedName>
    <definedName name="ecpi" localSheetId="12">#REF!</definedName>
    <definedName name="ecpi" localSheetId="1">#REF!</definedName>
    <definedName name="ecpi" localSheetId="3">#REF!</definedName>
    <definedName name="ecpi" localSheetId="5">#REF!</definedName>
    <definedName name="ecpi" localSheetId="7">#REF!</definedName>
    <definedName name="ecpi" localSheetId="9">#REF!</definedName>
    <definedName name="ecpi" localSheetId="11">#REF!</definedName>
    <definedName name="ecpi" localSheetId="13">#REF!</definedName>
    <definedName name="ecpi03" localSheetId="6">#REF!</definedName>
    <definedName name="ecpi03" localSheetId="8">#REF!</definedName>
    <definedName name="ecpi03" localSheetId="10">#REF!</definedName>
    <definedName name="ecpi03" localSheetId="12">#REF!</definedName>
    <definedName name="ecpi03" localSheetId="1">#REF!</definedName>
    <definedName name="ecpi03" localSheetId="3">#REF!</definedName>
    <definedName name="ecpi03" localSheetId="5">#REF!</definedName>
    <definedName name="ecpi03" localSheetId="7">#REF!</definedName>
    <definedName name="ecpi03" localSheetId="9">#REF!</definedName>
    <definedName name="ecpi03" localSheetId="11">#REF!</definedName>
    <definedName name="ecpi03" localSheetId="13">#REF!</definedName>
    <definedName name="ecpic03" localSheetId="6">#REF!</definedName>
    <definedName name="ecpic03" localSheetId="8">#REF!</definedName>
    <definedName name="ecpic03" localSheetId="10">#REF!</definedName>
    <definedName name="ecpic03" localSheetId="12">#REF!</definedName>
    <definedName name="ecpic03" localSheetId="1">#REF!</definedName>
    <definedName name="ecpic03" localSheetId="3">#REF!</definedName>
    <definedName name="ecpic03" localSheetId="5">#REF!</definedName>
    <definedName name="ecpic03" localSheetId="7">#REF!</definedName>
    <definedName name="ecpic03" localSheetId="9">#REF!</definedName>
    <definedName name="ecpic03" localSheetId="11">#REF!</definedName>
    <definedName name="ecpic03" localSheetId="13">#REF!</definedName>
    <definedName name="ecpippef" localSheetId="6">#REF!</definedName>
    <definedName name="ecpippef" localSheetId="8">#REF!</definedName>
    <definedName name="ecpippef" localSheetId="10">#REF!</definedName>
    <definedName name="ecpippef" localSheetId="12">#REF!</definedName>
    <definedName name="ecpippef" localSheetId="1">#REF!</definedName>
    <definedName name="ecpippef" localSheetId="3">#REF!</definedName>
    <definedName name="ecpippef" localSheetId="5">#REF!</definedName>
    <definedName name="ecpippef" localSheetId="7">#REF!</definedName>
    <definedName name="ecpippef" localSheetId="9">#REF!</definedName>
    <definedName name="ecpippef" localSheetId="11">#REF!</definedName>
    <definedName name="ecpippef" localSheetId="13">#REF!</definedName>
    <definedName name="entfed" localSheetId="6">#REF!</definedName>
    <definedName name="entfed" localSheetId="8">#REF!</definedName>
    <definedName name="entfed" localSheetId="10">#REF!</definedName>
    <definedName name="entfed" localSheetId="12">#REF!</definedName>
    <definedName name="entfed" localSheetId="1">#REF!</definedName>
    <definedName name="entfed" localSheetId="3">#REF!</definedName>
    <definedName name="entfed" localSheetId="5">#REF!</definedName>
    <definedName name="entfed" localSheetId="7">#REF!</definedName>
    <definedName name="entfed" localSheetId="9">#REF!</definedName>
    <definedName name="entfed" localSheetId="11">#REF!</definedName>
    <definedName name="entfed" localSheetId="13">#REF!</definedName>
    <definedName name="entidades2002" localSheetId="6">#REF!</definedName>
    <definedName name="entidades2002" localSheetId="8">#REF!</definedName>
    <definedName name="entidades2002" localSheetId="10">#REF!</definedName>
    <definedName name="entidades2002" localSheetId="12">#REF!</definedName>
    <definedName name="entidades2002" localSheetId="1">#REF!</definedName>
    <definedName name="entidades2002" localSheetId="3">#REF!</definedName>
    <definedName name="entidades2002" localSheetId="5">#REF!</definedName>
    <definedName name="entidades2002" localSheetId="7">#REF!</definedName>
    <definedName name="entidades2002" localSheetId="9">#REF!</definedName>
    <definedName name="entidades2002" localSheetId="11">#REF!</definedName>
    <definedName name="entidades2002" localSheetId="13">#REF!</definedName>
    <definedName name="entidadescierre2003" localSheetId="6">#REF!</definedName>
    <definedName name="entidadescierre2003" localSheetId="8">#REF!</definedName>
    <definedName name="entidadescierre2003" localSheetId="10">#REF!</definedName>
    <definedName name="entidadescierre2003" localSheetId="12">#REF!</definedName>
    <definedName name="entidadescierre2003" localSheetId="1">#REF!</definedName>
    <definedName name="entidadescierre2003" localSheetId="3">#REF!</definedName>
    <definedName name="entidadescierre2003" localSheetId="5">#REF!</definedName>
    <definedName name="entidadescierre2003" localSheetId="7">#REF!</definedName>
    <definedName name="entidadescierre2003" localSheetId="9">#REF!</definedName>
    <definedName name="entidadescierre2003" localSheetId="11">#REF!</definedName>
    <definedName name="entidadescierre2003" localSheetId="13">#REF!</definedName>
    <definedName name="EYM" localSheetId="6">[2]BANPRO99!#REF!</definedName>
    <definedName name="EYM" localSheetId="8">[2]BANPRO99!#REF!</definedName>
    <definedName name="EYM" localSheetId="10">[2]BANPRO99!#REF!</definedName>
    <definedName name="EYM" localSheetId="12">[2]BANPRO99!#REF!</definedName>
    <definedName name="EYM" localSheetId="1">[2]BANPRO99!#REF!</definedName>
    <definedName name="EYM" localSheetId="3">[2]BANPRO99!#REF!</definedName>
    <definedName name="EYM" localSheetId="5">[2]BANPRO99!#REF!</definedName>
    <definedName name="EYM" localSheetId="7">[2]BANPRO99!#REF!</definedName>
    <definedName name="EYM" localSheetId="9">[2]BANPRO99!#REF!</definedName>
    <definedName name="EYM" localSheetId="11">[2]BANPRO99!#REF!</definedName>
    <definedName name="EYM" localSheetId="13">[2]BANPRO99!#REF!</definedName>
    <definedName name="familias" localSheetId="6">#REF!</definedName>
    <definedName name="familias" localSheetId="8">#REF!</definedName>
    <definedName name="familias" localSheetId="10">#REF!</definedName>
    <definedName name="familias" localSheetId="12">#REF!</definedName>
    <definedName name="familias" localSheetId="1">#REF!</definedName>
    <definedName name="familias" localSheetId="3">#REF!</definedName>
    <definedName name="familias" localSheetId="5">#REF!</definedName>
    <definedName name="familias" localSheetId="7">#REF!</definedName>
    <definedName name="familias" localSheetId="9">#REF!</definedName>
    <definedName name="familias" localSheetId="11">#REF!</definedName>
    <definedName name="familias" localSheetId="13">#REF!</definedName>
    <definedName name="federalizado" localSheetId="6">#REF!</definedName>
    <definedName name="federalizado" localSheetId="8">#REF!</definedName>
    <definedName name="federalizado" localSheetId="10">#REF!</definedName>
    <definedName name="federalizado" localSheetId="12">#REF!</definedName>
    <definedName name="federalizado" localSheetId="1">#REF!</definedName>
    <definedName name="federalizado" localSheetId="3">#REF!</definedName>
    <definedName name="federalizado" localSheetId="5">#REF!</definedName>
    <definedName name="federalizado" localSheetId="7">#REF!</definedName>
    <definedName name="federalizado" localSheetId="9">#REF!</definedName>
    <definedName name="federalizado" localSheetId="11">#REF!</definedName>
    <definedName name="federalizado" localSheetId="13">#REF!</definedName>
    <definedName name="federalizado03" localSheetId="6">#REF!</definedName>
    <definedName name="federalizado03" localSheetId="8">#REF!</definedName>
    <definedName name="federalizado03" localSheetId="10">#REF!</definedName>
    <definedName name="federalizado03" localSheetId="12">#REF!</definedName>
    <definedName name="federalizado03" localSheetId="1">#REF!</definedName>
    <definedName name="federalizado03" localSheetId="3">#REF!</definedName>
    <definedName name="federalizado03" localSheetId="5">#REF!</definedName>
    <definedName name="federalizado03" localSheetId="7">#REF!</definedName>
    <definedName name="federalizado03" localSheetId="9">#REF!</definedName>
    <definedName name="federalizado03" localSheetId="11">#REF!</definedName>
    <definedName name="federalizado03" localSheetId="13">#REF!</definedName>
    <definedName name="federalizadoc03" localSheetId="6">#REF!</definedName>
    <definedName name="federalizadoc03" localSheetId="8">#REF!</definedName>
    <definedName name="federalizadoc03" localSheetId="10">#REF!</definedName>
    <definedName name="federalizadoc03" localSheetId="12">#REF!</definedName>
    <definedName name="federalizadoc03" localSheetId="1">#REF!</definedName>
    <definedName name="federalizadoc03" localSheetId="3">#REF!</definedName>
    <definedName name="federalizadoc03" localSheetId="5">#REF!</definedName>
    <definedName name="federalizadoc03" localSheetId="7">#REF!</definedName>
    <definedName name="federalizadoc03" localSheetId="9">#REF!</definedName>
    <definedName name="federalizadoc03" localSheetId="11">#REF!</definedName>
    <definedName name="federalizadoc03" localSheetId="13">#REF!</definedName>
    <definedName name="federalizadoppef" localSheetId="6">#REF!</definedName>
    <definedName name="federalizadoppef" localSheetId="8">#REF!</definedName>
    <definedName name="federalizadoppef" localSheetId="10">#REF!</definedName>
    <definedName name="federalizadoppef" localSheetId="12">#REF!</definedName>
    <definedName name="federalizadoppef" localSheetId="1">#REF!</definedName>
    <definedName name="federalizadoppef" localSheetId="3">#REF!</definedName>
    <definedName name="federalizadoppef" localSheetId="5">#REF!</definedName>
    <definedName name="federalizadoppef" localSheetId="7">#REF!</definedName>
    <definedName name="federalizadoppef" localSheetId="9">#REF!</definedName>
    <definedName name="federalizadoppef" localSheetId="11">#REF!</definedName>
    <definedName name="federalizadoppef" localSheetId="13">#REF!</definedName>
    <definedName name="FERRO96" localSheetId="6">#REF!</definedName>
    <definedName name="FERRO96" localSheetId="8">#REF!</definedName>
    <definedName name="FERRO96" localSheetId="10">#REF!</definedName>
    <definedName name="FERRO96" localSheetId="12">#REF!</definedName>
    <definedName name="FERRO96" localSheetId="1">#REF!</definedName>
    <definedName name="FERRO96" localSheetId="3">#REF!</definedName>
    <definedName name="FERRO96" localSheetId="5">#REF!</definedName>
    <definedName name="FERRO96" localSheetId="7">#REF!</definedName>
    <definedName name="FERRO96" localSheetId="9">#REF!</definedName>
    <definedName name="FERRO96" localSheetId="11">#REF!</definedName>
    <definedName name="FERRO96" localSheetId="13">#REF!</definedName>
    <definedName name="FORM" localSheetId="6">#REF!</definedName>
    <definedName name="FORM" localSheetId="8">#REF!</definedName>
    <definedName name="FORM" localSheetId="10">#REF!</definedName>
    <definedName name="FORM" localSheetId="12">#REF!</definedName>
    <definedName name="FORM" localSheetId="1">#REF!</definedName>
    <definedName name="FORM" localSheetId="3">#REF!</definedName>
    <definedName name="FORM" localSheetId="5">#REF!</definedName>
    <definedName name="FORM" localSheetId="7">#REF!</definedName>
    <definedName name="FORM" localSheetId="9">#REF!</definedName>
    <definedName name="FORM" localSheetId="11">#REF!</definedName>
    <definedName name="FORM" localSheetId="13">#REF!</definedName>
    <definedName name="fun" localSheetId="6">#REF!</definedName>
    <definedName name="fun" localSheetId="8">#REF!</definedName>
    <definedName name="fun" localSheetId="10">#REF!</definedName>
    <definedName name="fun" localSheetId="12">#REF!</definedName>
    <definedName name="fun" localSheetId="1">#REF!</definedName>
    <definedName name="fun" localSheetId="3">#REF!</definedName>
    <definedName name="fun" localSheetId="5">#REF!</definedName>
    <definedName name="fun" localSheetId="7">#REF!</definedName>
    <definedName name="fun" localSheetId="9">#REF!</definedName>
    <definedName name="fun" localSheetId="11">#REF!</definedName>
    <definedName name="fun" localSheetId="13">#REF!</definedName>
    <definedName name="función" localSheetId="6">#REF!</definedName>
    <definedName name="función" localSheetId="8">#REF!</definedName>
    <definedName name="función" localSheetId="10">#REF!</definedName>
    <definedName name="función" localSheetId="12">#REF!</definedName>
    <definedName name="función" localSheetId="1">#REF!</definedName>
    <definedName name="función" localSheetId="3">#REF!</definedName>
    <definedName name="función" localSheetId="5">#REF!</definedName>
    <definedName name="función" localSheetId="7">#REF!</definedName>
    <definedName name="función" localSheetId="9">#REF!</definedName>
    <definedName name="función" localSheetId="11">#REF!</definedName>
    <definedName name="función" localSheetId="13">#REF!</definedName>
    <definedName name="geova" localSheetId="6">#REF!</definedName>
    <definedName name="geova" localSheetId="8">#REF!</definedName>
    <definedName name="geova" localSheetId="10">#REF!</definedName>
    <definedName name="geova" localSheetId="12">#REF!</definedName>
    <definedName name="geova" localSheetId="1">#REF!</definedName>
    <definedName name="geova" localSheetId="3">#REF!</definedName>
    <definedName name="geova" localSheetId="5">#REF!</definedName>
    <definedName name="geova" localSheetId="7">#REF!</definedName>
    <definedName name="geova" localSheetId="9">#REF!</definedName>
    <definedName name="geova" localSheetId="11">#REF!</definedName>
    <definedName name="geova" localSheetId="13">#REF!</definedName>
    <definedName name="GPRG02" localSheetId="6">#REF!</definedName>
    <definedName name="GPRG02" localSheetId="8">#REF!</definedName>
    <definedName name="GPRG02" localSheetId="10">#REF!</definedName>
    <definedName name="GPRG02" localSheetId="12">#REF!</definedName>
    <definedName name="GPRG02" localSheetId="1">#REF!</definedName>
    <definedName name="GPRG02" localSheetId="3">#REF!</definedName>
    <definedName name="GPRG02" localSheetId="5">#REF!</definedName>
    <definedName name="GPRG02" localSheetId="7">#REF!</definedName>
    <definedName name="GPRG02" localSheetId="9">#REF!</definedName>
    <definedName name="GPRG02" localSheetId="11">#REF!</definedName>
    <definedName name="GPRG02" localSheetId="13">#REF!</definedName>
    <definedName name="GPRG03" localSheetId="6">#REF!</definedName>
    <definedName name="GPRG03" localSheetId="8">#REF!</definedName>
    <definedName name="GPRG03" localSheetId="10">#REF!</definedName>
    <definedName name="GPRG03" localSheetId="12">#REF!</definedName>
    <definedName name="GPRG03" localSheetId="1">#REF!</definedName>
    <definedName name="GPRG03" localSheetId="3">#REF!</definedName>
    <definedName name="GPRG03" localSheetId="5">#REF!</definedName>
    <definedName name="GPRG03" localSheetId="7">#REF!</definedName>
    <definedName name="GPRG03" localSheetId="9">#REF!</definedName>
    <definedName name="GPRG03" localSheetId="11">#REF!</definedName>
    <definedName name="GPRG03" localSheetId="13">#REF!</definedName>
    <definedName name="GPRG04" localSheetId="6">#REF!</definedName>
    <definedName name="GPRG04" localSheetId="8">#REF!</definedName>
    <definedName name="GPRG04" localSheetId="10">#REF!</definedName>
    <definedName name="GPRG04" localSheetId="12">#REF!</definedName>
    <definedName name="GPRG04" localSheetId="1">#REF!</definedName>
    <definedName name="GPRG04" localSheetId="3">#REF!</definedName>
    <definedName name="GPRG04" localSheetId="5">#REF!</definedName>
    <definedName name="GPRG04" localSheetId="7">#REF!</definedName>
    <definedName name="GPRG04" localSheetId="9">#REF!</definedName>
    <definedName name="GPRG04" localSheetId="11">#REF!</definedName>
    <definedName name="GPRG04" localSheetId="13">#REF!</definedName>
    <definedName name="GPRG05" localSheetId="6">#REF!</definedName>
    <definedName name="GPRG05" localSheetId="8">#REF!</definedName>
    <definedName name="GPRG05" localSheetId="10">#REF!</definedName>
    <definedName name="GPRG05" localSheetId="12">#REF!</definedName>
    <definedName name="GPRG05" localSheetId="1">#REF!</definedName>
    <definedName name="GPRG05" localSheetId="3">#REF!</definedName>
    <definedName name="GPRG05" localSheetId="5">#REF!</definedName>
    <definedName name="GPRG05" localSheetId="7">#REF!</definedName>
    <definedName name="GPRG05" localSheetId="9">#REF!</definedName>
    <definedName name="GPRG05" localSheetId="11">#REF!</definedName>
    <definedName name="GPRG05" localSheetId="13">#REF!</definedName>
    <definedName name="GPRG06" localSheetId="6">#REF!</definedName>
    <definedName name="GPRG06" localSheetId="8">#REF!</definedName>
    <definedName name="GPRG06" localSheetId="10">#REF!</definedName>
    <definedName name="GPRG06" localSheetId="12">#REF!</definedName>
    <definedName name="GPRG06" localSheetId="1">#REF!</definedName>
    <definedName name="GPRG06" localSheetId="3">#REF!</definedName>
    <definedName name="GPRG06" localSheetId="5">#REF!</definedName>
    <definedName name="GPRG06" localSheetId="7">#REF!</definedName>
    <definedName name="GPRG06" localSheetId="9">#REF!</definedName>
    <definedName name="GPRG06" localSheetId="11">#REF!</definedName>
    <definedName name="GPRG06" localSheetId="13">#REF!</definedName>
    <definedName name="GPRG07" localSheetId="6">#REF!</definedName>
    <definedName name="GPRG07" localSheetId="8">#REF!</definedName>
    <definedName name="GPRG07" localSheetId="10">#REF!</definedName>
    <definedName name="GPRG07" localSheetId="12">#REF!</definedName>
    <definedName name="GPRG07" localSheetId="1">#REF!</definedName>
    <definedName name="GPRG07" localSheetId="3">#REF!</definedName>
    <definedName name="GPRG07" localSheetId="5">#REF!</definedName>
    <definedName name="GPRG07" localSheetId="7">#REF!</definedName>
    <definedName name="GPRG07" localSheetId="9">#REF!</definedName>
    <definedName name="GPRG07" localSheetId="11">#REF!</definedName>
    <definedName name="GPRG07" localSheetId="13">#REF!</definedName>
    <definedName name="GPRG08" localSheetId="6">#REF!</definedName>
    <definedName name="GPRG08" localSheetId="8">#REF!</definedName>
    <definedName name="GPRG08" localSheetId="10">#REF!</definedName>
    <definedName name="GPRG08" localSheetId="12">#REF!</definedName>
    <definedName name="GPRG08" localSheetId="1">#REF!</definedName>
    <definedName name="GPRG08" localSheetId="3">#REF!</definedName>
    <definedName name="GPRG08" localSheetId="5">#REF!</definedName>
    <definedName name="GPRG08" localSheetId="7">#REF!</definedName>
    <definedName name="GPRG08" localSheetId="9">#REF!</definedName>
    <definedName name="GPRG08" localSheetId="11">#REF!</definedName>
    <definedName name="GPRG08" localSheetId="13">#REF!</definedName>
    <definedName name="GPRG09" localSheetId="6">#REF!</definedName>
    <definedName name="GPRG09" localSheetId="8">#REF!</definedName>
    <definedName name="GPRG09" localSheetId="10">#REF!</definedName>
    <definedName name="GPRG09" localSheetId="12">#REF!</definedName>
    <definedName name="GPRG09" localSheetId="1">#REF!</definedName>
    <definedName name="GPRG09" localSheetId="3">#REF!</definedName>
    <definedName name="GPRG09" localSheetId="5">#REF!</definedName>
    <definedName name="GPRG09" localSheetId="7">#REF!</definedName>
    <definedName name="GPRG09" localSheetId="9">#REF!</definedName>
    <definedName name="GPRG09" localSheetId="11">#REF!</definedName>
    <definedName name="GPRG09" localSheetId="13">#REF!</definedName>
    <definedName name="GPRG10" localSheetId="6">#REF!</definedName>
    <definedName name="GPRG10" localSheetId="8">#REF!</definedName>
    <definedName name="GPRG10" localSheetId="10">#REF!</definedName>
    <definedName name="GPRG10" localSheetId="12">#REF!</definedName>
    <definedName name="GPRG10" localSheetId="1">#REF!</definedName>
    <definedName name="GPRG10" localSheetId="3">#REF!</definedName>
    <definedName name="GPRG10" localSheetId="5">#REF!</definedName>
    <definedName name="GPRG10" localSheetId="7">#REF!</definedName>
    <definedName name="GPRG10" localSheetId="9">#REF!</definedName>
    <definedName name="GPRG10" localSheetId="11">#REF!</definedName>
    <definedName name="GPRG10" localSheetId="13">#REF!</definedName>
    <definedName name="GPRG11" localSheetId="6">#REF!</definedName>
    <definedName name="GPRG11" localSheetId="8">#REF!</definedName>
    <definedName name="GPRG11" localSheetId="10">#REF!</definedName>
    <definedName name="GPRG11" localSheetId="12">#REF!</definedName>
    <definedName name="GPRG11" localSheetId="1">#REF!</definedName>
    <definedName name="GPRG11" localSheetId="3">#REF!</definedName>
    <definedName name="GPRG11" localSheetId="5">#REF!</definedName>
    <definedName name="GPRG11" localSheetId="7">#REF!</definedName>
    <definedName name="GPRG11" localSheetId="9">#REF!</definedName>
    <definedName name="GPRG11" localSheetId="11">#REF!</definedName>
    <definedName name="GPRG11" localSheetId="13">#REF!</definedName>
    <definedName name="GPS" localSheetId="6">[2]BANPRO99!#REF!</definedName>
    <definedName name="GPS" localSheetId="8">[2]BANPRO99!#REF!</definedName>
    <definedName name="GPS" localSheetId="10">[2]BANPRO99!#REF!</definedName>
    <definedName name="GPS" localSheetId="12">[2]BANPRO99!#REF!</definedName>
    <definedName name="GPS" localSheetId="7">[2]BANPRO99!#REF!</definedName>
    <definedName name="GPS" localSheetId="9">[2]BANPRO99!#REF!</definedName>
    <definedName name="GPS" localSheetId="11">[2]BANPRO99!#REF!</definedName>
    <definedName name="GPS" localSheetId="13">[2]BANPRO99!#REF!</definedName>
    <definedName name="hoja1" localSheetId="6">#REF!</definedName>
    <definedName name="hoja1" localSheetId="8">#REF!</definedName>
    <definedName name="hoja1" localSheetId="10">#REF!</definedName>
    <definedName name="hoja1" localSheetId="12">#REF!</definedName>
    <definedName name="hoja1" localSheetId="1">#REF!</definedName>
    <definedName name="hoja1" localSheetId="3">#REF!</definedName>
    <definedName name="hoja1" localSheetId="5">#REF!</definedName>
    <definedName name="hoja1" localSheetId="7">#REF!</definedName>
    <definedName name="hoja1" localSheetId="9">#REF!</definedName>
    <definedName name="hoja1" localSheetId="11">#REF!</definedName>
    <definedName name="hoja1" localSheetId="13">#REF!</definedName>
    <definedName name="hoja2" localSheetId="6">#REF!</definedName>
    <definedName name="hoja2" localSheetId="8">#REF!</definedName>
    <definedName name="hoja2" localSheetId="10">#REF!</definedName>
    <definedName name="hoja2" localSheetId="12">#REF!</definedName>
    <definedName name="hoja2" localSheetId="1">#REF!</definedName>
    <definedName name="hoja2" localSheetId="3">#REF!</definedName>
    <definedName name="hoja2" localSheetId="5">#REF!</definedName>
    <definedName name="hoja2" localSheetId="7">#REF!</definedName>
    <definedName name="hoja2" localSheetId="9">#REF!</definedName>
    <definedName name="hoja2" localSheetId="11">#REF!</definedName>
    <definedName name="hoja2" localSheetId="13">#REF!</definedName>
    <definedName name="hoja3" localSheetId="6">#REF!</definedName>
    <definedName name="hoja3" localSheetId="8">#REF!</definedName>
    <definedName name="hoja3" localSheetId="10">#REF!</definedName>
    <definedName name="hoja3" localSheetId="12">#REF!</definedName>
    <definedName name="hoja3" localSheetId="1">#REF!</definedName>
    <definedName name="hoja3" localSheetId="3">#REF!</definedName>
    <definedName name="hoja3" localSheetId="5">#REF!</definedName>
    <definedName name="hoja3" localSheetId="7">#REF!</definedName>
    <definedName name="hoja3" localSheetId="9">#REF!</definedName>
    <definedName name="hoja3" localSheetId="11">#REF!</definedName>
    <definedName name="hoja3" localSheetId="13">#REF!</definedName>
    <definedName name="hoja4" localSheetId="6">#REF!+#REF!</definedName>
    <definedName name="hoja4" localSheetId="8">#REF!+#REF!</definedName>
    <definedName name="hoja4" localSheetId="10">#REF!+#REF!</definedName>
    <definedName name="hoja4" localSheetId="12">#REF!+#REF!</definedName>
    <definedName name="hoja4" localSheetId="1">#REF!+#REF!</definedName>
    <definedName name="hoja4" localSheetId="3">#REF!+#REF!</definedName>
    <definedName name="hoja4" localSheetId="5">#REF!+#REF!</definedName>
    <definedName name="hoja4" localSheetId="7">#REF!+#REF!</definedName>
    <definedName name="hoja4" localSheetId="9">#REF!+#REF!</definedName>
    <definedName name="hoja4" localSheetId="11">#REF!+#REF!</definedName>
    <definedName name="hoja4" localSheetId="13">#REF!+#REF!</definedName>
    <definedName name="HT_1" localSheetId="6">#REF!</definedName>
    <definedName name="HT_1" localSheetId="8">#REF!</definedName>
    <definedName name="HT_1" localSheetId="10">#REF!</definedName>
    <definedName name="HT_1" localSheetId="12">#REF!</definedName>
    <definedName name="HT_1" localSheetId="1">#REF!</definedName>
    <definedName name="HT_1" localSheetId="3">#REF!</definedName>
    <definedName name="HT_1" localSheetId="5">#REF!</definedName>
    <definedName name="HT_1" localSheetId="7">#REF!</definedName>
    <definedName name="HT_1" localSheetId="9">#REF!</definedName>
    <definedName name="HT_1" localSheetId="11">#REF!</definedName>
    <definedName name="HT_1" localSheetId="13">#REF!</definedName>
    <definedName name="I" localSheetId="6">#REF!</definedName>
    <definedName name="I" localSheetId="8">#REF!</definedName>
    <definedName name="I" localSheetId="10">#REF!</definedName>
    <definedName name="I" localSheetId="12">#REF!</definedName>
    <definedName name="I" localSheetId="1">#REF!</definedName>
    <definedName name="I" localSheetId="3">#REF!</definedName>
    <definedName name="I" localSheetId="5">#REF!</definedName>
    <definedName name="I" localSheetId="7">#REF!</definedName>
    <definedName name="I" localSheetId="9">#REF!</definedName>
    <definedName name="I" localSheetId="11">#REF!</definedName>
    <definedName name="I" localSheetId="13">#REF!</definedName>
    <definedName name="iii" localSheetId="6">#REF!</definedName>
    <definedName name="iii" localSheetId="8">#REF!</definedName>
    <definedName name="iii" localSheetId="10">#REF!</definedName>
    <definedName name="iii" localSheetId="12">#REF!</definedName>
    <definedName name="iii" localSheetId="1">#REF!</definedName>
    <definedName name="iii" localSheetId="3">#REF!</definedName>
    <definedName name="iii" localSheetId="5">#REF!</definedName>
    <definedName name="iii" localSheetId="7">#REF!</definedName>
    <definedName name="iii" localSheetId="9">#REF!</definedName>
    <definedName name="iii" localSheetId="11">#REF!</definedName>
    <definedName name="iii" localSheetId="13">#REF!</definedName>
    <definedName name="IMP_APORTA" localSheetId="6">#REF!</definedName>
    <definedName name="IMP_APORTA" localSheetId="8">#REF!</definedName>
    <definedName name="IMP_APORTA" localSheetId="10">#REF!</definedName>
    <definedName name="IMP_APORTA" localSheetId="12">#REF!</definedName>
    <definedName name="IMP_APORTA" localSheetId="1">#REF!</definedName>
    <definedName name="IMP_APORTA" localSheetId="3">#REF!</definedName>
    <definedName name="IMP_APORTA" localSheetId="5">#REF!</definedName>
    <definedName name="IMP_APORTA" localSheetId="7">#REF!</definedName>
    <definedName name="IMP_APORTA" localSheetId="9">#REF!</definedName>
    <definedName name="IMP_APORTA" localSheetId="11">#REF!</definedName>
    <definedName name="IMP_APORTA" localSheetId="13">#REF!</definedName>
    <definedName name="IMP_BRUTOT" localSheetId="6">#REF!</definedName>
    <definedName name="IMP_BRUTOT" localSheetId="8">#REF!</definedName>
    <definedName name="IMP_BRUTOT" localSheetId="10">#REF!</definedName>
    <definedName name="IMP_BRUTOT" localSheetId="12">#REF!</definedName>
    <definedName name="IMP_BRUTOT" localSheetId="1">#REF!</definedName>
    <definedName name="IMP_BRUTOT" localSheetId="3">#REF!</definedName>
    <definedName name="IMP_BRUTOT" localSheetId="5">#REF!</definedName>
    <definedName name="IMP_BRUTOT" localSheetId="7">#REF!</definedName>
    <definedName name="IMP_BRUTOT" localSheetId="9">#REF!</definedName>
    <definedName name="IMP_BRUTOT" localSheetId="11">#REF!</definedName>
    <definedName name="IMP_BRUTOT" localSheetId="13">#REF!</definedName>
    <definedName name="imp_control" localSheetId="6">#REF!</definedName>
    <definedName name="imp_control" localSheetId="8">#REF!</definedName>
    <definedName name="imp_control" localSheetId="10">#REF!</definedName>
    <definedName name="imp_control" localSheetId="12">#REF!</definedName>
    <definedName name="imp_control" localSheetId="1">#REF!</definedName>
    <definedName name="imp_control" localSheetId="3">#REF!</definedName>
    <definedName name="imp_control" localSheetId="5">#REF!</definedName>
    <definedName name="imp_control" localSheetId="7">#REF!</definedName>
    <definedName name="imp_control" localSheetId="9">#REF!</definedName>
    <definedName name="imp_control" localSheetId="11">#REF!</definedName>
    <definedName name="imp_control" localSheetId="13">#REF!</definedName>
    <definedName name="Imprimir_área_IM" localSheetId="6">#REF!</definedName>
    <definedName name="Imprimir_área_IM" localSheetId="8">#REF!</definedName>
    <definedName name="Imprimir_área_IM" localSheetId="10">#REF!</definedName>
    <definedName name="Imprimir_área_IM" localSheetId="12">#REF!</definedName>
    <definedName name="Imprimir_área_IM" localSheetId="1">#REF!</definedName>
    <definedName name="Imprimir_área_IM" localSheetId="3">#REF!</definedName>
    <definedName name="Imprimir_área_IM" localSheetId="5">#REF!</definedName>
    <definedName name="Imprimir_área_IM" localSheetId="7">#REF!</definedName>
    <definedName name="Imprimir_área_IM" localSheetId="9">#REF!</definedName>
    <definedName name="Imprimir_área_IM" localSheetId="11">#REF!</definedName>
    <definedName name="Imprimir_área_IM" localSheetId="13">#REF!</definedName>
    <definedName name="IMSS96" localSheetId="6">#REF!</definedName>
    <definedName name="IMSS96" localSheetId="8">#REF!</definedName>
    <definedName name="IMSS96" localSheetId="10">#REF!</definedName>
    <definedName name="IMSS96" localSheetId="12">#REF!</definedName>
    <definedName name="IMSS96" localSheetId="1">#REF!</definedName>
    <definedName name="IMSS96" localSheetId="3">#REF!</definedName>
    <definedName name="IMSS96" localSheetId="5">#REF!</definedName>
    <definedName name="IMSS96" localSheetId="7">#REF!</definedName>
    <definedName name="IMSS96" localSheetId="9">#REF!</definedName>
    <definedName name="IMSS96" localSheetId="11">#REF!</definedName>
    <definedName name="IMSS96" localSheetId="13">#REF!</definedName>
    <definedName name="ISSSTE96" localSheetId="6">#REF!</definedName>
    <definedName name="ISSSTE96" localSheetId="8">#REF!</definedName>
    <definedName name="ISSSTE96" localSheetId="10">#REF!</definedName>
    <definedName name="ISSSTE96" localSheetId="12">#REF!</definedName>
    <definedName name="ISSSTE96" localSheetId="1">#REF!</definedName>
    <definedName name="ISSSTE96" localSheetId="3">#REF!</definedName>
    <definedName name="ISSSTE96" localSheetId="5">#REF!</definedName>
    <definedName name="ISSSTE96" localSheetId="7">#REF!</definedName>
    <definedName name="ISSSTE96" localSheetId="9">#REF!</definedName>
    <definedName name="ISSSTE96" localSheetId="11">#REF!</definedName>
    <definedName name="ISSSTE96" localSheetId="13">#REF!</definedName>
    <definedName name="IV" localSheetId="6">[2]BANPRO99!#REF!</definedName>
    <definedName name="IV" localSheetId="8">[2]BANPRO99!#REF!</definedName>
    <definedName name="IV" localSheetId="10">[2]BANPRO99!#REF!</definedName>
    <definedName name="IV" localSheetId="12">[2]BANPRO99!#REF!</definedName>
    <definedName name="IV" localSheetId="1">[2]BANPRO99!#REF!</definedName>
    <definedName name="IV" localSheetId="3">[2]BANPRO99!#REF!</definedName>
    <definedName name="IV" localSheetId="5">[2]BANPRO99!#REF!</definedName>
    <definedName name="IV" localSheetId="7">[2]BANPRO99!#REF!</definedName>
    <definedName name="IV" localSheetId="9">[2]BANPRO99!#REF!</definedName>
    <definedName name="IV" localSheetId="11">[2]BANPRO99!#REF!</definedName>
    <definedName name="IV" localSheetId="13">[2]BANPRO99!#REF!</definedName>
    <definedName name="jjj" localSheetId="6">#REF!</definedName>
    <definedName name="jjj" localSheetId="8">#REF!</definedName>
    <definedName name="jjj" localSheetId="10">#REF!</definedName>
    <definedName name="jjj" localSheetId="12">#REF!</definedName>
    <definedName name="jjj" localSheetId="1">#REF!</definedName>
    <definedName name="jjj" localSheetId="3">#REF!</definedName>
    <definedName name="jjj" localSheetId="5">#REF!</definedName>
    <definedName name="jjj" localSheetId="7">#REF!</definedName>
    <definedName name="jjj" localSheetId="9">#REF!</definedName>
    <definedName name="jjj" localSheetId="11">#REF!</definedName>
    <definedName name="jjj" localSheetId="13">#REF!</definedName>
    <definedName name="kkk" localSheetId="6">#REF!</definedName>
    <definedName name="kkk" localSheetId="8">#REF!</definedName>
    <definedName name="kkk" localSheetId="10">#REF!</definedName>
    <definedName name="kkk" localSheetId="12">#REF!</definedName>
    <definedName name="kkk" localSheetId="1">#REF!</definedName>
    <definedName name="kkk" localSheetId="3">#REF!</definedName>
    <definedName name="kkk" localSheetId="5">#REF!</definedName>
    <definedName name="kkk" localSheetId="7">#REF!</definedName>
    <definedName name="kkk" localSheetId="9">#REF!</definedName>
    <definedName name="kkk" localSheetId="11">#REF!</definedName>
    <definedName name="kkk" localSheetId="13">#REF!</definedName>
    <definedName name="LOTE96" localSheetId="6">#REF!</definedName>
    <definedName name="LOTE96" localSheetId="8">#REF!</definedName>
    <definedName name="LOTE96" localSheetId="10">#REF!</definedName>
    <definedName name="LOTE96" localSheetId="12">#REF!</definedName>
    <definedName name="LOTE96" localSheetId="1">#REF!</definedName>
    <definedName name="LOTE96" localSheetId="3">#REF!</definedName>
    <definedName name="LOTE96" localSheetId="5">#REF!</definedName>
    <definedName name="LOTE96" localSheetId="7">#REF!</definedName>
    <definedName name="LOTE96" localSheetId="9">#REF!</definedName>
    <definedName name="LOTE96" localSheetId="11">#REF!</definedName>
    <definedName name="LOTE96" localSheetId="13">#REF!</definedName>
    <definedName name="LYFC96" localSheetId="6">#REF!</definedName>
    <definedName name="LYFC96" localSheetId="8">#REF!</definedName>
    <definedName name="LYFC96" localSheetId="10">#REF!</definedName>
    <definedName name="LYFC96" localSheetId="12">#REF!</definedName>
    <definedName name="LYFC96" localSheetId="1">#REF!</definedName>
    <definedName name="LYFC96" localSheetId="3">#REF!</definedName>
    <definedName name="LYFC96" localSheetId="5">#REF!</definedName>
    <definedName name="LYFC96" localSheetId="7">#REF!</definedName>
    <definedName name="LYFC96" localSheetId="9">#REF!</definedName>
    <definedName name="LYFC96" localSheetId="11">#REF!</definedName>
    <definedName name="LYFC96" localSheetId="13">#REF!</definedName>
    <definedName name="METAS" localSheetId="6">[2]BANPRO99!#REF!</definedName>
    <definedName name="METAS" localSheetId="8">[2]BANPRO99!#REF!</definedName>
    <definedName name="METAS" localSheetId="10">[2]BANPRO99!#REF!</definedName>
    <definedName name="METAS" localSheetId="12">[2]BANPRO99!#REF!</definedName>
    <definedName name="METAS" localSheetId="7">[2]BANPRO99!#REF!</definedName>
    <definedName name="METAS" localSheetId="9">[2]BANPRO99!#REF!</definedName>
    <definedName name="METAS" localSheetId="11">[2]BANPRO99!#REF!</definedName>
    <definedName name="METAS" localSheetId="13">[2]BANPRO99!#REF!</definedName>
    <definedName name="Modif00" localSheetId="6">#REF!</definedName>
    <definedName name="Modif00" localSheetId="8">#REF!</definedName>
    <definedName name="Modif00" localSheetId="10">#REF!</definedName>
    <definedName name="Modif00" localSheetId="12">#REF!</definedName>
    <definedName name="Modif00" localSheetId="1">#REF!</definedName>
    <definedName name="Modif00" localSheetId="3">#REF!</definedName>
    <definedName name="Modif00" localSheetId="5">#REF!</definedName>
    <definedName name="Modif00" localSheetId="7">#REF!</definedName>
    <definedName name="Modif00" localSheetId="9">#REF!</definedName>
    <definedName name="Modif00" localSheetId="11">#REF!</definedName>
    <definedName name="Modif00" localSheetId="13">#REF!</definedName>
    <definedName name="mun" localSheetId="6">[3]!ABR&amp;[3]!MAY&amp;[3]!JUN&amp;[3]!JUL&amp;[3]!AGO&amp;[3]!SEP</definedName>
    <definedName name="mun" localSheetId="8">[3]!ABR&amp;[3]!MAY&amp;[3]!JUN&amp;[3]!JUL&amp;[3]!AGO&amp;[3]!SEP</definedName>
    <definedName name="mun" localSheetId="10">[3]!ABR&amp;[3]!MAY&amp;[3]!JUN&amp;[3]!JUL&amp;[3]!AGO&amp;[3]!SEP</definedName>
    <definedName name="mun" localSheetId="12">[3]!ABR&amp;[3]!MAY&amp;[3]!JUN&amp;[3]!JUL&amp;[3]!AGO&amp;[3]!SEP</definedName>
    <definedName name="mun" localSheetId="7">[3]!ABR&amp;[3]!MAY&amp;[3]!JUN&amp;[3]!JUL&amp;[3]!AGO&amp;[3]!SEP</definedName>
    <definedName name="mun" localSheetId="9">[3]!ABR&amp;[3]!MAY&amp;[3]!JUN&amp;[3]!JUL&amp;[3]!AGO&amp;[3]!SEP</definedName>
    <definedName name="mun" localSheetId="11">[3]!ABR&amp;[3]!MAY&amp;[3]!JUN&amp;[3]!JUL&amp;[3]!AGO&amp;[3]!SEP</definedName>
    <definedName name="mun" localSheetId="13">[3]!ABR&amp;[3]!MAY&amp;[3]!JUN&amp;[3]!JUL&amp;[3]!AGO&amp;[3]!SEP</definedName>
    <definedName name="NINGUNO" localSheetId="6">[3]!SEP&amp;[3]!OCT&amp;[3]!NOV&amp;[3]!DIC</definedName>
    <definedName name="NINGUNO" localSheetId="8">[3]!SEP&amp;[3]!OCT&amp;[3]!NOV&amp;[3]!DIC</definedName>
    <definedName name="NINGUNO" localSheetId="10">[3]!SEP&amp;[3]!OCT&amp;[3]!NOV&amp;[3]!DIC</definedName>
    <definedName name="NINGUNO" localSheetId="12">[3]!SEP&amp;[3]!OCT&amp;[3]!NOV&amp;[3]!DIC</definedName>
    <definedName name="NINGUNO" localSheetId="7">[3]!SEP&amp;[3]!OCT&amp;[3]!NOV&amp;[3]!DIC</definedName>
    <definedName name="NINGUNO" localSheetId="9">[3]!SEP&amp;[3]!OCT&amp;[3]!NOV&amp;[3]!DIC</definedName>
    <definedName name="NINGUNO" localSheetId="11">[3]!SEP&amp;[3]!OCT&amp;[3]!NOV&amp;[3]!DIC</definedName>
    <definedName name="NINGUNO" localSheetId="13">[3]!SEP&amp;[3]!OCT&amp;[3]!NOV&amp;[3]!DIC</definedName>
    <definedName name="nuevo" localSheetId="6" hidden="1">#REF!</definedName>
    <definedName name="nuevo" localSheetId="8" hidden="1">#REF!</definedName>
    <definedName name="nuevo" localSheetId="10" hidden="1">#REF!</definedName>
    <definedName name="nuevo" localSheetId="12" hidden="1">#REF!</definedName>
    <definedName name="nuevo" localSheetId="14" hidden="1">#REF!</definedName>
    <definedName name="nuevo" localSheetId="17" hidden="1">#REF!</definedName>
    <definedName name="nuevo" localSheetId="20" hidden="1">#REF!</definedName>
    <definedName name="nuevo" localSheetId="1" hidden="1">#REF!</definedName>
    <definedName name="nuevo" localSheetId="3" hidden="1">#REF!</definedName>
    <definedName name="nuevo" localSheetId="5" hidden="1">#REF!</definedName>
    <definedName name="nuevo" localSheetId="7" hidden="1">#REF!</definedName>
    <definedName name="nuevo" localSheetId="9" hidden="1">#REF!</definedName>
    <definedName name="nuevo" localSheetId="11" hidden="1">#REF!</definedName>
    <definedName name="nuevo" localSheetId="13" hidden="1">#REF!</definedName>
    <definedName name="nuevo" localSheetId="15" hidden="1">#REF!</definedName>
    <definedName name="nuevo" localSheetId="18" hidden="1">#REF!</definedName>
    <definedName name="nuevo" localSheetId="21" hidden="1">#REF!</definedName>
    <definedName name="nuevo" hidden="1">#REF!</definedName>
    <definedName name="oooo" localSheetId="6">#REF!</definedName>
    <definedName name="oooo" localSheetId="8">#REF!</definedName>
    <definedName name="oooo" localSheetId="10">#REF!</definedName>
    <definedName name="oooo" localSheetId="12">#REF!</definedName>
    <definedName name="oooo" localSheetId="1">#REF!</definedName>
    <definedName name="oooo" localSheetId="3">#REF!</definedName>
    <definedName name="oooo" localSheetId="5">#REF!</definedName>
    <definedName name="oooo" localSheetId="7">#REF!</definedName>
    <definedName name="oooo" localSheetId="9">#REF!</definedName>
    <definedName name="oooo" localSheetId="11">#REF!</definedName>
    <definedName name="oooo" localSheetId="13">#REF!</definedName>
    <definedName name="p" localSheetId="6">[10]SPC!#REF!</definedName>
    <definedName name="p" localSheetId="8">[10]SPC!#REF!</definedName>
    <definedName name="p" localSheetId="10">[10]SPC!#REF!</definedName>
    <definedName name="p" localSheetId="12">[10]SPC!#REF!</definedName>
    <definedName name="p" localSheetId="1">[10]SPC!#REF!</definedName>
    <definedName name="p" localSheetId="3">[10]SPC!#REF!</definedName>
    <definedName name="p" localSheetId="5">[10]SPC!#REF!</definedName>
    <definedName name="p" localSheetId="7">[10]SPC!#REF!</definedName>
    <definedName name="p" localSheetId="9">[10]SPC!#REF!</definedName>
    <definedName name="p" localSheetId="11">[10]SPC!#REF!</definedName>
    <definedName name="p" localSheetId="13">[10]SPC!#REF!</definedName>
    <definedName name="PAD" localSheetId="6">[2]BANPRO99!#REF!</definedName>
    <definedName name="PAD" localSheetId="8">[2]BANPRO99!#REF!</definedName>
    <definedName name="PAD" localSheetId="10">[2]BANPRO99!#REF!</definedName>
    <definedName name="PAD" localSheetId="12">[2]BANPRO99!#REF!</definedName>
    <definedName name="PAD" localSheetId="1">[2]BANPRO99!#REF!</definedName>
    <definedName name="PAD" localSheetId="3">[2]BANPRO99!#REF!</definedName>
    <definedName name="PAD" localSheetId="5">[2]BANPRO99!#REF!</definedName>
    <definedName name="PAD" localSheetId="7">[2]BANPRO99!#REF!</definedName>
    <definedName name="PAD" localSheetId="9">[2]BANPRO99!#REF!</definedName>
    <definedName name="PAD" localSheetId="11">[2]BANPRO99!#REF!</definedName>
    <definedName name="PAD" localSheetId="13">[2]BANPRO99!#REF!</definedName>
    <definedName name="PARTE" localSheetId="6">#REF!</definedName>
    <definedName name="PARTE" localSheetId="8">#REF!</definedName>
    <definedName name="PARTE" localSheetId="10">#REF!</definedName>
    <definedName name="PARTE" localSheetId="12">#REF!</definedName>
    <definedName name="PARTE" localSheetId="1">#REF!</definedName>
    <definedName name="PARTE" localSheetId="3">#REF!</definedName>
    <definedName name="PARTE" localSheetId="5">#REF!</definedName>
    <definedName name="PARTE" localSheetId="7">#REF!</definedName>
    <definedName name="PARTE" localSheetId="9">#REF!</definedName>
    <definedName name="PARTE" localSheetId="11">#REF!</definedName>
    <definedName name="PARTE" localSheetId="13">#REF!</definedName>
    <definedName name="PCONS" localSheetId="6">[2]BANPRO99!#REF!</definedName>
    <definedName name="PCONS" localSheetId="8">[2]BANPRO99!#REF!</definedName>
    <definedName name="PCONS" localSheetId="10">[2]BANPRO99!#REF!</definedName>
    <definedName name="PCONS" localSheetId="12">[2]BANPRO99!#REF!</definedName>
    <definedName name="PCONS" localSheetId="1">[2]BANPRO99!#REF!</definedName>
    <definedName name="PCONS" localSheetId="3">[2]BANPRO99!#REF!</definedName>
    <definedName name="PCONS" localSheetId="5">[2]BANPRO99!#REF!</definedName>
    <definedName name="PCONS" localSheetId="7">[2]BANPRO99!#REF!</definedName>
    <definedName name="PCONS" localSheetId="9">[2]BANPRO99!#REF!</definedName>
    <definedName name="PCONS" localSheetId="11">[2]BANPRO99!#REF!</definedName>
    <definedName name="PCONS" localSheetId="13">[2]BANPRO99!#REF!</definedName>
    <definedName name="pec" localSheetId="6">#REF!</definedName>
    <definedName name="pec" localSheetId="8">#REF!</definedName>
    <definedName name="pec" localSheetId="10">#REF!</definedName>
    <definedName name="pec" localSheetId="12">#REF!</definedName>
    <definedName name="pec" localSheetId="1">#REF!</definedName>
    <definedName name="pec" localSheetId="3">#REF!</definedName>
    <definedName name="pec" localSheetId="5">#REF!</definedName>
    <definedName name="pec" localSheetId="7">#REF!</definedName>
    <definedName name="pec" localSheetId="9">#REF!</definedName>
    <definedName name="pec" localSheetId="11">#REF!</definedName>
    <definedName name="pec" localSheetId="13">#REF!</definedName>
    <definedName name="pef" localSheetId="6">#REF!</definedName>
    <definedName name="pef" localSheetId="8">#REF!</definedName>
    <definedName name="pef" localSheetId="10">#REF!</definedName>
    <definedName name="pef" localSheetId="12">#REF!</definedName>
    <definedName name="pef" localSheetId="1">#REF!</definedName>
    <definedName name="pef" localSheetId="3">#REF!</definedName>
    <definedName name="pef" localSheetId="5">#REF!</definedName>
    <definedName name="pef" localSheetId="7">#REF!</definedName>
    <definedName name="pef" localSheetId="9">#REF!</definedName>
    <definedName name="pef" localSheetId="11">#REF!</definedName>
    <definedName name="pef" localSheetId="13">#REF!</definedName>
    <definedName name="PEyM" localSheetId="6">[2]BANPRO99!#REF!</definedName>
    <definedName name="PEyM" localSheetId="8">[2]BANPRO99!#REF!</definedName>
    <definedName name="PEyM" localSheetId="10">[2]BANPRO99!#REF!</definedName>
    <definedName name="PEyM" localSheetId="12">[2]BANPRO99!#REF!</definedName>
    <definedName name="PEyM" localSheetId="1">[2]BANPRO99!#REF!</definedName>
    <definedName name="PEyM" localSheetId="3">[2]BANPRO99!#REF!</definedName>
    <definedName name="PEyM" localSheetId="5">[2]BANPRO99!#REF!</definedName>
    <definedName name="PEyM" localSheetId="7">[2]BANPRO99!#REF!</definedName>
    <definedName name="PEyM" localSheetId="9">[2]BANPRO99!#REF!</definedName>
    <definedName name="PEyM" localSheetId="11">[2]BANPRO99!#REF!</definedName>
    <definedName name="PEyM" localSheetId="13">[2]BANPRO99!#REF!</definedName>
    <definedName name="PGPS" localSheetId="6">[2]BANPRO99!#REF!</definedName>
    <definedName name="PGPS" localSheetId="8">[2]BANPRO99!#REF!</definedName>
    <definedName name="PGPS" localSheetId="10">[2]BANPRO99!#REF!</definedName>
    <definedName name="PGPS" localSheetId="12">[2]BANPRO99!#REF!</definedName>
    <definedName name="PGPS" localSheetId="1">[2]BANPRO99!#REF!</definedName>
    <definedName name="PGPS" localSheetId="3">[2]BANPRO99!#REF!</definedName>
    <definedName name="PGPS" localSheetId="5">[2]BANPRO99!#REF!</definedName>
    <definedName name="PGPS" localSheetId="7">[2]BANPRO99!#REF!</definedName>
    <definedName name="PGPS" localSheetId="9">[2]BANPRO99!#REF!</definedName>
    <definedName name="PGPS" localSheetId="11">[2]BANPRO99!#REF!</definedName>
    <definedName name="PGPS" localSheetId="13">[2]BANPRO99!#REF!</definedName>
    <definedName name="PI" localSheetId="6">'[11]T 27%'!#REF!</definedName>
    <definedName name="PI" localSheetId="8">'[11]T 27%'!#REF!</definedName>
    <definedName name="PI" localSheetId="10">'[11]T 27%'!#REF!</definedName>
    <definedName name="PI" localSheetId="12">'[11]T 27%'!#REF!</definedName>
    <definedName name="PI" localSheetId="1">'[11]T 27%'!#REF!</definedName>
    <definedName name="PI" localSheetId="3">'[11]T 27%'!#REF!</definedName>
    <definedName name="PI" localSheetId="5">'[11]T 27%'!#REF!</definedName>
    <definedName name="PI" localSheetId="7">'[11]T 27%'!#REF!</definedName>
    <definedName name="PI" localSheetId="9">'[11]T 27%'!#REF!</definedName>
    <definedName name="PI" localSheetId="11">'[11]T 27%'!#REF!</definedName>
    <definedName name="PI" localSheetId="13">'[11]T 27%'!#REF!</definedName>
    <definedName name="PIBR" localSheetId="6">#REF!</definedName>
    <definedName name="PIBR" localSheetId="8">#REF!</definedName>
    <definedName name="PIBR" localSheetId="10">#REF!</definedName>
    <definedName name="PIBR" localSheetId="12">#REF!</definedName>
    <definedName name="PIBR" localSheetId="1">#REF!</definedName>
    <definedName name="PIBR" localSheetId="3">#REF!</definedName>
    <definedName name="PIBR" localSheetId="5">#REF!</definedName>
    <definedName name="PIBR" localSheetId="7">#REF!</definedName>
    <definedName name="PIBR" localSheetId="9">#REF!</definedName>
    <definedName name="PIBR" localSheetId="11">#REF!</definedName>
    <definedName name="PIBR" localSheetId="13">#REF!</definedName>
    <definedName name="PIV" localSheetId="6">[2]BANPRO99!#REF!</definedName>
    <definedName name="PIV" localSheetId="8">[2]BANPRO99!#REF!</definedName>
    <definedName name="PIV" localSheetId="10">[2]BANPRO99!#REF!</definedName>
    <definedName name="PIV" localSheetId="12">[2]BANPRO99!#REF!</definedName>
    <definedName name="PIV" localSheetId="1">[2]BANPRO99!#REF!</definedName>
    <definedName name="PIV" localSheetId="3">[2]BANPRO99!#REF!</definedName>
    <definedName name="PIV" localSheetId="5">[2]BANPRO99!#REF!</definedName>
    <definedName name="PIV" localSheetId="7">[2]BANPRO99!#REF!</definedName>
    <definedName name="PIV" localSheetId="9">[2]BANPRO99!#REF!</definedName>
    <definedName name="PIV" localSheetId="11">[2]BANPRO99!#REF!</definedName>
    <definedName name="PIV" localSheetId="13">[2]BANPRO99!#REF!</definedName>
    <definedName name="POA" localSheetId="6">[3]!OCT&amp;[3]!NOV&amp;[3]!DIC</definedName>
    <definedName name="POA" localSheetId="8">[3]!OCT&amp;[3]!NOV&amp;[3]!DIC</definedName>
    <definedName name="POA" localSheetId="10">[3]!OCT&amp;[3]!NOV&amp;[3]!DIC</definedName>
    <definedName name="POA" localSheetId="12">[3]!OCT&amp;[3]!NOV&amp;[3]!DIC</definedName>
    <definedName name="POA" localSheetId="7">[3]!OCT&amp;[3]!NOV&amp;[3]!DIC</definedName>
    <definedName name="POA" localSheetId="9">[3]!OCT&amp;[3]!NOV&amp;[3]!DIC</definedName>
    <definedName name="POA" localSheetId="11">[3]!OCT&amp;[3]!NOV&amp;[3]!DIC</definedName>
    <definedName name="POA" localSheetId="13">[3]!OCT&amp;[3]!NOV&amp;[3]!DIC</definedName>
    <definedName name="POADO7" localSheetId="6">[3]!JUL&amp;[3]!AGO&amp;[3]!SEP&amp;[3]!OCT&amp;[3]!NOV</definedName>
    <definedName name="POADO7" localSheetId="8">[3]!JUL&amp;[3]!AGO&amp;[3]!SEP&amp;[3]!OCT&amp;[3]!NOV</definedName>
    <definedName name="POADO7" localSheetId="10">[3]!JUL&amp;[3]!AGO&amp;[3]!SEP&amp;[3]!OCT&amp;[3]!NOV</definedName>
    <definedName name="POADO7" localSheetId="12">[3]!JUL&amp;[3]!AGO&amp;[3]!SEP&amp;[3]!OCT&amp;[3]!NOV</definedName>
    <definedName name="POADO7" localSheetId="7">[3]!JUL&amp;[3]!AGO&amp;[3]!SEP&amp;[3]!OCT&amp;[3]!NOV</definedName>
    <definedName name="POADO7" localSheetId="9">[3]!JUL&amp;[3]!AGO&amp;[3]!SEP&amp;[3]!OCT&amp;[3]!NOV</definedName>
    <definedName name="POADO7" localSheetId="11">[3]!JUL&amp;[3]!AGO&amp;[3]!SEP&amp;[3]!OCT&amp;[3]!NOV</definedName>
    <definedName name="POADO7" localSheetId="13">[3]!JUL&amp;[3]!AGO&amp;[3]!SEP&amp;[3]!OCT&amp;[3]!NOV</definedName>
    <definedName name="porcentaje" localSheetId="6">'[6]BASE DEFINITIVA 2002'!#REF!</definedName>
    <definedName name="porcentaje" localSheetId="8">'[6]BASE DEFINITIVA 2002'!#REF!</definedName>
    <definedName name="porcentaje" localSheetId="10">'[6]BASE DEFINITIVA 2002'!#REF!</definedName>
    <definedName name="porcentaje" localSheetId="12">'[6]BASE DEFINITIVA 2002'!#REF!</definedName>
    <definedName name="porcentaje" localSheetId="1">'[6]BASE DEFINITIVA 2002'!#REF!</definedName>
    <definedName name="porcentaje" localSheetId="3">'[6]BASE DEFINITIVA 2002'!#REF!</definedName>
    <definedName name="porcentaje" localSheetId="5">'[6]BASE DEFINITIVA 2002'!#REF!</definedName>
    <definedName name="porcentaje" localSheetId="7">'[6]BASE DEFINITIVA 2002'!#REF!</definedName>
    <definedName name="porcentaje" localSheetId="9">'[6]BASE DEFINITIVA 2002'!#REF!</definedName>
    <definedName name="porcentaje" localSheetId="11">'[6]BASE DEFINITIVA 2002'!#REF!</definedName>
    <definedName name="porcentaje" localSheetId="13">'[6]BASE DEFINITIVA 2002'!#REF!</definedName>
    <definedName name="pppp" localSheetId="6">#REF!</definedName>
    <definedName name="pppp" localSheetId="8">#REF!</definedName>
    <definedName name="pppp" localSheetId="10">#REF!</definedName>
    <definedName name="pppp" localSheetId="12">#REF!</definedName>
    <definedName name="pppp" localSheetId="1">#REF!</definedName>
    <definedName name="pppp" localSheetId="3">#REF!</definedName>
    <definedName name="pppp" localSheetId="5">#REF!</definedName>
    <definedName name="pppp" localSheetId="7">#REF!</definedName>
    <definedName name="pppp" localSheetId="9">#REF!</definedName>
    <definedName name="pppp" localSheetId="11">#REF!</definedName>
    <definedName name="pppp" localSheetId="13">#REF!</definedName>
    <definedName name="PRCV" localSheetId="6">[2]BANPRO99!#REF!</definedName>
    <definedName name="PRCV" localSheetId="8">[2]BANPRO99!#REF!</definedName>
    <definedName name="PRCV" localSheetId="10">[2]BANPRO99!#REF!</definedName>
    <definedName name="PRCV" localSheetId="12">[2]BANPRO99!#REF!</definedName>
    <definedName name="PRCV" localSheetId="1">[2]BANPRO99!#REF!</definedName>
    <definedName name="PRCV" localSheetId="3">[2]BANPRO99!#REF!</definedName>
    <definedName name="PRCV" localSheetId="5">[2]BANPRO99!#REF!</definedName>
    <definedName name="PRCV" localSheetId="7">[2]BANPRO99!#REF!</definedName>
    <definedName name="PRCV" localSheetId="9">[2]BANPRO99!#REF!</definedName>
    <definedName name="PRCV" localSheetId="11">[2]BANPRO99!#REF!</definedName>
    <definedName name="PRCV" localSheetId="13">[2]BANPRO99!#REF!</definedName>
    <definedName name="PRESUPUESTO_1997" localSheetId="6">#REF!</definedName>
    <definedName name="PRESUPUESTO_1997" localSheetId="8">#REF!</definedName>
    <definedName name="PRESUPUESTO_1997" localSheetId="10">#REF!</definedName>
    <definedName name="PRESUPUESTO_1997" localSheetId="12">#REF!</definedName>
    <definedName name="PRESUPUESTO_1997" localSheetId="1">#REF!</definedName>
    <definedName name="PRESUPUESTO_1997" localSheetId="3">#REF!</definedName>
    <definedName name="PRESUPUESTO_1997" localSheetId="5">#REF!</definedName>
    <definedName name="PRESUPUESTO_1997" localSheetId="7">#REF!</definedName>
    <definedName name="PRESUPUESTO_1997" localSheetId="9">#REF!</definedName>
    <definedName name="PRESUPUESTO_1997" localSheetId="11">#REF!</definedName>
    <definedName name="PRESUPUESTO_1997" localSheetId="13">#REF!</definedName>
    <definedName name="Print_Area_MI" localSheetId="6">[5]FP1996!#REF!</definedName>
    <definedName name="Print_Area_MI" localSheetId="8">[5]FP1996!#REF!</definedName>
    <definedName name="Print_Area_MI" localSheetId="10">[5]FP1996!#REF!</definedName>
    <definedName name="Print_Area_MI" localSheetId="12">[5]FP1996!#REF!</definedName>
    <definedName name="Print_Area_MI" localSheetId="1">[5]FP1996!#REF!</definedName>
    <definedName name="Print_Area_MI" localSheetId="3">[5]FP1996!#REF!</definedName>
    <definedName name="Print_Area_MI" localSheetId="5">[5]FP1996!#REF!</definedName>
    <definedName name="Print_Area_MI" localSheetId="7">[5]FP1996!#REF!</definedName>
    <definedName name="Print_Area_MI" localSheetId="9">[5]FP1996!#REF!</definedName>
    <definedName name="Print_Area_MI" localSheetId="11">[5]FP1996!#REF!</definedName>
    <definedName name="Print_Area_MI" localSheetId="13">[5]FP1996!#REF!</definedName>
    <definedName name="Prioritarios" localSheetId="6">#REF!</definedName>
    <definedName name="Prioritarios" localSheetId="8">#REF!</definedName>
    <definedName name="Prioritarios" localSheetId="10">#REF!</definedName>
    <definedName name="Prioritarios" localSheetId="12">#REF!</definedName>
    <definedName name="Prioritarios" localSheetId="1">#REF!</definedName>
    <definedName name="Prioritarios" localSheetId="3">#REF!</definedName>
    <definedName name="Prioritarios" localSheetId="5">#REF!</definedName>
    <definedName name="Prioritarios" localSheetId="7">#REF!</definedName>
    <definedName name="Prioritarios" localSheetId="9">#REF!</definedName>
    <definedName name="Prioritarios" localSheetId="11">#REF!</definedName>
    <definedName name="Prioritarios" localSheetId="13">#REF!</definedName>
    <definedName name="programas" localSheetId="6">#REF!</definedName>
    <definedName name="programas" localSheetId="8">#REF!</definedName>
    <definedName name="programas" localSheetId="10">#REF!</definedName>
    <definedName name="programas" localSheetId="12">#REF!</definedName>
    <definedName name="programas" localSheetId="1">#REF!</definedName>
    <definedName name="programas" localSheetId="3">#REF!</definedName>
    <definedName name="programas" localSheetId="5">#REF!</definedName>
    <definedName name="programas" localSheetId="7">#REF!</definedName>
    <definedName name="programas" localSheetId="9">#REF!</definedName>
    <definedName name="programas" localSheetId="11">#REF!</definedName>
    <definedName name="programas" localSheetId="13">#REF!</definedName>
    <definedName name="PRT" localSheetId="6">[2]BANPRO99!#REF!</definedName>
    <definedName name="PRT" localSheetId="8">[2]BANPRO99!#REF!</definedName>
    <definedName name="PRT" localSheetId="10">[2]BANPRO99!#REF!</definedName>
    <definedName name="PRT" localSheetId="12">[2]BANPRO99!#REF!</definedName>
    <definedName name="PRT" localSheetId="1">[2]BANPRO99!#REF!</definedName>
    <definedName name="PRT" localSheetId="3">[2]BANPRO99!#REF!</definedName>
    <definedName name="PRT" localSheetId="5">[2]BANPRO99!#REF!</definedName>
    <definedName name="PRT" localSheetId="7">[2]BANPRO99!#REF!</definedName>
    <definedName name="PRT" localSheetId="9">[2]BANPRO99!#REF!</definedName>
    <definedName name="PRT" localSheetId="11">[2]BANPRO99!#REF!</definedName>
    <definedName name="PRT" localSheetId="13">[2]BANPRO99!#REF!</definedName>
    <definedName name="PSF" localSheetId="6">[2]BANPRO99!#REF!</definedName>
    <definedName name="PSF" localSheetId="8">[2]BANPRO99!#REF!</definedName>
    <definedName name="PSF" localSheetId="10">[2]BANPRO99!#REF!</definedName>
    <definedName name="PSF" localSheetId="12">[2]BANPRO99!#REF!</definedName>
    <definedName name="PSF" localSheetId="1">[2]BANPRO99!#REF!</definedName>
    <definedName name="PSF" localSheetId="3">[2]BANPRO99!#REF!</definedName>
    <definedName name="PSF" localSheetId="5">[2]BANPRO99!#REF!</definedName>
    <definedName name="PSF" localSheetId="7">[2]BANPRO99!#REF!</definedName>
    <definedName name="PSF" localSheetId="9">[2]BANPRO99!#REF!</definedName>
    <definedName name="PSF" localSheetId="11">[2]BANPRO99!#REF!</definedName>
    <definedName name="PSF" localSheetId="13">[2]BANPRO99!#REF!</definedName>
    <definedName name="pta" localSheetId="6">#REF!</definedName>
    <definedName name="pta" localSheetId="8">#REF!</definedName>
    <definedName name="pta" localSheetId="10">#REF!</definedName>
    <definedName name="pta" localSheetId="12">#REF!</definedName>
    <definedName name="pta" localSheetId="1">#REF!</definedName>
    <definedName name="pta" localSheetId="3">#REF!</definedName>
    <definedName name="pta" localSheetId="5">#REF!</definedName>
    <definedName name="pta" localSheetId="7">#REF!</definedName>
    <definedName name="pta" localSheetId="9">#REF!</definedName>
    <definedName name="pta" localSheetId="11">#REF!</definedName>
    <definedName name="pta" localSheetId="13">#REF!</definedName>
    <definedName name="ptb" localSheetId="6">#REF!</definedName>
    <definedName name="ptb" localSheetId="8">#REF!</definedName>
    <definedName name="ptb" localSheetId="10">#REF!</definedName>
    <definedName name="ptb" localSheetId="12">#REF!</definedName>
    <definedName name="ptb" localSheetId="1">#REF!</definedName>
    <definedName name="ptb" localSheetId="3">#REF!</definedName>
    <definedName name="ptb" localSheetId="5">#REF!</definedName>
    <definedName name="ptb" localSheetId="7">#REF!</definedName>
    <definedName name="ptb" localSheetId="9">#REF!</definedName>
    <definedName name="ptb" localSheetId="11">#REF!</definedName>
    <definedName name="ptb" localSheetId="13">#REF!</definedName>
    <definedName name="ptc" localSheetId="6">#REF!</definedName>
    <definedName name="ptc" localSheetId="8">#REF!</definedName>
    <definedName name="ptc" localSheetId="10">#REF!</definedName>
    <definedName name="ptc" localSheetId="12">#REF!</definedName>
    <definedName name="ptc" localSheetId="1">#REF!</definedName>
    <definedName name="ptc" localSheetId="3">#REF!</definedName>
    <definedName name="ptc" localSheetId="5">#REF!</definedName>
    <definedName name="ptc" localSheetId="7">#REF!</definedName>
    <definedName name="ptc" localSheetId="9">#REF!</definedName>
    <definedName name="ptc" localSheetId="11">#REF!</definedName>
    <definedName name="ptc" localSheetId="13">#REF!</definedName>
    <definedName name="ptd" localSheetId="6">#REF!</definedName>
    <definedName name="ptd" localSheetId="8">#REF!</definedName>
    <definedName name="ptd" localSheetId="10">#REF!</definedName>
    <definedName name="ptd" localSheetId="12">#REF!</definedName>
    <definedName name="ptd" localSheetId="1">#REF!</definedName>
    <definedName name="ptd" localSheetId="3">#REF!</definedName>
    <definedName name="ptd" localSheetId="5">#REF!</definedName>
    <definedName name="ptd" localSheetId="7">#REF!</definedName>
    <definedName name="ptd" localSheetId="9">#REF!</definedName>
    <definedName name="ptd" localSheetId="11">#REF!</definedName>
    <definedName name="ptd" localSheetId="13">#REF!</definedName>
    <definedName name="pte" localSheetId="6">#REF!</definedName>
    <definedName name="pte" localSheetId="8">#REF!</definedName>
    <definedName name="pte" localSheetId="10">#REF!</definedName>
    <definedName name="pte" localSheetId="12">#REF!</definedName>
    <definedName name="pte" localSheetId="1">#REF!</definedName>
    <definedName name="pte" localSheetId="3">#REF!</definedName>
    <definedName name="pte" localSheetId="5">#REF!</definedName>
    <definedName name="pte" localSheetId="7">#REF!</definedName>
    <definedName name="pte" localSheetId="9">#REF!</definedName>
    <definedName name="pte" localSheetId="11">#REF!</definedName>
    <definedName name="pte" localSheetId="13">#REF!</definedName>
    <definedName name="QQQ" localSheetId="6">#REF!</definedName>
    <definedName name="QQQ" localSheetId="8">#REF!</definedName>
    <definedName name="QQQ" localSheetId="10">#REF!</definedName>
    <definedName name="QQQ" localSheetId="12">#REF!</definedName>
    <definedName name="QQQ" localSheetId="1">#REF!</definedName>
    <definedName name="QQQ" localSheetId="3">#REF!</definedName>
    <definedName name="QQQ" localSheetId="5">#REF!</definedName>
    <definedName name="QQQ" localSheetId="7">#REF!</definedName>
    <definedName name="QQQ" localSheetId="9">#REF!</definedName>
    <definedName name="QQQ" localSheetId="11">#REF!</definedName>
    <definedName name="QQQ" localSheetId="13">#REF!</definedName>
    <definedName name="ramo" localSheetId="6">#REF!</definedName>
    <definedName name="ramo" localSheetId="8">#REF!</definedName>
    <definedName name="ramo" localSheetId="10">#REF!</definedName>
    <definedName name="ramo" localSheetId="12">#REF!</definedName>
    <definedName name="ramo" localSheetId="1">#REF!</definedName>
    <definedName name="ramo" localSheetId="3">#REF!</definedName>
    <definedName name="ramo" localSheetId="5">#REF!</definedName>
    <definedName name="ramo" localSheetId="7">#REF!</definedName>
    <definedName name="ramo" localSheetId="9">#REF!</definedName>
    <definedName name="ramo" localSheetId="11">#REF!</definedName>
    <definedName name="ramo" localSheetId="13">#REF!</definedName>
    <definedName name="Ramo_Rubro" localSheetId="6">#REF!</definedName>
    <definedName name="Ramo_Rubro" localSheetId="8">#REF!</definedName>
    <definedName name="Ramo_Rubro" localSheetId="10">#REF!</definedName>
    <definedName name="Ramo_Rubro" localSheetId="12">#REF!</definedName>
    <definedName name="Ramo_Rubro" localSheetId="1">#REF!</definedName>
    <definedName name="Ramo_Rubro" localSheetId="3">#REF!</definedName>
    <definedName name="Ramo_Rubro" localSheetId="5">#REF!</definedName>
    <definedName name="Ramo_Rubro" localSheetId="7">#REF!</definedName>
    <definedName name="Ramo_Rubro" localSheetId="9">#REF!</definedName>
    <definedName name="Ramo_Rubro" localSheetId="11">#REF!</definedName>
    <definedName name="Ramo_Rubro" localSheetId="13">#REF!</definedName>
    <definedName name="ramoscierredos2003" localSheetId="6">#REF!</definedName>
    <definedName name="ramoscierredos2003" localSheetId="8">#REF!</definedName>
    <definedName name="ramoscierredos2003" localSheetId="10">#REF!</definedName>
    <definedName name="ramoscierredos2003" localSheetId="12">#REF!</definedName>
    <definedName name="ramoscierredos2003" localSheetId="1">#REF!</definedName>
    <definedName name="ramoscierredos2003" localSheetId="3">#REF!</definedName>
    <definedName name="ramoscierredos2003" localSheetId="5">#REF!</definedName>
    <definedName name="ramoscierredos2003" localSheetId="7">#REF!</definedName>
    <definedName name="ramoscierredos2003" localSheetId="9">#REF!</definedName>
    <definedName name="ramoscierredos2003" localSheetId="11">#REF!</definedName>
    <definedName name="ramoscierredos2003" localSheetId="13">#REF!</definedName>
    <definedName name="ramoscierreuno2003" localSheetId="6">#REF!</definedName>
    <definedName name="ramoscierreuno2003" localSheetId="8">#REF!</definedName>
    <definedName name="ramoscierreuno2003" localSheetId="10">#REF!</definedName>
    <definedName name="ramoscierreuno2003" localSheetId="12">#REF!</definedName>
    <definedName name="ramoscierreuno2003" localSheetId="1">#REF!</definedName>
    <definedName name="ramoscierreuno2003" localSheetId="3">#REF!</definedName>
    <definedName name="ramoscierreuno2003" localSheetId="5">#REF!</definedName>
    <definedName name="ramoscierreuno2003" localSheetId="7">#REF!</definedName>
    <definedName name="ramoscierreuno2003" localSheetId="9">#REF!</definedName>
    <definedName name="ramoscierreuno2003" localSheetId="11">#REF!</definedName>
    <definedName name="ramoscierreuno2003" localSheetId="13">#REF!</definedName>
    <definedName name="ramosdos2002" localSheetId="6">#REF!</definedName>
    <definedName name="ramosdos2002" localSheetId="8">#REF!</definedName>
    <definedName name="ramosdos2002" localSheetId="10">#REF!</definedName>
    <definedName name="ramosdos2002" localSheetId="12">#REF!</definedName>
    <definedName name="ramosdos2002" localSheetId="1">#REF!</definedName>
    <definedName name="ramosdos2002" localSheetId="3">#REF!</definedName>
    <definedName name="ramosdos2002" localSheetId="5">#REF!</definedName>
    <definedName name="ramosdos2002" localSheetId="7">#REF!</definedName>
    <definedName name="ramosdos2002" localSheetId="9">#REF!</definedName>
    <definedName name="ramosdos2002" localSheetId="11">#REF!</definedName>
    <definedName name="ramosdos2002" localSheetId="13">#REF!</definedName>
    <definedName name="ramosuno2002" localSheetId="6">#REF!</definedName>
    <definedName name="ramosuno2002" localSheetId="8">#REF!</definedName>
    <definedName name="ramosuno2002" localSheetId="10">#REF!</definedName>
    <definedName name="ramosuno2002" localSheetId="12">#REF!</definedName>
    <definedName name="ramosuno2002" localSheetId="1">#REF!</definedName>
    <definedName name="ramosuno2002" localSheetId="3">#REF!</definedName>
    <definedName name="ramosuno2002" localSheetId="5">#REF!</definedName>
    <definedName name="ramosuno2002" localSheetId="7">#REF!</definedName>
    <definedName name="ramosuno2002" localSheetId="9">#REF!</definedName>
    <definedName name="ramosuno2002" localSheetId="11">#REF!</definedName>
    <definedName name="ramosuno2002" localSheetId="13">#REF!</definedName>
    <definedName name="RCV" localSheetId="6">[2]BANPRO99!#REF!</definedName>
    <definedName name="RCV" localSheetId="8">[2]BANPRO99!#REF!</definedName>
    <definedName name="RCV" localSheetId="10">[2]BANPRO99!#REF!</definedName>
    <definedName name="RCV" localSheetId="12">[2]BANPRO99!#REF!</definedName>
    <definedName name="RCV" localSheetId="7">[2]BANPRO99!#REF!</definedName>
    <definedName name="RCV" localSheetId="9">[2]BANPRO99!#REF!</definedName>
    <definedName name="RCV" localSheetId="11">[2]BANPRO99!#REF!</definedName>
    <definedName name="RCV" localSheetId="13">[2]BANPRO99!#REF!</definedName>
    <definedName name="reducciones" localSheetId="6">#REF!</definedName>
    <definedName name="reducciones" localSheetId="8">#REF!</definedName>
    <definedName name="reducciones" localSheetId="10">#REF!</definedName>
    <definedName name="reducciones" localSheetId="12">#REF!</definedName>
    <definedName name="reducciones" localSheetId="1">#REF!</definedName>
    <definedName name="reducciones" localSheetId="3">#REF!</definedName>
    <definedName name="reducciones" localSheetId="5">#REF!</definedName>
    <definedName name="reducciones" localSheetId="7">#REF!</definedName>
    <definedName name="reducciones" localSheetId="9">#REF!</definedName>
    <definedName name="reducciones" localSheetId="11">#REF!</definedName>
    <definedName name="reducciones" localSheetId="13">#REF!</definedName>
    <definedName name="res" localSheetId="6">#REF!</definedName>
    <definedName name="res" localSheetId="8">#REF!</definedName>
    <definedName name="res" localSheetId="10">#REF!</definedName>
    <definedName name="res" localSheetId="12">#REF!</definedName>
    <definedName name="res" localSheetId="1">#REF!</definedName>
    <definedName name="res" localSheetId="3">#REF!</definedName>
    <definedName name="res" localSheetId="5">#REF!</definedName>
    <definedName name="res" localSheetId="7">#REF!</definedName>
    <definedName name="res" localSheetId="9">#REF!</definedName>
    <definedName name="res" localSheetId="11">#REF!</definedName>
    <definedName name="res" localSheetId="13">#REF!</definedName>
    <definedName name="RF" localSheetId="6">[2]BANPRO99!#REF!</definedName>
    <definedName name="RF" localSheetId="8">[2]BANPRO99!#REF!</definedName>
    <definedName name="RF" localSheetId="10">[2]BANPRO99!#REF!</definedName>
    <definedName name="RF" localSheetId="12">[2]BANPRO99!#REF!</definedName>
    <definedName name="RF" localSheetId="1">[2]BANPRO99!#REF!</definedName>
    <definedName name="RF" localSheetId="3">[2]BANPRO99!#REF!</definedName>
    <definedName name="RF" localSheetId="5">[2]BANPRO99!#REF!</definedName>
    <definedName name="RF" localSheetId="7">[2]BANPRO99!#REF!</definedName>
    <definedName name="RF" localSheetId="9">[2]BANPRO99!#REF!</definedName>
    <definedName name="RF" localSheetId="11">[2]BANPRO99!#REF!</definedName>
    <definedName name="RF" localSheetId="13">[2]BANPRO99!#REF!</definedName>
    <definedName name="Rojo" localSheetId="6">#REF!</definedName>
    <definedName name="Rojo" localSheetId="8">#REF!</definedName>
    <definedName name="Rojo" localSheetId="10">#REF!</definedName>
    <definedName name="Rojo" localSheetId="12">#REF!</definedName>
    <definedName name="Rojo" localSheetId="1">#REF!</definedName>
    <definedName name="Rojo" localSheetId="3">#REF!</definedName>
    <definedName name="Rojo" localSheetId="5">#REF!</definedName>
    <definedName name="Rojo" localSheetId="7">#REF!</definedName>
    <definedName name="Rojo" localSheetId="9">#REF!</definedName>
    <definedName name="Rojo" localSheetId="11">#REF!</definedName>
    <definedName name="Rojo" localSheetId="13">#REF!</definedName>
    <definedName name="RP" localSheetId="6">[2]BANPRO99!#REF!</definedName>
    <definedName name="RP" localSheetId="8">[2]BANPRO99!#REF!</definedName>
    <definedName name="RP" localSheetId="10">[2]BANPRO99!#REF!</definedName>
    <definedName name="RP" localSheetId="12">[2]BANPRO99!#REF!</definedName>
    <definedName name="RP" localSheetId="1">[2]BANPRO99!#REF!</definedName>
    <definedName name="RP" localSheetId="3">[2]BANPRO99!#REF!</definedName>
    <definedName name="RP" localSheetId="5">[2]BANPRO99!#REF!</definedName>
    <definedName name="RP" localSheetId="7">[2]BANPRO99!#REF!</definedName>
    <definedName name="RP" localSheetId="9">[2]BANPRO99!#REF!</definedName>
    <definedName name="RP" localSheetId="11">[2]BANPRO99!#REF!</definedName>
    <definedName name="RP" localSheetId="13">[2]BANPRO99!#REF!</definedName>
    <definedName name="RT" localSheetId="6">[2]BANPRO99!#REF!</definedName>
    <definedName name="RT" localSheetId="8">[2]BANPRO99!#REF!</definedName>
    <definedName name="RT" localSheetId="10">[2]BANPRO99!#REF!</definedName>
    <definedName name="RT" localSheetId="12">[2]BANPRO99!#REF!</definedName>
    <definedName name="RT" localSheetId="1">[2]BANPRO99!#REF!</definedName>
    <definedName name="RT" localSheetId="3">[2]BANPRO99!#REF!</definedName>
    <definedName name="RT" localSheetId="5">[2]BANPRO99!#REF!</definedName>
    <definedName name="RT" localSheetId="7">[2]BANPRO99!#REF!</definedName>
    <definedName name="RT" localSheetId="9">[2]BANPRO99!#REF!</definedName>
    <definedName name="RT" localSheetId="11">[2]BANPRO99!#REF!</definedName>
    <definedName name="RT" localSheetId="13">[2]BANPRO99!#REF!</definedName>
    <definedName name="s" localSheetId="6">[3]!SEP&amp;[3]!OCT&amp;[3]!NOV&amp;[3]!DIC</definedName>
    <definedName name="s" localSheetId="8">[3]!SEP&amp;[3]!OCT&amp;[3]!NOV&amp;[3]!DIC</definedName>
    <definedName name="s" localSheetId="10">[3]!SEP&amp;[3]!OCT&amp;[3]!NOV&amp;[3]!DIC</definedName>
    <definedName name="s" localSheetId="12">[3]!SEP&amp;[3]!OCT&amp;[3]!NOV&amp;[3]!DIC</definedName>
    <definedName name="s" localSheetId="7">[3]!SEP&amp;[3]!OCT&amp;[3]!NOV&amp;[3]!DIC</definedName>
    <definedName name="s" localSheetId="9">[3]!SEP&amp;[3]!OCT&amp;[3]!NOV&amp;[3]!DIC</definedName>
    <definedName name="s" localSheetId="11">[3]!SEP&amp;[3]!OCT&amp;[3]!NOV&amp;[3]!DIC</definedName>
    <definedName name="s" localSheetId="13">[3]!SEP&amp;[3]!OCT&amp;[3]!NOV&amp;[3]!DIC</definedName>
    <definedName name="sa" localSheetId="6">#REF!</definedName>
    <definedName name="sa" localSheetId="8">#REF!</definedName>
    <definedName name="sa" localSheetId="10">#REF!</definedName>
    <definedName name="sa" localSheetId="12">#REF!</definedName>
    <definedName name="sa" localSheetId="1">#REF!</definedName>
    <definedName name="sa" localSheetId="3">#REF!</definedName>
    <definedName name="sa" localSheetId="5">#REF!</definedName>
    <definedName name="sa" localSheetId="7">#REF!</definedName>
    <definedName name="sa" localSheetId="9">#REF!</definedName>
    <definedName name="sa" localSheetId="11">#REF!</definedName>
    <definedName name="sa" localSheetId="13">#REF!</definedName>
    <definedName name="sb" localSheetId="6">#REF!</definedName>
    <definedName name="sb" localSheetId="8">#REF!</definedName>
    <definedName name="sb" localSheetId="10">#REF!</definedName>
    <definedName name="sb" localSheetId="12">#REF!</definedName>
    <definedName name="sb" localSheetId="1">#REF!</definedName>
    <definedName name="sb" localSheetId="3">#REF!</definedName>
    <definedName name="sb" localSheetId="5">#REF!</definedName>
    <definedName name="sb" localSheetId="7">#REF!</definedName>
    <definedName name="sb" localSheetId="9">#REF!</definedName>
    <definedName name="sb" localSheetId="11">#REF!</definedName>
    <definedName name="sb" localSheetId="13">#REF!</definedName>
    <definedName name="sc" localSheetId="6">#REF!</definedName>
    <definedName name="sc" localSheetId="8">#REF!</definedName>
    <definedName name="sc" localSheetId="10">#REF!</definedName>
    <definedName name="sc" localSheetId="12">#REF!</definedName>
    <definedName name="sc" localSheetId="1">#REF!</definedName>
    <definedName name="sc" localSheetId="3">#REF!</definedName>
    <definedName name="sc" localSheetId="5">#REF!</definedName>
    <definedName name="sc" localSheetId="7">#REF!</definedName>
    <definedName name="sc" localSheetId="9">#REF!</definedName>
    <definedName name="sc" localSheetId="11">#REF!</definedName>
    <definedName name="sc" localSheetId="13">#REF!</definedName>
    <definedName name="sd" localSheetId="6">#REF!</definedName>
    <definedName name="sd" localSheetId="8">#REF!</definedName>
    <definedName name="sd" localSheetId="10">#REF!</definedName>
    <definedName name="sd" localSheetId="12">#REF!</definedName>
    <definedName name="sd" localSheetId="1">#REF!</definedName>
    <definedName name="sd" localSheetId="3">#REF!</definedName>
    <definedName name="sd" localSheetId="5">#REF!</definedName>
    <definedName name="sd" localSheetId="7">#REF!</definedName>
    <definedName name="sd" localSheetId="9">#REF!</definedName>
    <definedName name="sd" localSheetId="11">#REF!</definedName>
    <definedName name="sd" localSheetId="13">#REF!</definedName>
    <definedName name="se" localSheetId="6">#REF!</definedName>
    <definedName name="se" localSheetId="8">#REF!</definedName>
    <definedName name="se" localSheetId="10">#REF!</definedName>
    <definedName name="se" localSheetId="12">#REF!</definedName>
    <definedName name="se" localSheetId="1">#REF!</definedName>
    <definedName name="se" localSheetId="3">#REF!</definedName>
    <definedName name="se" localSheetId="5">#REF!</definedName>
    <definedName name="se" localSheetId="7">#REF!</definedName>
    <definedName name="se" localSheetId="9">#REF!</definedName>
    <definedName name="se" localSheetId="11">#REF!</definedName>
    <definedName name="se" localSheetId="13">#REF!</definedName>
    <definedName name="SF" localSheetId="6">[2]BANPRO99!#REF!</definedName>
    <definedName name="SF" localSheetId="8">[2]BANPRO99!#REF!</definedName>
    <definedName name="SF" localSheetId="10">[2]BANPRO99!#REF!</definedName>
    <definedName name="SF" localSheetId="12">[2]BANPRO99!#REF!</definedName>
    <definedName name="SF" localSheetId="1">[2]BANPRO99!#REF!</definedName>
    <definedName name="SF" localSheetId="3">[2]BANPRO99!#REF!</definedName>
    <definedName name="SF" localSheetId="5">[2]BANPRO99!#REF!</definedName>
    <definedName name="SF" localSheetId="7">[2]BANPRO99!#REF!</definedName>
    <definedName name="SF" localSheetId="9">[2]BANPRO99!#REF!</definedName>
    <definedName name="SF" localSheetId="11">[2]BANPRO99!#REF!</definedName>
    <definedName name="SF" localSheetId="13">[2]BANPRO99!#REF!</definedName>
    <definedName name="SHCP" localSheetId="6" hidden="1">#REF!</definedName>
    <definedName name="SHCP" localSheetId="8" hidden="1">#REF!</definedName>
    <definedName name="SHCP" localSheetId="10" hidden="1">#REF!</definedName>
    <definedName name="SHCP" localSheetId="12" hidden="1">#REF!</definedName>
    <definedName name="SHCP" localSheetId="14" hidden="1">#REF!</definedName>
    <definedName name="SHCP" localSheetId="17" hidden="1">#REF!</definedName>
    <definedName name="SHCP" localSheetId="20" hidden="1">#REF!</definedName>
    <definedName name="SHCP" localSheetId="1" hidden="1">#REF!</definedName>
    <definedName name="SHCP" localSheetId="3" hidden="1">#REF!</definedName>
    <definedName name="SHCP" localSheetId="5" hidden="1">#REF!</definedName>
    <definedName name="SHCP" localSheetId="7" hidden="1">#REF!</definedName>
    <definedName name="SHCP" localSheetId="9" hidden="1">#REF!</definedName>
    <definedName name="SHCP" localSheetId="11" hidden="1">#REF!</definedName>
    <definedName name="SHCP" localSheetId="13" hidden="1">#REF!</definedName>
    <definedName name="SHCP" localSheetId="15" hidden="1">#REF!</definedName>
    <definedName name="SHCP" localSheetId="18" hidden="1">#REF!</definedName>
    <definedName name="SHCP" localSheetId="21" hidden="1">#REF!</definedName>
    <definedName name="SHCP" hidden="1">#REF!</definedName>
    <definedName name="sinpec" localSheetId="6">#REF!</definedName>
    <definedName name="sinpec" localSheetId="8">#REF!</definedName>
    <definedName name="sinpec" localSheetId="10">#REF!</definedName>
    <definedName name="sinpec" localSheetId="12">#REF!</definedName>
    <definedName name="sinpec" localSheetId="1">#REF!</definedName>
    <definedName name="sinpec" localSheetId="3">#REF!</definedName>
    <definedName name="sinpec" localSheetId="5">#REF!</definedName>
    <definedName name="sinpec" localSheetId="7">#REF!</definedName>
    <definedName name="sinpec" localSheetId="9">#REF!</definedName>
    <definedName name="sinpec" localSheetId="11">#REF!</definedName>
    <definedName name="sinpec" localSheetId="13">#REF!</definedName>
    <definedName name="SPEM96" localSheetId="6">#REF!</definedName>
    <definedName name="SPEM96" localSheetId="8">#REF!</definedName>
    <definedName name="SPEM96" localSheetId="10">#REF!</definedName>
    <definedName name="SPEM96" localSheetId="12">#REF!</definedName>
    <definedName name="SPEM96" localSheetId="1">#REF!</definedName>
    <definedName name="SPEM96" localSheetId="3">#REF!</definedName>
    <definedName name="SPEM96" localSheetId="5">#REF!</definedName>
    <definedName name="SPEM96" localSheetId="7">#REF!</definedName>
    <definedName name="SPEM96" localSheetId="9">#REF!</definedName>
    <definedName name="SPEM96" localSheetId="11">#REF!</definedName>
    <definedName name="SPEM96" localSheetId="13">#REF!</definedName>
    <definedName name="sta" localSheetId="6">#REF!</definedName>
    <definedName name="sta" localSheetId="8">#REF!</definedName>
    <definedName name="sta" localSheetId="10">#REF!</definedName>
    <definedName name="sta" localSheetId="12">#REF!</definedName>
    <definedName name="sta" localSheetId="1">#REF!</definedName>
    <definedName name="sta" localSheetId="3">#REF!</definedName>
    <definedName name="sta" localSheetId="5">#REF!</definedName>
    <definedName name="sta" localSheetId="7">#REF!</definedName>
    <definedName name="sta" localSheetId="9">#REF!</definedName>
    <definedName name="sta" localSheetId="11">#REF!</definedName>
    <definedName name="sta" localSheetId="13">#REF!</definedName>
    <definedName name="stb" localSheetId="6">#REF!</definedName>
    <definedName name="stb" localSheetId="8">#REF!</definedName>
    <definedName name="stb" localSheetId="10">#REF!</definedName>
    <definedName name="stb" localSheetId="12">#REF!</definedName>
    <definedName name="stb" localSheetId="1">#REF!</definedName>
    <definedName name="stb" localSheetId="3">#REF!</definedName>
    <definedName name="stb" localSheetId="5">#REF!</definedName>
    <definedName name="stb" localSheetId="7">#REF!</definedName>
    <definedName name="stb" localSheetId="9">#REF!</definedName>
    <definedName name="stb" localSheetId="11">#REF!</definedName>
    <definedName name="stb" localSheetId="13">#REF!</definedName>
    <definedName name="stc" localSheetId="6">#REF!</definedName>
    <definedName name="stc" localSheetId="8">#REF!</definedName>
    <definedName name="stc" localSheetId="10">#REF!</definedName>
    <definedName name="stc" localSheetId="12">#REF!</definedName>
    <definedName name="stc" localSheetId="1">#REF!</definedName>
    <definedName name="stc" localSheetId="3">#REF!</definedName>
    <definedName name="stc" localSheetId="5">#REF!</definedName>
    <definedName name="stc" localSheetId="7">#REF!</definedName>
    <definedName name="stc" localSheetId="9">#REF!</definedName>
    <definedName name="stc" localSheetId="11">#REF!</definedName>
    <definedName name="stc" localSheetId="13">#REF!</definedName>
    <definedName name="std" localSheetId="6">#REF!</definedName>
    <definedName name="std" localSheetId="8">#REF!</definedName>
    <definedName name="std" localSheetId="10">#REF!</definedName>
    <definedName name="std" localSheetId="12">#REF!</definedName>
    <definedName name="std" localSheetId="1">#REF!</definedName>
    <definedName name="std" localSheetId="3">#REF!</definedName>
    <definedName name="std" localSheetId="5">#REF!</definedName>
    <definedName name="std" localSheetId="7">#REF!</definedName>
    <definedName name="std" localSheetId="9">#REF!</definedName>
    <definedName name="std" localSheetId="11">#REF!</definedName>
    <definedName name="std" localSheetId="13">#REF!</definedName>
    <definedName name="ste" localSheetId="6">#REF!</definedName>
    <definedName name="ste" localSheetId="8">#REF!</definedName>
    <definedName name="ste" localSheetId="10">#REF!</definedName>
    <definedName name="ste" localSheetId="12">#REF!</definedName>
    <definedName name="ste" localSheetId="1">#REF!</definedName>
    <definedName name="ste" localSheetId="3">#REF!</definedName>
    <definedName name="ste" localSheetId="5">#REF!</definedName>
    <definedName name="ste" localSheetId="7">#REF!</definedName>
    <definedName name="ste" localSheetId="9">#REF!</definedName>
    <definedName name="ste" localSheetId="11">#REF!</definedName>
    <definedName name="ste" localSheetId="13">#REF!</definedName>
    <definedName name="subfunción" localSheetId="6">#REF!</definedName>
    <definedName name="subfunción" localSheetId="8">#REF!</definedName>
    <definedName name="subfunción" localSheetId="10">#REF!</definedName>
    <definedName name="subfunción" localSheetId="12">#REF!</definedName>
    <definedName name="subfunción" localSheetId="1">#REF!</definedName>
    <definedName name="subfunción" localSheetId="3">#REF!</definedName>
    <definedName name="subfunción" localSheetId="5">#REF!</definedName>
    <definedName name="subfunción" localSheetId="7">#REF!</definedName>
    <definedName name="subfunción" localSheetId="9">#REF!</definedName>
    <definedName name="subfunción" localSheetId="11">#REF!</definedName>
    <definedName name="subfunción" localSheetId="13">#REF!</definedName>
    <definedName name="syt" localSheetId="6">#REF!</definedName>
    <definedName name="syt" localSheetId="8">#REF!</definedName>
    <definedName name="syt" localSheetId="10">#REF!</definedName>
    <definedName name="syt" localSheetId="12">#REF!</definedName>
    <definedName name="syt" localSheetId="1">#REF!</definedName>
    <definedName name="syt" localSheetId="3">#REF!</definedName>
    <definedName name="syt" localSheetId="5">#REF!</definedName>
    <definedName name="syt" localSheetId="7">#REF!</definedName>
    <definedName name="syt" localSheetId="9">#REF!</definedName>
    <definedName name="syt" localSheetId="11">#REF!</definedName>
    <definedName name="syt" localSheetId="13">#REF!</definedName>
    <definedName name="sytc03" localSheetId="6">#REF!</definedName>
    <definedName name="sytc03" localSheetId="8">#REF!</definedName>
    <definedName name="sytc03" localSheetId="10">#REF!</definedName>
    <definedName name="sytc03" localSheetId="12">#REF!</definedName>
    <definedName name="sytc03" localSheetId="1">#REF!</definedName>
    <definedName name="sytc03" localSheetId="3">#REF!</definedName>
    <definedName name="sytc03" localSheetId="5">#REF!</definedName>
    <definedName name="sytc03" localSheetId="7">#REF!</definedName>
    <definedName name="sytc03" localSheetId="9">#REF!</definedName>
    <definedName name="sytc03" localSheetId="11">#REF!</definedName>
    <definedName name="sytc03" localSheetId="13">#REF!</definedName>
    <definedName name="sytppef" localSheetId="6">#REF!</definedName>
    <definedName name="sytppef" localSheetId="8">#REF!</definedName>
    <definedName name="sytppef" localSheetId="10">#REF!</definedName>
    <definedName name="sytppef" localSheetId="12">#REF!</definedName>
    <definedName name="sytppef" localSheetId="1">#REF!</definedName>
    <definedName name="sytppef" localSheetId="3">#REF!</definedName>
    <definedName name="sytppef" localSheetId="5">#REF!</definedName>
    <definedName name="sytppef" localSheetId="7">#REF!</definedName>
    <definedName name="sytppef" localSheetId="9">#REF!</definedName>
    <definedName name="sytppef" localSheetId="11">#REF!</definedName>
    <definedName name="sytppef" localSheetId="13">#REF!</definedName>
    <definedName name="tabla2002" localSheetId="6">#REF!</definedName>
    <definedName name="tabla2002" localSheetId="8">#REF!</definedName>
    <definedName name="tabla2002" localSheetId="10">#REF!</definedName>
    <definedName name="tabla2002" localSheetId="12">#REF!</definedName>
    <definedName name="tabla2002" localSheetId="1">#REF!</definedName>
    <definedName name="tabla2002" localSheetId="3">#REF!</definedName>
    <definedName name="tabla2002" localSheetId="5">#REF!</definedName>
    <definedName name="tabla2002" localSheetId="7">#REF!</definedName>
    <definedName name="tabla2002" localSheetId="9">#REF!</definedName>
    <definedName name="tabla2002" localSheetId="11">#REF!</definedName>
    <definedName name="tabla2002" localSheetId="13">#REF!</definedName>
    <definedName name="TIT" localSheetId="6">#REF!</definedName>
    <definedName name="TIT" localSheetId="8">#REF!</definedName>
    <definedName name="TIT" localSheetId="10">#REF!</definedName>
    <definedName name="TIT" localSheetId="12">#REF!</definedName>
    <definedName name="TIT" localSheetId="1">#REF!</definedName>
    <definedName name="TIT" localSheetId="3">#REF!</definedName>
    <definedName name="TIT" localSheetId="5">#REF!</definedName>
    <definedName name="TIT" localSheetId="7">#REF!</definedName>
    <definedName name="TIT" localSheetId="9">#REF!</definedName>
    <definedName name="TIT" localSheetId="11">#REF!</definedName>
    <definedName name="TIT" localSheetId="13">#REF!</definedName>
    <definedName name="_xlnm.Print_Titles" localSheetId="0">'ORIGINAL 2013'!$1:$9</definedName>
    <definedName name="_xlnm.Print_Titles" localSheetId="2">'ORIGINAL 2014'!$1:$6</definedName>
    <definedName name="_xlnm.Print_Titles" localSheetId="4">'ORIGINAL 2015'!$1:$9</definedName>
    <definedName name="_xlnm.Print_Titles" localSheetId="6">'ORIGINAL 2016'!$1:$9</definedName>
    <definedName name="_xlnm.Print_Titles" localSheetId="8">'ORIGINAL 2017'!$1:$9</definedName>
    <definedName name="_xlnm.Print_Titles" localSheetId="10">'ORIGINAL 2018'!$1:$9</definedName>
    <definedName name="_xlnm.Print_Titles" localSheetId="12">'ORIGINAL 2019'!$1:$9</definedName>
    <definedName name="_xlnm.Print_Titles" localSheetId="14">'ORIGINAL 2020'!$1:$9</definedName>
    <definedName name="_xlnm.Print_Titles" localSheetId="17">'ORIGINAL 2021'!$1:$9</definedName>
    <definedName name="_xlnm.Print_Titles" localSheetId="20">'ORIGINAL 2022'!$1:$9</definedName>
    <definedName name="_xlnm.Print_Titles" localSheetId="1">'TOTAL RECURSOS 2013'!$1:$6</definedName>
    <definedName name="_xlnm.Print_Titles" localSheetId="3">'TOTAL RECURSOS 2014'!$1:$6</definedName>
    <definedName name="_xlnm.Print_Titles" localSheetId="5">'TOTAL RECURSOS 2015'!$1:$6</definedName>
    <definedName name="_xlnm.Print_Titles" localSheetId="7">'TOTAL RECURSOS 2016'!$1:$6</definedName>
    <definedName name="_xlnm.Print_Titles" localSheetId="9">'TOTAL RECURSOS 2017'!$1:$6</definedName>
    <definedName name="_xlnm.Print_Titles" localSheetId="11">'TOTAL RECURSOS 2018'!$1:$6</definedName>
    <definedName name="_xlnm.Print_Titles" localSheetId="13">'TOTAL RECURSOS 2019'!$1:$6</definedName>
    <definedName name="_xlnm.Print_Titles" localSheetId="15">'TOTAL RECURSOS 2020'!$1:$6</definedName>
    <definedName name="_xlnm.Print_Titles" localSheetId="18">'TOTAL RECURSOS 2021'!$1:$6</definedName>
    <definedName name="_xlnm.Print_Titles" localSheetId="21">'TOTAL RECURSOS 2022'!$1:$6</definedName>
    <definedName name="TODO96" localSheetId="6">#REF!</definedName>
    <definedName name="TODO96" localSheetId="8">#REF!</definedName>
    <definedName name="TODO96" localSheetId="10">#REF!</definedName>
    <definedName name="TODO96" localSheetId="12">#REF!</definedName>
    <definedName name="TODO96" localSheetId="1">#REF!</definedName>
    <definedName name="TODO96" localSheetId="3">#REF!</definedName>
    <definedName name="TODO96" localSheetId="5">#REF!</definedName>
    <definedName name="TODO96" localSheetId="7">#REF!</definedName>
    <definedName name="TODO96" localSheetId="9">#REF!</definedName>
    <definedName name="TODO96" localSheetId="11">#REF!</definedName>
    <definedName name="TODO96" localSheetId="13">#REF!</definedName>
    <definedName name="total_real" localSheetId="6">#REF!</definedName>
    <definedName name="total_real" localSheetId="8">#REF!</definedName>
    <definedName name="total_real" localSheetId="10">#REF!</definedName>
    <definedName name="total_real" localSheetId="12">#REF!</definedName>
    <definedName name="total_real" localSheetId="1">#REF!</definedName>
    <definedName name="total_real" localSheetId="3">#REF!</definedName>
    <definedName name="total_real" localSheetId="5">#REF!</definedName>
    <definedName name="total_real" localSheetId="7">#REF!</definedName>
    <definedName name="total_real" localSheetId="9">#REF!</definedName>
    <definedName name="total_real" localSheetId="11">#REF!</definedName>
    <definedName name="total_real" localSheetId="13">#REF!</definedName>
    <definedName name="TOTAL01" localSheetId="6">#REF!</definedName>
    <definedName name="TOTAL01" localSheetId="8">#REF!</definedName>
    <definedName name="TOTAL01" localSheetId="10">#REF!</definedName>
    <definedName name="TOTAL01" localSheetId="12">#REF!</definedName>
    <definedName name="TOTAL01" localSheetId="1">#REF!</definedName>
    <definedName name="TOTAL01" localSheetId="3">#REF!</definedName>
    <definedName name="TOTAL01" localSheetId="5">#REF!</definedName>
    <definedName name="TOTAL01" localSheetId="7">#REF!</definedName>
    <definedName name="TOTAL01" localSheetId="9">#REF!</definedName>
    <definedName name="TOTAL01" localSheetId="11">#REF!</definedName>
    <definedName name="TOTAL01" localSheetId="13">#REF!</definedName>
    <definedName name="UPCPICF_VMD50020" localSheetId="6">#REF!</definedName>
    <definedName name="UPCPICF_VMD50020" localSheetId="8">#REF!</definedName>
    <definedName name="UPCPICF_VMD50020" localSheetId="10">#REF!</definedName>
    <definedName name="UPCPICF_VMD50020" localSheetId="12">#REF!</definedName>
    <definedName name="UPCPICF_VMD50020" localSheetId="1">#REF!</definedName>
    <definedName name="UPCPICF_VMD50020" localSheetId="3">#REF!</definedName>
    <definedName name="UPCPICF_VMD50020" localSheetId="5">#REF!</definedName>
    <definedName name="UPCPICF_VMD50020" localSheetId="7">#REF!</definedName>
    <definedName name="UPCPICF_VMD50020" localSheetId="9">#REF!</definedName>
    <definedName name="UPCPICF_VMD50020" localSheetId="11">#REF!</definedName>
    <definedName name="UPCPICF_VMD50020" localSheetId="13">#REF!</definedName>
    <definedName name="ur_721" localSheetId="6">'[11]T 27%'!#REF!</definedName>
    <definedName name="ur_721" localSheetId="8">'[11]T 27%'!#REF!</definedName>
    <definedName name="ur_721" localSheetId="10">'[11]T 27%'!#REF!</definedName>
    <definedName name="ur_721" localSheetId="12">'[11]T 27%'!#REF!</definedName>
    <definedName name="ur_721" localSheetId="1">'[11]T 27%'!#REF!</definedName>
    <definedName name="ur_721" localSheetId="3">'[11]T 27%'!#REF!</definedName>
    <definedName name="ur_721" localSheetId="5">'[11]T 27%'!#REF!</definedName>
    <definedName name="ur_721" localSheetId="7">'[11]T 27%'!#REF!</definedName>
    <definedName name="ur_721" localSheetId="9">'[11]T 27%'!#REF!</definedName>
    <definedName name="ur_721" localSheetId="11">'[11]T 27%'!#REF!</definedName>
    <definedName name="ur_721" localSheetId="13">'[11]T 27%'!#REF!</definedName>
    <definedName name="ur_722" localSheetId="6">'[11]T 27%'!#REF!</definedName>
    <definedName name="ur_722" localSheetId="8">'[11]T 27%'!#REF!</definedName>
    <definedName name="ur_722" localSheetId="10">'[11]T 27%'!#REF!</definedName>
    <definedName name="ur_722" localSheetId="12">'[11]T 27%'!#REF!</definedName>
    <definedName name="ur_722" localSheetId="1">'[11]T 27%'!#REF!</definedName>
    <definedName name="ur_722" localSheetId="3">'[11]T 27%'!#REF!</definedName>
    <definedName name="ur_722" localSheetId="5">'[11]T 27%'!#REF!</definedName>
    <definedName name="ur_722" localSheetId="7">'[11]T 27%'!#REF!</definedName>
    <definedName name="ur_722" localSheetId="9">'[11]T 27%'!#REF!</definedName>
    <definedName name="ur_722" localSheetId="11">'[11]T 27%'!#REF!</definedName>
    <definedName name="ur_722" localSheetId="13">'[11]T 27%'!#REF!</definedName>
    <definedName name="ur_723" localSheetId="6">'[11]T 27%'!#REF!</definedName>
    <definedName name="ur_723" localSheetId="8">'[11]T 27%'!#REF!</definedName>
    <definedName name="ur_723" localSheetId="10">'[11]T 27%'!#REF!</definedName>
    <definedName name="ur_723" localSheetId="12">'[11]T 27%'!#REF!</definedName>
    <definedName name="ur_723" localSheetId="1">'[11]T 27%'!#REF!</definedName>
    <definedName name="ur_723" localSheetId="3">'[11]T 27%'!#REF!</definedName>
    <definedName name="ur_723" localSheetId="5">'[11]T 27%'!#REF!</definedName>
    <definedName name="ur_723" localSheetId="7">'[11]T 27%'!#REF!</definedName>
    <definedName name="ur_723" localSheetId="9">'[11]T 27%'!#REF!</definedName>
    <definedName name="ur_723" localSheetId="11">'[11]T 27%'!#REF!</definedName>
    <definedName name="ur_723" localSheetId="13">'[11]T 27%'!#REF!</definedName>
    <definedName name="ur_724" localSheetId="6">'[11]T 27%'!#REF!</definedName>
    <definedName name="ur_724" localSheetId="8">'[11]T 27%'!#REF!</definedName>
    <definedName name="ur_724" localSheetId="10">'[11]T 27%'!#REF!</definedName>
    <definedName name="ur_724" localSheetId="12">'[11]T 27%'!#REF!</definedName>
    <definedName name="ur_724" localSheetId="1">'[11]T 27%'!#REF!</definedName>
    <definedName name="ur_724" localSheetId="3">'[11]T 27%'!#REF!</definedName>
    <definedName name="ur_724" localSheetId="5">'[11]T 27%'!#REF!</definedName>
    <definedName name="ur_724" localSheetId="7">'[11]T 27%'!#REF!</definedName>
    <definedName name="ur_724" localSheetId="9">'[11]T 27%'!#REF!</definedName>
    <definedName name="ur_724" localSheetId="11">'[11]T 27%'!#REF!</definedName>
    <definedName name="ur_724" localSheetId="13">'[11]T 27%'!#REF!</definedName>
    <definedName name="ur_725" localSheetId="6">'[11]T 27%'!#REF!</definedName>
    <definedName name="ur_725" localSheetId="8">'[11]T 27%'!#REF!</definedName>
    <definedName name="ur_725" localSheetId="10">'[11]T 27%'!#REF!</definedName>
    <definedName name="ur_725" localSheetId="12">'[11]T 27%'!#REF!</definedName>
    <definedName name="ur_725" localSheetId="1">'[11]T 27%'!#REF!</definedName>
    <definedName name="ur_725" localSheetId="3">'[11]T 27%'!#REF!</definedName>
    <definedName name="ur_725" localSheetId="5">'[11]T 27%'!#REF!</definedName>
    <definedName name="ur_725" localSheetId="7">'[11]T 27%'!#REF!</definedName>
    <definedName name="ur_725" localSheetId="9">'[11]T 27%'!#REF!</definedName>
    <definedName name="ur_725" localSheetId="11">'[11]T 27%'!#REF!</definedName>
    <definedName name="ur_725" localSheetId="13">'[11]T 27%'!#REF!</definedName>
    <definedName name="ur_726" localSheetId="6">'[11]T 27%'!#REF!</definedName>
    <definedName name="ur_726" localSheetId="8">'[11]T 27%'!#REF!</definedName>
    <definedName name="ur_726" localSheetId="10">'[11]T 27%'!#REF!</definedName>
    <definedName name="ur_726" localSheetId="12">'[11]T 27%'!#REF!</definedName>
    <definedName name="ur_726" localSheetId="7">'[11]T 27%'!#REF!</definedName>
    <definedName name="ur_726" localSheetId="9">'[11]T 27%'!#REF!</definedName>
    <definedName name="ur_726" localSheetId="11">'[11]T 27%'!#REF!</definedName>
    <definedName name="ur_726" localSheetId="13">'[11]T 27%'!#REF!</definedName>
    <definedName name="vcorta" localSheetId="6">#REF!</definedName>
    <definedName name="vcorta" localSheetId="8">#REF!</definedName>
    <definedName name="vcorta" localSheetId="10">#REF!</definedName>
    <definedName name="vcorta" localSheetId="12">#REF!</definedName>
    <definedName name="vcorta" localSheetId="1">#REF!</definedName>
    <definedName name="vcorta" localSheetId="3">#REF!</definedName>
    <definedName name="vcorta" localSheetId="5">#REF!</definedName>
    <definedName name="vcorta" localSheetId="7">#REF!</definedName>
    <definedName name="vcorta" localSheetId="9">#REF!</definedName>
    <definedName name="vcorta" localSheetId="11">#REF!</definedName>
    <definedName name="vcorta" localSheetId="13">#REF!</definedName>
    <definedName name="Vertientes" localSheetId="6">#REF!</definedName>
    <definedName name="Vertientes" localSheetId="8">#REF!</definedName>
    <definedName name="Vertientes" localSheetId="10">#REF!</definedName>
    <definedName name="Vertientes" localSheetId="12">#REF!</definedName>
    <definedName name="Vertientes" localSheetId="1">#REF!</definedName>
    <definedName name="Vertientes" localSheetId="3">#REF!</definedName>
    <definedName name="Vertientes" localSheetId="5">#REF!</definedName>
    <definedName name="Vertientes" localSheetId="7">#REF!</definedName>
    <definedName name="Vertientes" localSheetId="9">#REF!</definedName>
    <definedName name="Vertientes" localSheetId="11">#REF!</definedName>
    <definedName name="Vertientes" localSheetId="13">#REF!</definedName>
    <definedName name="x" localSheetId="6">#REF!</definedName>
    <definedName name="x" localSheetId="8">#REF!</definedName>
    <definedName name="x" localSheetId="10">#REF!</definedName>
    <definedName name="x" localSheetId="12">#REF!</definedName>
    <definedName name="x" localSheetId="1">#REF!</definedName>
    <definedName name="x" localSheetId="3">#REF!</definedName>
    <definedName name="x" localSheetId="5">#REF!</definedName>
    <definedName name="x" localSheetId="7">#REF!</definedName>
    <definedName name="x" localSheetId="9">#REF!</definedName>
    <definedName name="x" localSheetId="11">#REF!</definedName>
    <definedName name="x" localSheetId="13">#REF!</definedName>
    <definedName name="xxx" localSheetId="6">#REF!</definedName>
    <definedName name="xxx" localSheetId="8">#REF!</definedName>
    <definedName name="xxx" localSheetId="10">#REF!</definedName>
    <definedName name="xxx" localSheetId="12">#REF!</definedName>
    <definedName name="xxx" localSheetId="1">#REF!</definedName>
    <definedName name="xxx" localSheetId="3">#REF!</definedName>
    <definedName name="xxx" localSheetId="5">#REF!</definedName>
    <definedName name="xxx" localSheetId="7">#REF!</definedName>
    <definedName name="xxx" localSheetId="9">#REF!</definedName>
    <definedName name="xxx" localSheetId="11">#REF!</definedName>
    <definedName name="xxx" localSheetId="13">#REF!</definedName>
    <definedName name="yyy" localSheetId="6">#REF!</definedName>
    <definedName name="yyy" localSheetId="8">#REF!</definedName>
    <definedName name="yyy" localSheetId="10">#REF!</definedName>
    <definedName name="yyy" localSheetId="12">#REF!</definedName>
    <definedName name="yyy" localSheetId="1">#REF!</definedName>
    <definedName name="yyy" localSheetId="3">#REF!</definedName>
    <definedName name="yyy" localSheetId="5">#REF!</definedName>
    <definedName name="yyy" localSheetId="7">#REF!</definedName>
    <definedName name="yyy" localSheetId="9">#REF!</definedName>
    <definedName name="yyy" localSheetId="11">#REF!</definedName>
    <definedName name="yyy" localSheetId="13">#REF!</definedName>
    <definedName name="zz" localSheetId="6">#REF!</definedName>
    <definedName name="zz" localSheetId="8">#REF!</definedName>
    <definedName name="zz" localSheetId="10">#REF!</definedName>
    <definedName name="zz" localSheetId="12">#REF!</definedName>
    <definedName name="zz" localSheetId="1">#REF!</definedName>
    <definedName name="zz" localSheetId="3">#REF!</definedName>
    <definedName name="zz" localSheetId="5">#REF!</definedName>
    <definedName name="zz" localSheetId="7">#REF!</definedName>
    <definedName name="zz" localSheetId="9">#REF!</definedName>
    <definedName name="zz" localSheetId="11">#REF!</definedName>
    <definedName name="zz" localSheetId="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26" l="1"/>
  <c r="I58" i="26"/>
  <c r="H58" i="26"/>
  <c r="F58" i="26"/>
  <c r="E58" i="26"/>
  <c r="D58" i="26"/>
  <c r="J69" i="26"/>
  <c r="J68" i="26" s="1"/>
  <c r="I69" i="26"/>
  <c r="I68" i="26" s="1"/>
  <c r="H69" i="26"/>
  <c r="H68" i="26" s="1"/>
  <c r="G69" i="26"/>
  <c r="F69" i="26"/>
  <c r="F68" i="26" s="1"/>
  <c r="E69" i="26"/>
  <c r="E68" i="26" s="1"/>
  <c r="D69" i="26"/>
  <c r="G68" i="26"/>
  <c r="R227" i="27"/>
  <c r="S227" i="27" s="1"/>
  <c r="P227" i="27"/>
  <c r="R226" i="27"/>
  <c r="S226" i="27" s="1"/>
  <c r="P226" i="27"/>
  <c r="R225" i="27"/>
  <c r="S225" i="27" s="1"/>
  <c r="P225" i="27"/>
  <c r="R224" i="27"/>
  <c r="S224" i="27" s="1"/>
  <c r="P224" i="27"/>
  <c r="R223" i="27"/>
  <c r="S223" i="27" s="1"/>
  <c r="P223" i="27"/>
  <c r="R222" i="27"/>
  <c r="S222" i="27" s="1"/>
  <c r="P222" i="27"/>
  <c r="R221" i="27"/>
  <c r="S221" i="27" s="1"/>
  <c r="P221" i="27"/>
  <c r="R220" i="27"/>
  <c r="S220" i="27" s="1"/>
  <c r="P220" i="27"/>
  <c r="R219" i="27"/>
  <c r="S219" i="27" s="1"/>
  <c r="P219" i="27"/>
  <c r="R218" i="27"/>
  <c r="S218" i="27" s="1"/>
  <c r="P218" i="27"/>
  <c r="R217" i="27"/>
  <c r="S217" i="27" s="1"/>
  <c r="P217" i="27"/>
  <c r="R216" i="27"/>
  <c r="S216" i="27" s="1"/>
  <c r="P216" i="27"/>
  <c r="R215" i="27"/>
  <c r="S215" i="27" s="1"/>
  <c r="P215" i="27"/>
  <c r="R214" i="27"/>
  <c r="S214" i="27" s="1"/>
  <c r="P214" i="27"/>
  <c r="R213" i="27"/>
  <c r="S213" i="27" s="1"/>
  <c r="P213" i="27"/>
  <c r="R212" i="27"/>
  <c r="S212" i="27" s="1"/>
  <c r="P212" i="27"/>
  <c r="R211" i="27"/>
  <c r="S211" i="27" s="1"/>
  <c r="P211" i="27"/>
  <c r="R210" i="27"/>
  <c r="S210" i="27" s="1"/>
  <c r="P210" i="27"/>
  <c r="R209" i="27"/>
  <c r="S209" i="27" s="1"/>
  <c r="P209" i="27"/>
  <c r="R208" i="27"/>
  <c r="S208" i="27" s="1"/>
  <c r="P208" i="27"/>
  <c r="R207" i="27"/>
  <c r="S207" i="27" s="1"/>
  <c r="P207" i="27"/>
  <c r="R206" i="27"/>
  <c r="S206" i="27" s="1"/>
  <c r="P206" i="27"/>
  <c r="R205" i="27"/>
  <c r="S205" i="27" s="1"/>
  <c r="P205" i="27"/>
  <c r="R204" i="27"/>
  <c r="S204" i="27" s="1"/>
  <c r="P204" i="27"/>
  <c r="R203" i="27"/>
  <c r="S203" i="27" s="1"/>
  <c r="P203" i="27"/>
  <c r="R202" i="27"/>
  <c r="S202" i="27" s="1"/>
  <c r="P202" i="27"/>
  <c r="R201" i="27"/>
  <c r="S201" i="27" s="1"/>
  <c r="P201" i="27"/>
  <c r="R200" i="27"/>
  <c r="S200" i="27" s="1"/>
  <c r="P200" i="27"/>
  <c r="R199" i="27"/>
  <c r="S199" i="27" s="1"/>
  <c r="P199" i="27"/>
  <c r="R198" i="27"/>
  <c r="S198" i="27" s="1"/>
  <c r="P198" i="27"/>
  <c r="R197" i="27"/>
  <c r="S197" i="27" s="1"/>
  <c r="P197" i="27"/>
  <c r="R196" i="27"/>
  <c r="S196" i="27" s="1"/>
  <c r="P196" i="27"/>
  <c r="R195" i="27"/>
  <c r="S195" i="27" s="1"/>
  <c r="P195" i="27"/>
  <c r="R194" i="27"/>
  <c r="S194" i="27" s="1"/>
  <c r="P194" i="27"/>
  <c r="R193" i="27"/>
  <c r="S193" i="27" s="1"/>
  <c r="P193" i="27"/>
  <c r="R192" i="27"/>
  <c r="S192" i="27" s="1"/>
  <c r="P192" i="27"/>
  <c r="R191" i="27"/>
  <c r="S191" i="27" s="1"/>
  <c r="P191" i="27"/>
  <c r="R190" i="27"/>
  <c r="S190" i="27" s="1"/>
  <c r="P190" i="27"/>
  <c r="R189" i="27"/>
  <c r="S189" i="27" s="1"/>
  <c r="P189" i="27"/>
  <c r="R188" i="27"/>
  <c r="S188" i="27" s="1"/>
  <c r="P188" i="27"/>
  <c r="R187" i="27"/>
  <c r="S187" i="27" s="1"/>
  <c r="P187" i="27"/>
  <c r="R186" i="27"/>
  <c r="S186" i="27" s="1"/>
  <c r="P186" i="27"/>
  <c r="R185" i="27"/>
  <c r="S185" i="27" s="1"/>
  <c r="P185" i="27"/>
  <c r="R184" i="27"/>
  <c r="S184" i="27" s="1"/>
  <c r="P184" i="27"/>
  <c r="R183" i="27"/>
  <c r="S183" i="27" s="1"/>
  <c r="P183" i="27"/>
  <c r="R182" i="27"/>
  <c r="S182" i="27" s="1"/>
  <c r="P182" i="27"/>
  <c r="R181" i="27"/>
  <c r="S181" i="27" s="1"/>
  <c r="P181" i="27"/>
  <c r="R180" i="27"/>
  <c r="S180" i="27" s="1"/>
  <c r="P180" i="27"/>
  <c r="R179" i="27"/>
  <c r="S179" i="27" s="1"/>
  <c r="P179" i="27"/>
  <c r="R178" i="27"/>
  <c r="S178" i="27" s="1"/>
  <c r="P178" i="27"/>
  <c r="R177" i="27"/>
  <c r="S177" i="27" s="1"/>
  <c r="P177" i="27"/>
  <c r="R176" i="27"/>
  <c r="S176" i="27" s="1"/>
  <c r="P176" i="27"/>
  <c r="R175" i="27"/>
  <c r="S175" i="27" s="1"/>
  <c r="P175" i="27"/>
  <c r="R174" i="27"/>
  <c r="S174" i="27" s="1"/>
  <c r="P174" i="27"/>
  <c r="R173" i="27"/>
  <c r="S173" i="27" s="1"/>
  <c r="P173" i="27"/>
  <c r="R172" i="27"/>
  <c r="S172" i="27" s="1"/>
  <c r="P172" i="27"/>
  <c r="C69" i="26" l="1"/>
  <c r="C68" i="26" s="1"/>
  <c r="D68" i="26"/>
  <c r="S236" i="27" l="1"/>
  <c r="R236" i="27"/>
  <c r="S235" i="27"/>
  <c r="R235" i="27"/>
  <c r="S234" i="27"/>
  <c r="R234" i="27"/>
  <c r="S233" i="27"/>
  <c r="R233" i="27"/>
  <c r="S232" i="27"/>
  <c r="R232" i="27"/>
  <c r="S231" i="27"/>
  <c r="R231" i="27"/>
  <c r="S230" i="27"/>
  <c r="R230" i="27"/>
  <c r="S229" i="27"/>
  <c r="R229" i="27"/>
  <c r="N229" i="27"/>
  <c r="R228" i="27"/>
  <c r="S228" i="27" s="1"/>
  <c r="P228" i="27"/>
  <c r="R171" i="27"/>
  <c r="S171" i="27" s="1"/>
  <c r="P171" i="27"/>
  <c r="R170" i="27"/>
  <c r="S170" i="27" s="1"/>
  <c r="P170" i="27"/>
  <c r="R169" i="27"/>
  <c r="S169" i="27" s="1"/>
  <c r="P169" i="27"/>
  <c r="R168" i="27"/>
  <c r="S168" i="27" s="1"/>
  <c r="P168" i="27"/>
  <c r="R167" i="27"/>
  <c r="S167" i="27" s="1"/>
  <c r="P167" i="27"/>
  <c r="R166" i="27"/>
  <c r="S166" i="27" s="1"/>
  <c r="P166" i="27"/>
  <c r="R165" i="27"/>
  <c r="S165" i="27" s="1"/>
  <c r="P165" i="27"/>
  <c r="S164" i="27"/>
  <c r="R164" i="27"/>
  <c r="P164" i="27"/>
  <c r="R163" i="27"/>
  <c r="S163" i="27" s="1"/>
  <c r="P163" i="27"/>
  <c r="S162" i="27"/>
  <c r="R162" i="27"/>
  <c r="P162" i="27"/>
  <c r="S161" i="27"/>
  <c r="R161" i="27"/>
  <c r="P161" i="27"/>
  <c r="S160" i="27"/>
  <c r="R160" i="27"/>
  <c r="P160" i="27"/>
  <c r="S159" i="27"/>
  <c r="R159" i="27"/>
  <c r="P159" i="27"/>
  <c r="S158" i="27"/>
  <c r="R158" i="27"/>
  <c r="P158" i="27"/>
  <c r="S157" i="27"/>
  <c r="R157" i="27"/>
  <c r="P157" i="27"/>
  <c r="S156" i="27"/>
  <c r="R156" i="27"/>
  <c r="P156" i="27"/>
  <c r="S155" i="27"/>
  <c r="R155" i="27"/>
  <c r="P155" i="27"/>
  <c r="S154" i="27"/>
  <c r="R154" i="27"/>
  <c r="P154" i="27"/>
  <c r="S153" i="27"/>
  <c r="R153" i="27"/>
  <c r="P153" i="27"/>
  <c r="S152" i="27"/>
  <c r="R152" i="27"/>
  <c r="P152" i="27"/>
  <c r="S151" i="27"/>
  <c r="R151" i="27"/>
  <c r="P151" i="27"/>
  <c r="S150" i="27"/>
  <c r="R150" i="27"/>
  <c r="P150" i="27"/>
  <c r="S149" i="27"/>
  <c r="R149" i="27"/>
  <c r="P149" i="27"/>
  <c r="S148" i="27"/>
  <c r="R148" i="27"/>
  <c r="P148" i="27"/>
  <c r="S147" i="27"/>
  <c r="R147" i="27"/>
  <c r="P147" i="27"/>
  <c r="S146" i="27"/>
  <c r="R146" i="27"/>
  <c r="P146" i="27"/>
  <c r="S145" i="27"/>
  <c r="R145" i="27"/>
  <c r="P145" i="27"/>
  <c r="S144" i="27"/>
  <c r="R144" i="27"/>
  <c r="P144" i="27"/>
  <c r="S143" i="27"/>
  <c r="R143" i="27"/>
  <c r="P143" i="27"/>
  <c r="S142" i="27"/>
  <c r="R142" i="27"/>
  <c r="P142" i="27"/>
  <c r="S141" i="27"/>
  <c r="R141" i="27"/>
  <c r="P141" i="27"/>
  <c r="S140" i="27"/>
  <c r="R140" i="27"/>
  <c r="P140" i="27"/>
  <c r="S139" i="27"/>
  <c r="R139" i="27"/>
  <c r="P139" i="27"/>
  <c r="S138" i="27"/>
  <c r="R138" i="27"/>
  <c r="P138" i="27"/>
  <c r="S137" i="27"/>
  <c r="R137" i="27"/>
  <c r="P137" i="27"/>
  <c r="S136" i="27"/>
  <c r="R136" i="27"/>
  <c r="P136" i="27"/>
  <c r="R135" i="27"/>
  <c r="S135" i="27" s="1"/>
  <c r="P135" i="27"/>
  <c r="R134" i="27"/>
  <c r="S134" i="27" s="1"/>
  <c r="P134" i="27"/>
  <c r="R133" i="27"/>
  <c r="S133" i="27" s="1"/>
  <c r="P133" i="27"/>
  <c r="R132" i="27"/>
  <c r="S132" i="27" s="1"/>
  <c r="P132" i="27"/>
  <c r="R131" i="27"/>
  <c r="S131" i="27" s="1"/>
  <c r="P131" i="27"/>
  <c r="R130" i="27"/>
  <c r="S130" i="27" s="1"/>
  <c r="P130" i="27"/>
  <c r="R129" i="27"/>
  <c r="S129" i="27" s="1"/>
  <c r="P129" i="27"/>
  <c r="R128" i="27"/>
  <c r="S128" i="27" s="1"/>
  <c r="P128" i="27"/>
  <c r="R127" i="27"/>
  <c r="S127" i="27" s="1"/>
  <c r="P127" i="27"/>
  <c r="R126" i="27"/>
  <c r="S126" i="27" s="1"/>
  <c r="P126" i="27"/>
  <c r="R125" i="27"/>
  <c r="S125" i="27" s="1"/>
  <c r="P125" i="27"/>
  <c r="R124" i="27"/>
  <c r="S124" i="27" s="1"/>
  <c r="P124" i="27"/>
  <c r="R123" i="27"/>
  <c r="S123" i="27" s="1"/>
  <c r="P123" i="27"/>
  <c r="R122" i="27"/>
  <c r="S122" i="27" s="1"/>
  <c r="P122" i="27"/>
  <c r="R121" i="27"/>
  <c r="S121" i="27" s="1"/>
  <c r="P121" i="27"/>
  <c r="R120" i="27"/>
  <c r="S120" i="27" s="1"/>
  <c r="P120" i="27"/>
  <c r="R119" i="27"/>
  <c r="S119" i="27" s="1"/>
  <c r="P119" i="27"/>
  <c r="R118" i="27"/>
  <c r="S118" i="27" s="1"/>
  <c r="P118" i="27"/>
  <c r="R117" i="27"/>
  <c r="S117" i="27" s="1"/>
  <c r="P117" i="27"/>
  <c r="R116" i="27"/>
  <c r="S116" i="27" s="1"/>
  <c r="P116" i="27"/>
  <c r="R115" i="27"/>
  <c r="S115" i="27" s="1"/>
  <c r="P115" i="27"/>
  <c r="R114" i="27"/>
  <c r="S114" i="27" s="1"/>
  <c r="P114" i="27"/>
  <c r="R113" i="27"/>
  <c r="S113" i="27" s="1"/>
  <c r="P113" i="27"/>
  <c r="R112" i="27"/>
  <c r="S112" i="27" s="1"/>
  <c r="P112" i="27"/>
  <c r="R111" i="27"/>
  <c r="S111" i="27" s="1"/>
  <c r="P111" i="27"/>
  <c r="R110" i="27"/>
  <c r="S110" i="27" s="1"/>
  <c r="P110" i="27"/>
  <c r="R109" i="27"/>
  <c r="S109" i="27" s="1"/>
  <c r="P109" i="27"/>
  <c r="R108" i="27"/>
  <c r="S108" i="27" s="1"/>
  <c r="P108" i="27"/>
  <c r="R107" i="27"/>
  <c r="S107" i="27" s="1"/>
  <c r="P107" i="27"/>
  <c r="R106" i="27"/>
  <c r="S106" i="27" s="1"/>
  <c r="P106" i="27"/>
  <c r="R105" i="27"/>
  <c r="S105" i="27" s="1"/>
  <c r="P105" i="27"/>
  <c r="R104" i="27"/>
  <c r="S104" i="27" s="1"/>
  <c r="P104" i="27"/>
  <c r="R103" i="27"/>
  <c r="S103" i="27" s="1"/>
  <c r="P103" i="27"/>
  <c r="R102" i="27"/>
  <c r="S102" i="27" s="1"/>
  <c r="P102" i="27"/>
  <c r="R101" i="27"/>
  <c r="S101" i="27" s="1"/>
  <c r="P101" i="27"/>
  <c r="R100" i="27"/>
  <c r="S100" i="27" s="1"/>
  <c r="P100" i="27"/>
  <c r="R99" i="27"/>
  <c r="S99" i="27" s="1"/>
  <c r="P99" i="27"/>
  <c r="R98" i="27"/>
  <c r="S98" i="27" s="1"/>
  <c r="P98" i="27"/>
  <c r="R97" i="27"/>
  <c r="S97" i="27" s="1"/>
  <c r="P97" i="27"/>
  <c r="R96" i="27"/>
  <c r="S96" i="27" s="1"/>
  <c r="P96" i="27"/>
  <c r="R95" i="27"/>
  <c r="S95" i="27" s="1"/>
  <c r="P95" i="27"/>
  <c r="R94" i="27"/>
  <c r="S94" i="27" s="1"/>
  <c r="P94" i="27"/>
  <c r="R93" i="27"/>
  <c r="S93" i="27" s="1"/>
  <c r="P93" i="27"/>
  <c r="R92" i="27"/>
  <c r="S92" i="27" s="1"/>
  <c r="P92" i="27"/>
  <c r="R91" i="27"/>
  <c r="S91" i="27" s="1"/>
  <c r="P91" i="27"/>
  <c r="R90" i="27"/>
  <c r="S90" i="27" s="1"/>
  <c r="P90" i="27"/>
  <c r="R89" i="27"/>
  <c r="S89" i="27" s="1"/>
  <c r="P89" i="27"/>
  <c r="R88" i="27"/>
  <c r="S88" i="27" s="1"/>
  <c r="P88" i="27"/>
  <c r="R87" i="27"/>
  <c r="S87" i="27" s="1"/>
  <c r="P87" i="27"/>
  <c r="R86" i="27"/>
  <c r="S86" i="27" s="1"/>
  <c r="P86" i="27"/>
  <c r="R85" i="27"/>
  <c r="S85" i="27" s="1"/>
  <c r="P85" i="27"/>
  <c r="R84" i="27"/>
  <c r="S84" i="27" s="1"/>
  <c r="P84" i="27"/>
  <c r="R83" i="27"/>
  <c r="S83" i="27" s="1"/>
  <c r="P83" i="27"/>
  <c r="R82" i="27"/>
  <c r="S82" i="27" s="1"/>
  <c r="P82" i="27"/>
  <c r="R81" i="27"/>
  <c r="S81" i="27" s="1"/>
  <c r="P81" i="27"/>
  <c r="R80" i="27"/>
  <c r="S80" i="27" s="1"/>
  <c r="P80" i="27"/>
  <c r="R79" i="27"/>
  <c r="S79" i="27" s="1"/>
  <c r="P79" i="27"/>
  <c r="R78" i="27"/>
  <c r="S78" i="27" s="1"/>
  <c r="P78" i="27"/>
  <c r="R77" i="27"/>
  <c r="S77" i="27" s="1"/>
  <c r="P77" i="27"/>
  <c r="R76" i="27"/>
  <c r="S76" i="27" s="1"/>
  <c r="P76" i="27"/>
  <c r="R75" i="27"/>
  <c r="S75" i="27" s="1"/>
  <c r="P75" i="27"/>
  <c r="R74" i="27"/>
  <c r="S74" i="27" s="1"/>
  <c r="P74" i="27"/>
  <c r="R73" i="27"/>
  <c r="S73" i="27" s="1"/>
  <c r="P73" i="27"/>
  <c r="R72" i="27"/>
  <c r="S72" i="27" s="1"/>
  <c r="P72" i="27"/>
  <c r="R71" i="27"/>
  <c r="S71" i="27" s="1"/>
  <c r="P71" i="27"/>
  <c r="R70" i="27"/>
  <c r="S70" i="27" s="1"/>
  <c r="P70" i="27"/>
  <c r="R69" i="27"/>
  <c r="S69" i="27" s="1"/>
  <c r="P69" i="27"/>
  <c r="R68" i="27"/>
  <c r="S68" i="27" s="1"/>
  <c r="P68" i="27"/>
  <c r="R67" i="27"/>
  <c r="S67" i="27" s="1"/>
  <c r="P67" i="27"/>
  <c r="R66" i="27"/>
  <c r="S66" i="27" s="1"/>
  <c r="P66" i="27"/>
  <c r="R65" i="27"/>
  <c r="S65" i="27" s="1"/>
  <c r="P65" i="27"/>
  <c r="R64" i="27"/>
  <c r="S64" i="27" s="1"/>
  <c r="P64" i="27"/>
  <c r="R63" i="27"/>
  <c r="S63" i="27" s="1"/>
  <c r="P63" i="27"/>
  <c r="R62" i="27"/>
  <c r="S62" i="27" s="1"/>
  <c r="P62" i="27"/>
  <c r="R61" i="27"/>
  <c r="S61" i="27" s="1"/>
  <c r="P61" i="27"/>
  <c r="R60" i="27"/>
  <c r="S60" i="27" s="1"/>
  <c r="P60" i="27"/>
  <c r="R59" i="27"/>
  <c r="S59" i="27" s="1"/>
  <c r="P59" i="27"/>
  <c r="R58" i="27"/>
  <c r="S58" i="27" s="1"/>
  <c r="P58" i="27"/>
  <c r="R57" i="27"/>
  <c r="S57" i="27" s="1"/>
  <c r="P57" i="27"/>
  <c r="R56" i="27"/>
  <c r="S56" i="27" s="1"/>
  <c r="P56" i="27"/>
  <c r="R55" i="27"/>
  <c r="S55" i="27" s="1"/>
  <c r="P55" i="27"/>
  <c r="R54" i="27"/>
  <c r="S54" i="27" s="1"/>
  <c r="P54" i="27"/>
  <c r="R53" i="27"/>
  <c r="S53" i="27" s="1"/>
  <c r="P53" i="27"/>
  <c r="R52" i="27"/>
  <c r="S52" i="27" s="1"/>
  <c r="P52" i="27"/>
  <c r="R51" i="27"/>
  <c r="S51" i="27" s="1"/>
  <c r="P51" i="27"/>
  <c r="R50" i="27"/>
  <c r="S50" i="27" s="1"/>
  <c r="P50" i="27"/>
  <c r="R49" i="27"/>
  <c r="S49" i="27" s="1"/>
  <c r="P49" i="27"/>
  <c r="R48" i="27"/>
  <c r="S48" i="27" s="1"/>
  <c r="P48" i="27"/>
  <c r="R47" i="27"/>
  <c r="S47" i="27" s="1"/>
  <c r="P47" i="27"/>
  <c r="R46" i="27"/>
  <c r="S46" i="27" s="1"/>
  <c r="P46" i="27"/>
  <c r="R45" i="27"/>
  <c r="S45" i="27" s="1"/>
  <c r="P45" i="27"/>
  <c r="R44" i="27"/>
  <c r="S44" i="27" s="1"/>
  <c r="P44" i="27"/>
  <c r="R43" i="27"/>
  <c r="S43" i="27" s="1"/>
  <c r="P43" i="27"/>
  <c r="R42" i="27"/>
  <c r="S42" i="27" s="1"/>
  <c r="P42" i="27"/>
  <c r="R41" i="27"/>
  <c r="S41" i="27" s="1"/>
  <c r="P41" i="27"/>
  <c r="R40" i="27"/>
  <c r="S40" i="27" s="1"/>
  <c r="P40" i="27"/>
  <c r="R39" i="27"/>
  <c r="S39" i="27" s="1"/>
  <c r="P39" i="27"/>
  <c r="S38" i="27"/>
  <c r="R38" i="27"/>
  <c r="P38" i="27"/>
  <c r="S37" i="27"/>
  <c r="R37" i="27"/>
  <c r="P37" i="27"/>
  <c r="S36" i="27"/>
  <c r="R36" i="27"/>
  <c r="P36" i="27"/>
  <c r="S35" i="27"/>
  <c r="R35" i="27"/>
  <c r="P35" i="27"/>
  <c r="S34" i="27"/>
  <c r="R34" i="27"/>
  <c r="P34" i="27"/>
  <c r="S33" i="27"/>
  <c r="R33" i="27"/>
  <c r="P33" i="27"/>
  <c r="S32" i="27"/>
  <c r="R32" i="27"/>
  <c r="P32" i="27"/>
  <c r="S31" i="27"/>
  <c r="R31" i="27"/>
  <c r="P31" i="27"/>
  <c r="S30" i="27"/>
  <c r="R30" i="27"/>
  <c r="P30" i="27"/>
  <c r="S29" i="27"/>
  <c r="R29" i="27"/>
  <c r="P29" i="27"/>
  <c r="S28" i="27"/>
  <c r="R28" i="27"/>
  <c r="P28" i="27"/>
  <c r="S27" i="27"/>
  <c r="R27" i="27"/>
  <c r="P27" i="27"/>
  <c r="S26" i="27"/>
  <c r="R26" i="27"/>
  <c r="P26" i="27"/>
  <c r="S25" i="27"/>
  <c r="R25" i="27"/>
  <c r="P25" i="27"/>
  <c r="S24" i="27"/>
  <c r="R24" i="27"/>
  <c r="P24" i="27"/>
  <c r="S23" i="27"/>
  <c r="R23" i="27"/>
  <c r="P23" i="27"/>
  <c r="S22" i="27"/>
  <c r="R22" i="27"/>
  <c r="P22" i="27"/>
  <c r="S21" i="27"/>
  <c r="R21" i="27"/>
  <c r="P21" i="27"/>
  <c r="S20" i="27"/>
  <c r="R20" i="27"/>
  <c r="P20" i="27"/>
  <c r="S19" i="27"/>
  <c r="R19" i="27"/>
  <c r="P19" i="27"/>
  <c r="S18" i="27"/>
  <c r="R18" i="27"/>
  <c r="P18" i="27"/>
  <c r="S17" i="27"/>
  <c r="R17" i="27"/>
  <c r="P17" i="27"/>
  <c r="S16" i="27"/>
  <c r="R16" i="27"/>
  <c r="P16" i="27"/>
  <c r="S15" i="27"/>
  <c r="R15" i="27"/>
  <c r="P15" i="27"/>
  <c r="S14" i="27"/>
  <c r="R14" i="27"/>
  <c r="P14" i="27"/>
  <c r="S13" i="27"/>
  <c r="R13" i="27"/>
  <c r="P13" i="27"/>
  <c r="S12" i="27"/>
  <c r="R12" i="27"/>
  <c r="P12" i="27"/>
  <c r="S11" i="27"/>
  <c r="R11" i="27"/>
  <c r="P11" i="27"/>
  <c r="S10" i="27"/>
  <c r="R10" i="27"/>
  <c r="P10" i="27"/>
  <c r="S9" i="27"/>
  <c r="R9" i="27"/>
  <c r="P9" i="27"/>
  <c r="F267" i="26" s="1"/>
  <c r="F266" i="26" s="1"/>
  <c r="S8" i="27"/>
  <c r="R8" i="27"/>
  <c r="P8" i="27"/>
  <c r="J271" i="26"/>
  <c r="J270" i="26" s="1"/>
  <c r="J269" i="26" s="1"/>
  <c r="J268" i="26" s="1"/>
  <c r="G271" i="26"/>
  <c r="G270" i="26" s="1"/>
  <c r="G269" i="26" s="1"/>
  <c r="G268" i="26" s="1"/>
  <c r="D271" i="26"/>
  <c r="D270" i="26" s="1"/>
  <c r="D269" i="26" s="1"/>
  <c r="D268" i="26" s="1"/>
  <c r="I267" i="26"/>
  <c r="I266" i="26" s="1"/>
  <c r="D267" i="26"/>
  <c r="D266" i="26" s="1"/>
  <c r="J265" i="26"/>
  <c r="J264" i="26" s="1"/>
  <c r="H265" i="26"/>
  <c r="H264" i="26" s="1"/>
  <c r="E265" i="26"/>
  <c r="E264" i="26" s="1"/>
  <c r="J261" i="26"/>
  <c r="J260" i="26" s="1"/>
  <c r="G261" i="26"/>
  <c r="F261" i="26"/>
  <c r="F260" i="26" s="1"/>
  <c r="D261" i="26"/>
  <c r="D260" i="26" s="1"/>
  <c r="G260" i="26"/>
  <c r="J259" i="26"/>
  <c r="J258" i="26" s="1"/>
  <c r="H259" i="26"/>
  <c r="H258" i="26" s="1"/>
  <c r="G259" i="26"/>
  <c r="G258" i="26" s="1"/>
  <c r="E259" i="26"/>
  <c r="E258" i="26" s="1"/>
  <c r="I257" i="26"/>
  <c r="I256" i="26" s="1"/>
  <c r="H257" i="26"/>
  <c r="H256" i="26" s="1"/>
  <c r="G257" i="26"/>
  <c r="G256" i="26" s="1"/>
  <c r="E257" i="26"/>
  <c r="E256" i="26" s="1"/>
  <c r="J255" i="26"/>
  <c r="I255" i="26"/>
  <c r="F255" i="26"/>
  <c r="E255" i="26"/>
  <c r="D255" i="26"/>
  <c r="I254" i="26"/>
  <c r="G254" i="26"/>
  <c r="F254" i="26"/>
  <c r="E254" i="26"/>
  <c r="I252" i="26"/>
  <c r="I251" i="26" s="1"/>
  <c r="G252" i="26"/>
  <c r="G251" i="26" s="1"/>
  <c r="F252" i="26"/>
  <c r="F251" i="26" s="1"/>
  <c r="E252" i="26"/>
  <c r="E251" i="26" s="1"/>
  <c r="D252" i="26"/>
  <c r="D251" i="26" s="1"/>
  <c r="J249" i="26"/>
  <c r="I249" i="26"/>
  <c r="I248" i="26" s="1"/>
  <c r="H249" i="26"/>
  <c r="H248" i="26" s="1"/>
  <c r="G249" i="26"/>
  <c r="G248" i="26" s="1"/>
  <c r="E249" i="26"/>
  <c r="D249" i="26"/>
  <c r="D248" i="26" s="1"/>
  <c r="J248" i="26"/>
  <c r="I247" i="26"/>
  <c r="I246" i="26" s="1"/>
  <c r="H247" i="26"/>
  <c r="H246" i="26" s="1"/>
  <c r="G247" i="26"/>
  <c r="G246" i="26" s="1"/>
  <c r="F247" i="26"/>
  <c r="F246" i="26" s="1"/>
  <c r="E247" i="26"/>
  <c r="E246" i="26" s="1"/>
  <c r="J245" i="26"/>
  <c r="J244" i="26" s="1"/>
  <c r="I245" i="26"/>
  <c r="I244" i="26" s="1"/>
  <c r="G245" i="26"/>
  <c r="G244" i="26" s="1"/>
  <c r="F245" i="26"/>
  <c r="F244" i="26" s="1"/>
  <c r="E245" i="26"/>
  <c r="E244" i="26" s="1"/>
  <c r="D245" i="26"/>
  <c r="J243" i="26"/>
  <c r="I243" i="26"/>
  <c r="I242" i="26" s="1"/>
  <c r="H243" i="26"/>
  <c r="H242" i="26" s="1"/>
  <c r="G243" i="26"/>
  <c r="G242" i="26" s="1"/>
  <c r="E243" i="26"/>
  <c r="D243" i="26"/>
  <c r="D242" i="26" s="1"/>
  <c r="J242" i="26"/>
  <c r="J240" i="26"/>
  <c r="J239" i="26" s="1"/>
  <c r="I240" i="26"/>
  <c r="I239" i="26" s="1"/>
  <c r="H240" i="26"/>
  <c r="H239" i="26" s="1"/>
  <c r="G240" i="26"/>
  <c r="G239" i="26" s="1"/>
  <c r="F240" i="26"/>
  <c r="F239" i="26" s="1"/>
  <c r="E240" i="26"/>
  <c r="D240" i="26"/>
  <c r="D239" i="26" s="1"/>
  <c r="J238" i="26"/>
  <c r="I238" i="26"/>
  <c r="H238" i="26"/>
  <c r="G238" i="26"/>
  <c r="F238" i="26"/>
  <c r="E238" i="26"/>
  <c r="D238" i="26"/>
  <c r="J237" i="26"/>
  <c r="I237" i="26"/>
  <c r="H237" i="26"/>
  <c r="H236" i="26" s="1"/>
  <c r="G237" i="26"/>
  <c r="G236" i="26" s="1"/>
  <c r="F237" i="26"/>
  <c r="E237" i="26"/>
  <c r="D237" i="26"/>
  <c r="J235" i="26"/>
  <c r="I235" i="26"/>
  <c r="H235" i="26"/>
  <c r="G235" i="26"/>
  <c r="F235" i="26"/>
  <c r="E235" i="26"/>
  <c r="D235" i="26"/>
  <c r="J234" i="26"/>
  <c r="I234" i="26"/>
  <c r="H234" i="26"/>
  <c r="G234" i="26"/>
  <c r="F234" i="26"/>
  <c r="E234" i="26"/>
  <c r="D234" i="26"/>
  <c r="J233" i="26"/>
  <c r="I233" i="26"/>
  <c r="H233" i="26"/>
  <c r="G233" i="26"/>
  <c r="F233" i="26"/>
  <c r="E233" i="26"/>
  <c r="E232" i="26" s="1"/>
  <c r="D233" i="26"/>
  <c r="I232" i="26"/>
  <c r="J231" i="26"/>
  <c r="I231" i="26"/>
  <c r="H231" i="26"/>
  <c r="G231" i="26"/>
  <c r="F231" i="26"/>
  <c r="E231" i="26"/>
  <c r="D231" i="26"/>
  <c r="J230" i="26"/>
  <c r="I230" i="26"/>
  <c r="H230" i="26"/>
  <c r="G230" i="26"/>
  <c r="F230" i="26"/>
  <c r="E230" i="26"/>
  <c r="D230" i="26"/>
  <c r="J229" i="26"/>
  <c r="I229" i="26"/>
  <c r="H229" i="26"/>
  <c r="H228" i="26" s="1"/>
  <c r="G229" i="26"/>
  <c r="F229" i="26"/>
  <c r="E229" i="26"/>
  <c r="D229" i="26"/>
  <c r="J226" i="26"/>
  <c r="J225" i="26" s="1"/>
  <c r="I226" i="26"/>
  <c r="I225" i="26" s="1"/>
  <c r="H226" i="26"/>
  <c r="H225" i="26" s="1"/>
  <c r="G226" i="26"/>
  <c r="G225" i="26" s="1"/>
  <c r="F226" i="26"/>
  <c r="F225" i="26" s="1"/>
  <c r="E226" i="26"/>
  <c r="E225" i="26" s="1"/>
  <c r="D226" i="26"/>
  <c r="J224" i="26"/>
  <c r="J223" i="26" s="1"/>
  <c r="I224" i="26"/>
  <c r="H224" i="26"/>
  <c r="G224" i="26"/>
  <c r="G223" i="26" s="1"/>
  <c r="F224" i="26"/>
  <c r="F223" i="26" s="1"/>
  <c r="E224" i="26"/>
  <c r="E223" i="26" s="1"/>
  <c r="D224" i="26"/>
  <c r="I223" i="26"/>
  <c r="H223" i="26"/>
  <c r="J222" i="26"/>
  <c r="J221" i="26" s="1"/>
  <c r="I222" i="26"/>
  <c r="I221" i="26" s="1"/>
  <c r="H222" i="26"/>
  <c r="H221" i="26" s="1"/>
  <c r="G222" i="26"/>
  <c r="G221" i="26" s="1"/>
  <c r="F222" i="26"/>
  <c r="F221" i="26" s="1"/>
  <c r="E222" i="26"/>
  <c r="E221" i="26" s="1"/>
  <c r="D222" i="26"/>
  <c r="D221" i="26" s="1"/>
  <c r="J220" i="26"/>
  <c r="J219" i="26" s="1"/>
  <c r="I220" i="26"/>
  <c r="I219" i="26" s="1"/>
  <c r="H220" i="26"/>
  <c r="H219" i="26" s="1"/>
  <c r="G220" i="26"/>
  <c r="G219" i="26" s="1"/>
  <c r="F220" i="26"/>
  <c r="F219" i="26" s="1"/>
  <c r="E220" i="26"/>
  <c r="E219" i="26" s="1"/>
  <c r="D220" i="26"/>
  <c r="D219" i="26" s="1"/>
  <c r="J218" i="26"/>
  <c r="J217" i="26" s="1"/>
  <c r="I218" i="26"/>
  <c r="H218" i="26"/>
  <c r="G218" i="26"/>
  <c r="G217" i="26" s="1"/>
  <c r="F218" i="26"/>
  <c r="F217" i="26" s="1"/>
  <c r="E218" i="26"/>
  <c r="E217" i="26" s="1"/>
  <c r="D218" i="26"/>
  <c r="I217" i="26"/>
  <c r="H217" i="26"/>
  <c r="J216" i="26"/>
  <c r="J215" i="26" s="1"/>
  <c r="I216" i="26"/>
  <c r="I215" i="26" s="1"/>
  <c r="H216" i="26"/>
  <c r="H215" i="26" s="1"/>
  <c r="G216" i="26"/>
  <c r="G215" i="26" s="1"/>
  <c r="F216" i="26"/>
  <c r="F215" i="26" s="1"/>
  <c r="E216" i="26"/>
  <c r="E215" i="26" s="1"/>
  <c r="D216" i="26"/>
  <c r="J214" i="26"/>
  <c r="J213" i="26" s="1"/>
  <c r="I214" i="26"/>
  <c r="I213" i="26" s="1"/>
  <c r="H214" i="26"/>
  <c r="G214" i="26"/>
  <c r="G213" i="26" s="1"/>
  <c r="F214" i="26"/>
  <c r="F213" i="26" s="1"/>
  <c r="E214" i="26"/>
  <c r="E213" i="26" s="1"/>
  <c r="D214" i="26"/>
  <c r="D213" i="26" s="1"/>
  <c r="J212" i="26"/>
  <c r="I212" i="26"/>
  <c r="H212" i="26"/>
  <c r="G212" i="26"/>
  <c r="F212" i="26"/>
  <c r="E212" i="26"/>
  <c r="D212" i="26"/>
  <c r="J211" i="26"/>
  <c r="J210" i="26" s="1"/>
  <c r="I211" i="26"/>
  <c r="H211" i="26"/>
  <c r="G211" i="26"/>
  <c r="F211" i="26"/>
  <c r="E211" i="26"/>
  <c r="D211" i="26"/>
  <c r="D210" i="26" s="1"/>
  <c r="J208" i="26"/>
  <c r="J207" i="26" s="1"/>
  <c r="I208" i="26"/>
  <c r="I207" i="26" s="1"/>
  <c r="H208" i="26"/>
  <c r="G208" i="26"/>
  <c r="G207" i="26" s="1"/>
  <c r="F208" i="26"/>
  <c r="F207" i="26" s="1"/>
  <c r="E208" i="26"/>
  <c r="E207" i="26" s="1"/>
  <c r="D208" i="26"/>
  <c r="D207" i="26" s="1"/>
  <c r="J206" i="26"/>
  <c r="J205" i="26" s="1"/>
  <c r="I206" i="26"/>
  <c r="H206" i="26"/>
  <c r="G206" i="26"/>
  <c r="G205" i="26" s="1"/>
  <c r="F206" i="26"/>
  <c r="F205" i="26" s="1"/>
  <c r="E206" i="26"/>
  <c r="E205" i="26" s="1"/>
  <c r="D206" i="26"/>
  <c r="I205" i="26"/>
  <c r="H205" i="26"/>
  <c r="J204" i="26"/>
  <c r="J203" i="26" s="1"/>
  <c r="I204" i="26"/>
  <c r="I203" i="26" s="1"/>
  <c r="H204" i="26"/>
  <c r="H203" i="26" s="1"/>
  <c r="G204" i="26"/>
  <c r="G203" i="26" s="1"/>
  <c r="F204" i="26"/>
  <c r="F203" i="26" s="1"/>
  <c r="E204" i="26"/>
  <c r="E203" i="26" s="1"/>
  <c r="D204" i="26"/>
  <c r="J202" i="26"/>
  <c r="J201" i="26" s="1"/>
  <c r="I202" i="26"/>
  <c r="I201" i="26" s="1"/>
  <c r="H202" i="26"/>
  <c r="G202" i="26"/>
  <c r="G201" i="26" s="1"/>
  <c r="F202" i="26"/>
  <c r="F201" i="26" s="1"/>
  <c r="E202" i="26"/>
  <c r="E201" i="26" s="1"/>
  <c r="D202" i="26"/>
  <c r="D201" i="26" s="1"/>
  <c r="J199" i="26"/>
  <c r="I199" i="26"/>
  <c r="H199" i="26"/>
  <c r="G199" i="26"/>
  <c r="F199" i="26"/>
  <c r="E199" i="26"/>
  <c r="D199" i="26"/>
  <c r="J198" i="26"/>
  <c r="I198" i="26"/>
  <c r="H198" i="26"/>
  <c r="G198" i="26"/>
  <c r="G197" i="26" s="1"/>
  <c r="F198" i="26"/>
  <c r="E198" i="26"/>
  <c r="D198" i="26"/>
  <c r="J196" i="26"/>
  <c r="J195" i="26" s="1"/>
  <c r="I196" i="26"/>
  <c r="I195" i="26" s="1"/>
  <c r="H196" i="26"/>
  <c r="G196" i="26"/>
  <c r="G195" i="26" s="1"/>
  <c r="F196" i="26"/>
  <c r="F195" i="26" s="1"/>
  <c r="E196" i="26"/>
  <c r="E195" i="26" s="1"/>
  <c r="D196" i="26"/>
  <c r="D195" i="26" s="1"/>
  <c r="J194" i="26"/>
  <c r="I194" i="26"/>
  <c r="H194" i="26"/>
  <c r="G194" i="26"/>
  <c r="F194" i="26"/>
  <c r="E194" i="26"/>
  <c r="D194" i="26"/>
  <c r="J193" i="26"/>
  <c r="I193" i="26"/>
  <c r="H193" i="26"/>
  <c r="G193" i="26"/>
  <c r="F193" i="26"/>
  <c r="E193" i="26"/>
  <c r="D193" i="26"/>
  <c r="J192" i="26"/>
  <c r="I192" i="26"/>
  <c r="H192" i="26"/>
  <c r="G192" i="26"/>
  <c r="F192" i="26"/>
  <c r="E192" i="26"/>
  <c r="D192" i="26"/>
  <c r="J191" i="26"/>
  <c r="I191" i="26"/>
  <c r="H191" i="26"/>
  <c r="G191" i="26"/>
  <c r="F191" i="26"/>
  <c r="E191" i="26"/>
  <c r="D191" i="26"/>
  <c r="J190" i="26"/>
  <c r="I190" i="26"/>
  <c r="H190" i="26"/>
  <c r="G190" i="26"/>
  <c r="F190" i="26"/>
  <c r="E190" i="26"/>
  <c r="D190" i="26"/>
  <c r="J188" i="26"/>
  <c r="J187" i="26" s="1"/>
  <c r="I188" i="26"/>
  <c r="H188" i="26"/>
  <c r="G188" i="26"/>
  <c r="G187" i="26" s="1"/>
  <c r="F188" i="26"/>
  <c r="F187" i="26" s="1"/>
  <c r="E188" i="26"/>
  <c r="E187" i="26" s="1"/>
  <c r="D188" i="26"/>
  <c r="I187" i="26"/>
  <c r="H187" i="26"/>
  <c r="J186" i="26"/>
  <c r="J185" i="26" s="1"/>
  <c r="I186" i="26"/>
  <c r="I185" i="26" s="1"/>
  <c r="H186" i="26"/>
  <c r="H185" i="26" s="1"/>
  <c r="G186" i="26"/>
  <c r="G185" i="26" s="1"/>
  <c r="F186" i="26"/>
  <c r="F185" i="26" s="1"/>
  <c r="E186" i="26"/>
  <c r="E185" i="26" s="1"/>
  <c r="D186" i="26"/>
  <c r="J184" i="26"/>
  <c r="I184" i="26"/>
  <c r="H184" i="26"/>
  <c r="G184" i="26"/>
  <c r="F184" i="26"/>
  <c r="E184" i="26"/>
  <c r="D184" i="26"/>
  <c r="J183" i="26"/>
  <c r="I183" i="26"/>
  <c r="H183" i="26"/>
  <c r="G183" i="26"/>
  <c r="F183" i="26"/>
  <c r="E183" i="26"/>
  <c r="D183" i="26"/>
  <c r="J181" i="26"/>
  <c r="I181" i="26"/>
  <c r="H181" i="26"/>
  <c r="G181" i="26"/>
  <c r="F181" i="26"/>
  <c r="E181" i="26"/>
  <c r="D181" i="26"/>
  <c r="J180" i="26"/>
  <c r="I180" i="26"/>
  <c r="H180" i="26"/>
  <c r="G180" i="26"/>
  <c r="F180" i="26"/>
  <c r="E180" i="26"/>
  <c r="D180" i="26"/>
  <c r="J177" i="26"/>
  <c r="J176" i="26" s="1"/>
  <c r="I177" i="26"/>
  <c r="I176" i="26" s="1"/>
  <c r="H177" i="26"/>
  <c r="H176" i="26" s="1"/>
  <c r="G177" i="26"/>
  <c r="G176" i="26" s="1"/>
  <c r="F177" i="26"/>
  <c r="F176" i="26" s="1"/>
  <c r="E177" i="26"/>
  <c r="E176" i="26" s="1"/>
  <c r="D177" i="26"/>
  <c r="D176" i="26" s="1"/>
  <c r="J175" i="26"/>
  <c r="J174" i="26" s="1"/>
  <c r="I175" i="26"/>
  <c r="I174" i="26" s="1"/>
  <c r="H175" i="26"/>
  <c r="H174" i="26" s="1"/>
  <c r="G175" i="26"/>
  <c r="G174" i="26" s="1"/>
  <c r="F175" i="26"/>
  <c r="F174" i="26" s="1"/>
  <c r="E175" i="26"/>
  <c r="E174" i="26" s="1"/>
  <c r="D175" i="26"/>
  <c r="D174" i="26" s="1"/>
  <c r="J173" i="26"/>
  <c r="J172" i="26" s="1"/>
  <c r="I173" i="26"/>
  <c r="H173" i="26"/>
  <c r="G173" i="26"/>
  <c r="G172" i="26" s="1"/>
  <c r="F173" i="26"/>
  <c r="F172" i="26" s="1"/>
  <c r="E173" i="26"/>
  <c r="E172" i="26" s="1"/>
  <c r="D173" i="26"/>
  <c r="D172" i="26" s="1"/>
  <c r="I172" i="26"/>
  <c r="H172" i="26"/>
  <c r="J171" i="26"/>
  <c r="I171" i="26"/>
  <c r="H171" i="26"/>
  <c r="G171" i="26"/>
  <c r="F171" i="26"/>
  <c r="E171" i="26"/>
  <c r="D171" i="26"/>
  <c r="J170" i="26"/>
  <c r="I170" i="26"/>
  <c r="H170" i="26"/>
  <c r="G170" i="26"/>
  <c r="F170" i="26"/>
  <c r="E170" i="26"/>
  <c r="D170" i="26"/>
  <c r="J169" i="26"/>
  <c r="I169" i="26"/>
  <c r="H169" i="26"/>
  <c r="G169" i="26"/>
  <c r="F169" i="26"/>
  <c r="E169" i="26"/>
  <c r="D169" i="26"/>
  <c r="J167" i="26"/>
  <c r="I167" i="26"/>
  <c r="H167" i="26"/>
  <c r="G167" i="26"/>
  <c r="F167" i="26"/>
  <c r="E167" i="26"/>
  <c r="D167" i="26"/>
  <c r="J166" i="26"/>
  <c r="I166" i="26"/>
  <c r="H166" i="26"/>
  <c r="G166" i="26"/>
  <c r="F166" i="26"/>
  <c r="E166" i="26"/>
  <c r="D166" i="26"/>
  <c r="J163" i="26"/>
  <c r="J162" i="26" s="1"/>
  <c r="I163" i="26"/>
  <c r="I162" i="26" s="1"/>
  <c r="H163" i="26"/>
  <c r="H162" i="26" s="1"/>
  <c r="G163" i="26"/>
  <c r="G162" i="26" s="1"/>
  <c r="F163" i="26"/>
  <c r="F162" i="26" s="1"/>
  <c r="E163" i="26"/>
  <c r="E162" i="26" s="1"/>
  <c r="D163" i="26"/>
  <c r="J161" i="26"/>
  <c r="J160" i="26" s="1"/>
  <c r="I161" i="26"/>
  <c r="H161" i="26"/>
  <c r="H160" i="26" s="1"/>
  <c r="G161" i="26"/>
  <c r="G160" i="26" s="1"/>
  <c r="F161" i="26"/>
  <c r="F160" i="26" s="1"/>
  <c r="E161" i="26"/>
  <c r="E160" i="26" s="1"/>
  <c r="D161" i="26"/>
  <c r="D160" i="26" s="1"/>
  <c r="I160" i="26"/>
  <c r="J159" i="26"/>
  <c r="J158" i="26" s="1"/>
  <c r="I159" i="26"/>
  <c r="I158" i="26" s="1"/>
  <c r="H159" i="26"/>
  <c r="H158" i="26" s="1"/>
  <c r="G159" i="26"/>
  <c r="G158" i="26" s="1"/>
  <c r="F159" i="26"/>
  <c r="F158" i="26" s="1"/>
  <c r="E159" i="26"/>
  <c r="E158" i="26" s="1"/>
  <c r="D159" i="26"/>
  <c r="J157" i="26"/>
  <c r="I157" i="26"/>
  <c r="H157" i="26"/>
  <c r="G157" i="26"/>
  <c r="F157" i="26"/>
  <c r="E157" i="26"/>
  <c r="D157" i="26"/>
  <c r="J156" i="26"/>
  <c r="I156" i="26"/>
  <c r="H156" i="26"/>
  <c r="G156" i="26"/>
  <c r="F156" i="26"/>
  <c r="E156" i="26"/>
  <c r="D156" i="26"/>
  <c r="J155" i="26"/>
  <c r="I155" i="26"/>
  <c r="H155" i="26"/>
  <c r="G155" i="26"/>
  <c r="G154" i="26" s="1"/>
  <c r="F155" i="26"/>
  <c r="E155" i="26"/>
  <c r="E154" i="26" s="1"/>
  <c r="D155" i="26"/>
  <c r="J153" i="26"/>
  <c r="J152" i="26" s="1"/>
  <c r="I153" i="26"/>
  <c r="I152" i="26" s="1"/>
  <c r="H153" i="26"/>
  <c r="H152" i="26" s="1"/>
  <c r="G153" i="26"/>
  <c r="G152" i="26" s="1"/>
  <c r="F153" i="26"/>
  <c r="F152" i="26" s="1"/>
  <c r="E153" i="26"/>
  <c r="E152" i="26" s="1"/>
  <c r="D153" i="26"/>
  <c r="D152" i="26" s="1"/>
  <c r="J151" i="26"/>
  <c r="J150" i="26" s="1"/>
  <c r="I151" i="26"/>
  <c r="H151" i="26"/>
  <c r="H150" i="26" s="1"/>
  <c r="G151" i="26"/>
  <c r="G150" i="26" s="1"/>
  <c r="F151" i="26"/>
  <c r="F150" i="26" s="1"/>
  <c r="E151" i="26"/>
  <c r="E150" i="26" s="1"/>
  <c r="D151" i="26"/>
  <c r="I150" i="26"/>
  <c r="J149" i="26"/>
  <c r="J148" i="26" s="1"/>
  <c r="I149" i="26"/>
  <c r="I148" i="26" s="1"/>
  <c r="H149" i="26"/>
  <c r="H148" i="26" s="1"/>
  <c r="G149" i="26"/>
  <c r="G148" i="26" s="1"/>
  <c r="F149" i="26"/>
  <c r="F148" i="26" s="1"/>
  <c r="E149" i="26"/>
  <c r="E148" i="26" s="1"/>
  <c r="D149" i="26"/>
  <c r="J147" i="26"/>
  <c r="J146" i="26" s="1"/>
  <c r="I147" i="26"/>
  <c r="I146" i="26" s="1"/>
  <c r="H147" i="26"/>
  <c r="H146" i="26" s="1"/>
  <c r="G147" i="26"/>
  <c r="G146" i="26" s="1"/>
  <c r="F147" i="26"/>
  <c r="F146" i="26" s="1"/>
  <c r="E147" i="26"/>
  <c r="E146" i="26" s="1"/>
  <c r="D147" i="26"/>
  <c r="D146" i="26" s="1"/>
  <c r="J145" i="26"/>
  <c r="J144" i="26" s="1"/>
  <c r="I145" i="26"/>
  <c r="I144" i="26" s="1"/>
  <c r="H145" i="26"/>
  <c r="H144" i="26" s="1"/>
  <c r="G145" i="26"/>
  <c r="G144" i="26" s="1"/>
  <c r="F145" i="26"/>
  <c r="F144" i="26" s="1"/>
  <c r="E145" i="26"/>
  <c r="E144" i="26" s="1"/>
  <c r="D145" i="26"/>
  <c r="J141" i="26"/>
  <c r="J140" i="26" s="1"/>
  <c r="I141" i="26"/>
  <c r="I140" i="26" s="1"/>
  <c r="H141" i="26"/>
  <c r="H140" i="26" s="1"/>
  <c r="G141" i="26"/>
  <c r="G140" i="26" s="1"/>
  <c r="F141" i="26"/>
  <c r="F140" i="26" s="1"/>
  <c r="E141" i="26"/>
  <c r="E140" i="26" s="1"/>
  <c r="D141" i="26"/>
  <c r="D140" i="26" s="1"/>
  <c r="J139" i="26"/>
  <c r="J138" i="26" s="1"/>
  <c r="I139" i="26"/>
  <c r="H139" i="26"/>
  <c r="G139" i="26"/>
  <c r="G138" i="26" s="1"/>
  <c r="F139" i="26"/>
  <c r="F138" i="26" s="1"/>
  <c r="E139" i="26"/>
  <c r="E138" i="26" s="1"/>
  <c r="D139" i="26"/>
  <c r="I138" i="26"/>
  <c r="H138" i="26"/>
  <c r="J137" i="26"/>
  <c r="J136" i="26" s="1"/>
  <c r="I137" i="26"/>
  <c r="I136" i="26" s="1"/>
  <c r="H137" i="26"/>
  <c r="H136" i="26" s="1"/>
  <c r="G137" i="26"/>
  <c r="G136" i="26" s="1"/>
  <c r="F137" i="26"/>
  <c r="F136" i="26" s="1"/>
  <c r="E137" i="26"/>
  <c r="E136" i="26" s="1"/>
  <c r="D137" i="26"/>
  <c r="J135" i="26"/>
  <c r="J134" i="26" s="1"/>
  <c r="I135" i="26"/>
  <c r="I134" i="26" s="1"/>
  <c r="H135" i="26"/>
  <c r="H134" i="26" s="1"/>
  <c r="G135" i="26"/>
  <c r="G134" i="26" s="1"/>
  <c r="F135" i="26"/>
  <c r="F134" i="26" s="1"/>
  <c r="E135" i="26"/>
  <c r="E134" i="26" s="1"/>
  <c r="D135" i="26"/>
  <c r="D134" i="26" s="1"/>
  <c r="J133" i="26"/>
  <c r="J132" i="26" s="1"/>
  <c r="I133" i="26"/>
  <c r="H133" i="26"/>
  <c r="G133" i="26"/>
  <c r="G132" i="26" s="1"/>
  <c r="F133" i="26"/>
  <c r="F132" i="26" s="1"/>
  <c r="E133" i="26"/>
  <c r="E132" i="26" s="1"/>
  <c r="D133" i="26"/>
  <c r="I132" i="26"/>
  <c r="H132" i="26"/>
  <c r="J131" i="26"/>
  <c r="J130" i="26" s="1"/>
  <c r="I131" i="26"/>
  <c r="I130" i="26" s="1"/>
  <c r="H131" i="26"/>
  <c r="H130" i="26" s="1"/>
  <c r="G131" i="26"/>
  <c r="G130" i="26" s="1"/>
  <c r="F131" i="26"/>
  <c r="F130" i="26" s="1"/>
  <c r="E131" i="26"/>
  <c r="E130" i="26" s="1"/>
  <c r="D131" i="26"/>
  <c r="J129" i="26"/>
  <c r="J128" i="26" s="1"/>
  <c r="I129" i="26"/>
  <c r="I128" i="26" s="1"/>
  <c r="H129" i="26"/>
  <c r="H128" i="26" s="1"/>
  <c r="G129" i="26"/>
  <c r="G128" i="26" s="1"/>
  <c r="F129" i="26"/>
  <c r="F128" i="26" s="1"/>
  <c r="E129" i="26"/>
  <c r="E128" i="26" s="1"/>
  <c r="D129" i="26"/>
  <c r="J127" i="26"/>
  <c r="J126" i="26" s="1"/>
  <c r="I127" i="26"/>
  <c r="H127" i="26"/>
  <c r="G127" i="26"/>
  <c r="G126" i="26" s="1"/>
  <c r="F127" i="26"/>
  <c r="F126" i="26" s="1"/>
  <c r="E127" i="26"/>
  <c r="E126" i="26" s="1"/>
  <c r="D127" i="26"/>
  <c r="I126" i="26"/>
  <c r="H126" i="26"/>
  <c r="J124" i="26"/>
  <c r="J123" i="26" s="1"/>
  <c r="I124" i="26"/>
  <c r="I123" i="26" s="1"/>
  <c r="H124" i="26"/>
  <c r="H123" i="26" s="1"/>
  <c r="G124" i="26"/>
  <c r="G123" i="26" s="1"/>
  <c r="F124" i="26"/>
  <c r="F123" i="26" s="1"/>
  <c r="E124" i="26"/>
  <c r="E123" i="26" s="1"/>
  <c r="D124" i="26"/>
  <c r="J122" i="26"/>
  <c r="J121" i="26" s="1"/>
  <c r="I122" i="26"/>
  <c r="I121" i="26" s="1"/>
  <c r="H122" i="26"/>
  <c r="H121" i="26" s="1"/>
  <c r="G122" i="26"/>
  <c r="G121" i="26" s="1"/>
  <c r="F122" i="26"/>
  <c r="F121" i="26" s="1"/>
  <c r="E122" i="26"/>
  <c r="E121" i="26" s="1"/>
  <c r="D122" i="26"/>
  <c r="J120" i="26"/>
  <c r="J119" i="26" s="1"/>
  <c r="I120" i="26"/>
  <c r="I119" i="26" s="1"/>
  <c r="H120" i="26"/>
  <c r="H119" i="26" s="1"/>
  <c r="G120" i="26"/>
  <c r="G119" i="26" s="1"/>
  <c r="F120" i="26"/>
  <c r="F119" i="26" s="1"/>
  <c r="E120" i="26"/>
  <c r="D120" i="26"/>
  <c r="D119" i="26" s="1"/>
  <c r="J118" i="26"/>
  <c r="J117" i="26" s="1"/>
  <c r="I118" i="26"/>
  <c r="H118" i="26"/>
  <c r="G118" i="26"/>
  <c r="G117" i="26" s="1"/>
  <c r="F118" i="26"/>
  <c r="F117" i="26" s="1"/>
  <c r="E118" i="26"/>
  <c r="E117" i="26" s="1"/>
  <c r="D118" i="26"/>
  <c r="I117" i="26"/>
  <c r="H117" i="26"/>
  <c r="J116" i="26"/>
  <c r="J115" i="26" s="1"/>
  <c r="I116" i="26"/>
  <c r="I115" i="26" s="1"/>
  <c r="H116" i="26"/>
  <c r="H115" i="26" s="1"/>
  <c r="G116" i="26"/>
  <c r="G115" i="26" s="1"/>
  <c r="F116" i="26"/>
  <c r="F115" i="26" s="1"/>
  <c r="E116" i="26"/>
  <c r="E115" i="26" s="1"/>
  <c r="D116" i="26"/>
  <c r="J113" i="26"/>
  <c r="I113" i="26"/>
  <c r="H113" i="26"/>
  <c r="G113" i="26"/>
  <c r="F113" i="26"/>
  <c r="E113" i="26"/>
  <c r="D113" i="26"/>
  <c r="J112" i="26"/>
  <c r="I112" i="26"/>
  <c r="H112" i="26"/>
  <c r="G112" i="26"/>
  <c r="F112" i="26"/>
  <c r="E112" i="26"/>
  <c r="D112" i="26"/>
  <c r="J111" i="26"/>
  <c r="I111" i="26"/>
  <c r="H111" i="26"/>
  <c r="G111" i="26"/>
  <c r="F111" i="26"/>
  <c r="E111" i="26"/>
  <c r="D111" i="26"/>
  <c r="J108" i="26"/>
  <c r="J107" i="26" s="1"/>
  <c r="I108" i="26"/>
  <c r="I107" i="26" s="1"/>
  <c r="H108" i="26"/>
  <c r="H107" i="26" s="1"/>
  <c r="G108" i="26"/>
  <c r="G107" i="26" s="1"/>
  <c r="F108" i="26"/>
  <c r="F107" i="26" s="1"/>
  <c r="E108" i="26"/>
  <c r="E107" i="26" s="1"/>
  <c r="D108" i="26"/>
  <c r="D107" i="26" s="1"/>
  <c r="J106" i="26"/>
  <c r="J105" i="26" s="1"/>
  <c r="I106" i="26"/>
  <c r="I105" i="26" s="1"/>
  <c r="H106" i="26"/>
  <c r="G106" i="26"/>
  <c r="G105" i="26" s="1"/>
  <c r="F106" i="26"/>
  <c r="F105" i="26" s="1"/>
  <c r="E106" i="26"/>
  <c r="E105" i="26" s="1"/>
  <c r="D106" i="26"/>
  <c r="H105" i="26"/>
  <c r="J104" i="26"/>
  <c r="J103" i="26" s="1"/>
  <c r="I104" i="26"/>
  <c r="I103" i="26" s="1"/>
  <c r="H104" i="26"/>
  <c r="H103" i="26" s="1"/>
  <c r="G104" i="26"/>
  <c r="G103" i="26" s="1"/>
  <c r="F104" i="26"/>
  <c r="F103" i="26" s="1"/>
  <c r="E104" i="26"/>
  <c r="E103" i="26" s="1"/>
  <c r="D104" i="26"/>
  <c r="D103" i="26" s="1"/>
  <c r="J102" i="26"/>
  <c r="J101" i="26" s="1"/>
  <c r="I102" i="26"/>
  <c r="I101" i="26" s="1"/>
  <c r="H102" i="26"/>
  <c r="H101" i="26" s="1"/>
  <c r="G102" i="26"/>
  <c r="G101" i="26" s="1"/>
  <c r="F102" i="26"/>
  <c r="F101" i="26" s="1"/>
  <c r="E102" i="26"/>
  <c r="D102" i="26"/>
  <c r="D101" i="26" s="1"/>
  <c r="E101" i="26"/>
  <c r="J100" i="26"/>
  <c r="J99" i="26" s="1"/>
  <c r="I100" i="26"/>
  <c r="I99" i="26" s="1"/>
  <c r="H100" i="26"/>
  <c r="G100" i="26"/>
  <c r="G99" i="26" s="1"/>
  <c r="F100" i="26"/>
  <c r="F99" i="26" s="1"/>
  <c r="E100" i="26"/>
  <c r="E99" i="26" s="1"/>
  <c r="D100" i="26"/>
  <c r="H99" i="26"/>
  <c r="J97" i="26"/>
  <c r="J96" i="26" s="1"/>
  <c r="I97" i="26"/>
  <c r="H97" i="26"/>
  <c r="G97" i="26"/>
  <c r="G96" i="26" s="1"/>
  <c r="F97" i="26"/>
  <c r="F96" i="26" s="1"/>
  <c r="E97" i="26"/>
  <c r="E96" i="26" s="1"/>
  <c r="D97" i="26"/>
  <c r="I96" i="26"/>
  <c r="H96" i="26"/>
  <c r="J95" i="26"/>
  <c r="J94" i="26" s="1"/>
  <c r="I95" i="26"/>
  <c r="I94" i="26" s="1"/>
  <c r="H95" i="26"/>
  <c r="H94" i="26" s="1"/>
  <c r="G95" i="26"/>
  <c r="G94" i="26" s="1"/>
  <c r="F95" i="26"/>
  <c r="F94" i="26" s="1"/>
  <c r="E95" i="26"/>
  <c r="E94" i="26" s="1"/>
  <c r="D95" i="26"/>
  <c r="J93" i="26"/>
  <c r="J92" i="26" s="1"/>
  <c r="I93" i="26"/>
  <c r="I92" i="26" s="1"/>
  <c r="H93" i="26"/>
  <c r="H92" i="26" s="1"/>
  <c r="G93" i="26"/>
  <c r="G92" i="26" s="1"/>
  <c r="F93" i="26"/>
  <c r="F92" i="26" s="1"/>
  <c r="E93" i="26"/>
  <c r="E92" i="26" s="1"/>
  <c r="D93" i="26"/>
  <c r="D92" i="26" s="1"/>
  <c r="J91" i="26"/>
  <c r="J90" i="26" s="1"/>
  <c r="I91" i="26"/>
  <c r="H91" i="26"/>
  <c r="G91" i="26"/>
  <c r="G90" i="26" s="1"/>
  <c r="F91" i="26"/>
  <c r="F90" i="26" s="1"/>
  <c r="E91" i="26"/>
  <c r="E90" i="26" s="1"/>
  <c r="D91" i="26"/>
  <c r="I90" i="26"/>
  <c r="H90" i="26"/>
  <c r="J89" i="26"/>
  <c r="J88" i="26" s="1"/>
  <c r="I89" i="26"/>
  <c r="I88" i="26" s="1"/>
  <c r="H89" i="26"/>
  <c r="H88" i="26" s="1"/>
  <c r="G89" i="26"/>
  <c r="G88" i="26" s="1"/>
  <c r="F89" i="26"/>
  <c r="F88" i="26" s="1"/>
  <c r="E89" i="26"/>
  <c r="E88" i="26" s="1"/>
  <c r="D89" i="26"/>
  <c r="D88" i="26" s="1"/>
  <c r="J87" i="26"/>
  <c r="J86" i="26" s="1"/>
  <c r="I87" i="26"/>
  <c r="I86" i="26" s="1"/>
  <c r="H87" i="26"/>
  <c r="H86" i="26" s="1"/>
  <c r="G87" i="26"/>
  <c r="G86" i="26" s="1"/>
  <c r="F87" i="26"/>
  <c r="F86" i="26" s="1"/>
  <c r="E87" i="26"/>
  <c r="E86" i="26" s="1"/>
  <c r="D87" i="26"/>
  <c r="D86" i="26" s="1"/>
  <c r="J85" i="26"/>
  <c r="J84" i="26" s="1"/>
  <c r="I85" i="26"/>
  <c r="H85" i="26"/>
  <c r="G85" i="26"/>
  <c r="G84" i="26" s="1"/>
  <c r="F85" i="26"/>
  <c r="F84" i="26" s="1"/>
  <c r="E85" i="26"/>
  <c r="E84" i="26" s="1"/>
  <c r="D85" i="26"/>
  <c r="I84" i="26"/>
  <c r="H84" i="26"/>
  <c r="J83" i="26"/>
  <c r="J82" i="26" s="1"/>
  <c r="I83" i="26"/>
  <c r="I82" i="26" s="1"/>
  <c r="H83" i="26"/>
  <c r="H82" i="26" s="1"/>
  <c r="G83" i="26"/>
  <c r="G82" i="26" s="1"/>
  <c r="F83" i="26"/>
  <c r="F82" i="26" s="1"/>
  <c r="E83" i="26"/>
  <c r="E82" i="26" s="1"/>
  <c r="D83" i="26"/>
  <c r="J81" i="26"/>
  <c r="J80" i="26" s="1"/>
  <c r="I81" i="26"/>
  <c r="I80" i="26" s="1"/>
  <c r="H81" i="26"/>
  <c r="H80" i="26" s="1"/>
  <c r="G81" i="26"/>
  <c r="G80" i="26" s="1"/>
  <c r="F81" i="26"/>
  <c r="F80" i="26" s="1"/>
  <c r="E81" i="26"/>
  <c r="E80" i="26" s="1"/>
  <c r="D81" i="26"/>
  <c r="D80" i="26" s="1"/>
  <c r="J78" i="26"/>
  <c r="J77" i="26" s="1"/>
  <c r="I78" i="26"/>
  <c r="I77" i="26" s="1"/>
  <c r="H78" i="26"/>
  <c r="H77" i="26" s="1"/>
  <c r="G78" i="26"/>
  <c r="G77" i="26" s="1"/>
  <c r="F78" i="26"/>
  <c r="F77" i="26" s="1"/>
  <c r="E78" i="26"/>
  <c r="E77" i="26" s="1"/>
  <c r="D78" i="26"/>
  <c r="D77" i="26" s="1"/>
  <c r="J76" i="26"/>
  <c r="I76" i="26"/>
  <c r="H76" i="26"/>
  <c r="G76" i="26"/>
  <c r="F76" i="26"/>
  <c r="E76" i="26"/>
  <c r="D76" i="26"/>
  <c r="J75" i="26"/>
  <c r="I75" i="26"/>
  <c r="H75" i="26"/>
  <c r="G75" i="26"/>
  <c r="F75" i="26"/>
  <c r="E75" i="26"/>
  <c r="D75" i="26"/>
  <c r="J74" i="26"/>
  <c r="I74" i="26"/>
  <c r="H74" i="26"/>
  <c r="G74" i="26"/>
  <c r="F74" i="26"/>
  <c r="E74" i="26"/>
  <c r="D74" i="26"/>
  <c r="J71" i="26"/>
  <c r="J70" i="26" s="1"/>
  <c r="I71" i="26"/>
  <c r="I70" i="26" s="1"/>
  <c r="H71" i="26"/>
  <c r="H70" i="26" s="1"/>
  <c r="G71" i="26"/>
  <c r="G70" i="26" s="1"/>
  <c r="F71" i="26"/>
  <c r="E71" i="26"/>
  <c r="E70" i="26" s="1"/>
  <c r="D71" i="26"/>
  <c r="D70" i="26" s="1"/>
  <c r="F70" i="26"/>
  <c r="J67" i="26"/>
  <c r="I67" i="26"/>
  <c r="H67" i="26"/>
  <c r="G67" i="26"/>
  <c r="F67" i="26"/>
  <c r="E67" i="26"/>
  <c r="D67" i="26"/>
  <c r="J66" i="26"/>
  <c r="I66" i="26"/>
  <c r="H66" i="26"/>
  <c r="G66" i="26"/>
  <c r="F66" i="26"/>
  <c r="E66" i="26"/>
  <c r="D66" i="26"/>
  <c r="J64" i="26"/>
  <c r="J63" i="26" s="1"/>
  <c r="I64" i="26"/>
  <c r="I63" i="26" s="1"/>
  <c r="H64" i="26"/>
  <c r="G64" i="26"/>
  <c r="G63" i="26" s="1"/>
  <c r="F64" i="26"/>
  <c r="F63" i="26" s="1"/>
  <c r="E64" i="26"/>
  <c r="E63" i="26" s="1"/>
  <c r="D64" i="26"/>
  <c r="H63" i="26"/>
  <c r="J62" i="26"/>
  <c r="J61" i="26" s="1"/>
  <c r="I62" i="26"/>
  <c r="I61" i="26" s="1"/>
  <c r="H62" i="26"/>
  <c r="H61" i="26" s="1"/>
  <c r="G62" i="26"/>
  <c r="G61" i="26" s="1"/>
  <c r="F62" i="26"/>
  <c r="F61" i="26" s="1"/>
  <c r="E62" i="26"/>
  <c r="E61" i="26" s="1"/>
  <c r="D62" i="26"/>
  <c r="D61" i="26" s="1"/>
  <c r="J60" i="26"/>
  <c r="J59" i="26" s="1"/>
  <c r="I60" i="26"/>
  <c r="I59" i="26" s="1"/>
  <c r="H60" i="26"/>
  <c r="H59" i="26" s="1"/>
  <c r="G60" i="26"/>
  <c r="G59" i="26" s="1"/>
  <c r="F60" i="26"/>
  <c r="F59" i="26" s="1"/>
  <c r="E60" i="26"/>
  <c r="E59" i="26" s="1"/>
  <c r="D60" i="26"/>
  <c r="J56" i="26"/>
  <c r="I56" i="26"/>
  <c r="H56" i="26"/>
  <c r="G56" i="26"/>
  <c r="F56" i="26"/>
  <c r="E56" i="26"/>
  <c r="D56" i="26"/>
  <c r="J55" i="26"/>
  <c r="I55" i="26"/>
  <c r="H55" i="26"/>
  <c r="G55" i="26"/>
  <c r="F55" i="26"/>
  <c r="E55" i="26"/>
  <c r="D55" i="26"/>
  <c r="J54" i="26"/>
  <c r="I54" i="26"/>
  <c r="H54" i="26"/>
  <c r="G54" i="26"/>
  <c r="F54" i="26"/>
  <c r="E54" i="26"/>
  <c r="D54" i="26"/>
  <c r="J53" i="26"/>
  <c r="I53" i="26"/>
  <c r="H53" i="26"/>
  <c r="G53" i="26"/>
  <c r="F53" i="26"/>
  <c r="E53" i="26"/>
  <c r="D53" i="26"/>
  <c r="J52" i="26"/>
  <c r="I52" i="26"/>
  <c r="H52" i="26"/>
  <c r="G52" i="26"/>
  <c r="F52" i="26"/>
  <c r="E52" i="26"/>
  <c r="D52" i="26"/>
  <c r="J51" i="26"/>
  <c r="I51" i="26"/>
  <c r="H51" i="26"/>
  <c r="G51" i="26"/>
  <c r="F51" i="26"/>
  <c r="E51" i="26"/>
  <c r="D51" i="26"/>
  <c r="J50" i="26"/>
  <c r="I50" i="26"/>
  <c r="H50" i="26"/>
  <c r="G50" i="26"/>
  <c r="F50" i="26"/>
  <c r="E50" i="26"/>
  <c r="D50" i="26"/>
  <c r="J49" i="26"/>
  <c r="I49" i="26"/>
  <c r="H49" i="26"/>
  <c r="G49" i="26"/>
  <c r="F49" i="26"/>
  <c r="E49" i="26"/>
  <c r="D49" i="26"/>
  <c r="J46" i="26"/>
  <c r="J45" i="26" s="1"/>
  <c r="I46" i="26"/>
  <c r="I45" i="26" s="1"/>
  <c r="H46" i="26"/>
  <c r="H45" i="26" s="1"/>
  <c r="G46" i="26"/>
  <c r="G45" i="26" s="1"/>
  <c r="F46" i="26"/>
  <c r="F45" i="26" s="1"/>
  <c r="E46" i="26"/>
  <c r="E45" i="26" s="1"/>
  <c r="D46" i="26"/>
  <c r="D45" i="26" s="1"/>
  <c r="J44" i="26"/>
  <c r="J43" i="26" s="1"/>
  <c r="I44" i="26"/>
  <c r="I43" i="26" s="1"/>
  <c r="H44" i="26"/>
  <c r="H43" i="26" s="1"/>
  <c r="G44" i="26"/>
  <c r="G43" i="26" s="1"/>
  <c r="F44" i="26"/>
  <c r="F43" i="26" s="1"/>
  <c r="E44" i="26"/>
  <c r="E43" i="26" s="1"/>
  <c r="D44" i="26"/>
  <c r="D43" i="26" s="1"/>
  <c r="J42" i="26"/>
  <c r="I42" i="26"/>
  <c r="H42" i="26"/>
  <c r="G42" i="26"/>
  <c r="F42" i="26"/>
  <c r="E42" i="26"/>
  <c r="D42" i="26"/>
  <c r="J41" i="26"/>
  <c r="I41" i="26"/>
  <c r="H41" i="26"/>
  <c r="G41" i="26"/>
  <c r="F41" i="26"/>
  <c r="E41" i="26"/>
  <c r="D41" i="26"/>
  <c r="J38" i="26"/>
  <c r="I38" i="26"/>
  <c r="H38" i="26"/>
  <c r="G38" i="26"/>
  <c r="F38" i="26"/>
  <c r="E38" i="26"/>
  <c r="D38" i="26"/>
  <c r="J37" i="26"/>
  <c r="I37" i="26"/>
  <c r="H37" i="26"/>
  <c r="G37" i="26"/>
  <c r="F37" i="26"/>
  <c r="E37" i="26"/>
  <c r="D37" i="26"/>
  <c r="J36" i="26"/>
  <c r="I36" i="26"/>
  <c r="H36" i="26"/>
  <c r="G36" i="26"/>
  <c r="F36" i="26"/>
  <c r="E36" i="26"/>
  <c r="D36" i="26"/>
  <c r="J35" i="26"/>
  <c r="I35" i="26"/>
  <c r="H35" i="26"/>
  <c r="G35" i="26"/>
  <c r="F35" i="26"/>
  <c r="E35" i="26"/>
  <c r="D35" i="26"/>
  <c r="J33" i="26"/>
  <c r="I33" i="26"/>
  <c r="H33" i="26"/>
  <c r="G33" i="26"/>
  <c r="F33" i="26"/>
  <c r="E33" i="26"/>
  <c r="D33" i="26"/>
  <c r="J32" i="26"/>
  <c r="I32" i="26"/>
  <c r="H32" i="26"/>
  <c r="G32" i="26"/>
  <c r="F32" i="26"/>
  <c r="E32" i="26"/>
  <c r="D32" i="26"/>
  <c r="J30" i="26"/>
  <c r="J29" i="26" s="1"/>
  <c r="I30" i="26"/>
  <c r="I29" i="26" s="1"/>
  <c r="H30" i="26"/>
  <c r="H29" i="26" s="1"/>
  <c r="G30" i="26"/>
  <c r="G29" i="26" s="1"/>
  <c r="F30" i="26"/>
  <c r="F29" i="26" s="1"/>
  <c r="E30" i="26"/>
  <c r="D30" i="26"/>
  <c r="D29" i="26" s="1"/>
  <c r="J28" i="26"/>
  <c r="I28" i="26"/>
  <c r="H28" i="26"/>
  <c r="G28" i="26"/>
  <c r="F28" i="26"/>
  <c r="E28" i="26"/>
  <c r="D28" i="26"/>
  <c r="J27" i="26"/>
  <c r="I27" i="26"/>
  <c r="H27" i="26"/>
  <c r="G27" i="26"/>
  <c r="F27" i="26"/>
  <c r="E27" i="26"/>
  <c r="D27" i="26"/>
  <c r="J24" i="26"/>
  <c r="I24" i="26"/>
  <c r="H24" i="26"/>
  <c r="G24" i="26"/>
  <c r="F24" i="26"/>
  <c r="E24" i="26"/>
  <c r="D24" i="26"/>
  <c r="J23" i="26"/>
  <c r="I23" i="26"/>
  <c r="H23" i="26"/>
  <c r="G23" i="26"/>
  <c r="F23" i="26"/>
  <c r="E23" i="26"/>
  <c r="D23" i="26"/>
  <c r="J21" i="26"/>
  <c r="J20" i="26" s="1"/>
  <c r="I21" i="26"/>
  <c r="H21" i="26"/>
  <c r="H20" i="26" s="1"/>
  <c r="G21" i="26"/>
  <c r="G20" i="26" s="1"/>
  <c r="F21" i="26"/>
  <c r="F20" i="26" s="1"/>
  <c r="E21" i="26"/>
  <c r="E20" i="26" s="1"/>
  <c r="D21" i="26"/>
  <c r="D20" i="26" s="1"/>
  <c r="I20" i="26"/>
  <c r="J18" i="26"/>
  <c r="J17" i="26" s="1"/>
  <c r="I18" i="26"/>
  <c r="I17" i="26" s="1"/>
  <c r="H18" i="26"/>
  <c r="H17" i="26" s="1"/>
  <c r="G18" i="26"/>
  <c r="G17" i="26" s="1"/>
  <c r="F18" i="26"/>
  <c r="F17" i="26" s="1"/>
  <c r="E18" i="26"/>
  <c r="E17" i="26" s="1"/>
  <c r="D18" i="26"/>
  <c r="J16" i="26"/>
  <c r="J15" i="26" s="1"/>
  <c r="I16" i="26"/>
  <c r="I15" i="26" s="1"/>
  <c r="H16" i="26"/>
  <c r="H15" i="26" s="1"/>
  <c r="G16" i="26"/>
  <c r="G15" i="26" s="1"/>
  <c r="F16" i="26"/>
  <c r="F15" i="26" s="1"/>
  <c r="E16" i="26"/>
  <c r="E15" i="26" s="1"/>
  <c r="D16" i="26"/>
  <c r="D15" i="26" s="1"/>
  <c r="J13" i="26"/>
  <c r="J12" i="26" s="1"/>
  <c r="J11" i="26" s="1"/>
  <c r="I13" i="26"/>
  <c r="I12" i="26" s="1"/>
  <c r="I11" i="26" s="1"/>
  <c r="H13" i="26"/>
  <c r="H12" i="26" s="1"/>
  <c r="H11" i="26" s="1"/>
  <c r="G13" i="26"/>
  <c r="G12" i="26" s="1"/>
  <c r="G11" i="26" s="1"/>
  <c r="F13" i="26"/>
  <c r="F12" i="26" s="1"/>
  <c r="F11" i="26" s="1"/>
  <c r="E13" i="26"/>
  <c r="E12" i="26" s="1"/>
  <c r="E11" i="26" s="1"/>
  <c r="D13" i="26"/>
  <c r="D12" i="26" s="1"/>
  <c r="D11" i="26" s="1"/>
  <c r="F154" i="26" l="1"/>
  <c r="J168" i="26"/>
  <c r="F182" i="26"/>
  <c r="F26" i="26"/>
  <c r="I40" i="26"/>
  <c r="I39" i="26" s="1"/>
  <c r="D65" i="26"/>
  <c r="J65" i="26"/>
  <c r="G26" i="26"/>
  <c r="E65" i="26"/>
  <c r="G73" i="26"/>
  <c r="G72" i="26" s="1"/>
  <c r="E165" i="26"/>
  <c r="E253" i="26"/>
  <c r="I179" i="26"/>
  <c r="G22" i="26"/>
  <c r="E110" i="26"/>
  <c r="E109" i="26" s="1"/>
  <c r="G232" i="26"/>
  <c r="D236" i="26"/>
  <c r="J236" i="26"/>
  <c r="J165" i="26"/>
  <c r="J164" i="26" s="1"/>
  <c r="F228" i="26"/>
  <c r="C231" i="26"/>
  <c r="C238" i="26"/>
  <c r="E22" i="26"/>
  <c r="E19" i="26" s="1"/>
  <c r="H26" i="26"/>
  <c r="I34" i="26"/>
  <c r="C166" i="26"/>
  <c r="F200" i="26"/>
  <c r="J197" i="26"/>
  <c r="J22" i="26"/>
  <c r="J19" i="26" s="1"/>
  <c r="D31" i="26"/>
  <c r="J31" i="26"/>
  <c r="C49" i="26"/>
  <c r="C120" i="26"/>
  <c r="C119" i="26" s="1"/>
  <c r="I114" i="26"/>
  <c r="G182" i="26"/>
  <c r="G189" i="26"/>
  <c r="C224" i="26"/>
  <c r="C223" i="26" s="1"/>
  <c r="G228" i="26"/>
  <c r="J14" i="26"/>
  <c r="I48" i="26"/>
  <c r="I47" i="26" s="1"/>
  <c r="H48" i="26"/>
  <c r="H47" i="26" s="1"/>
  <c r="D40" i="26"/>
  <c r="D39" i="26" s="1"/>
  <c r="F65" i="26"/>
  <c r="D73" i="26"/>
  <c r="D72" i="26" s="1"/>
  <c r="J73" i="26"/>
  <c r="I110" i="26"/>
  <c r="I109" i="26" s="1"/>
  <c r="C129" i="26"/>
  <c r="C128" i="26" s="1"/>
  <c r="I154" i="26"/>
  <c r="I143" i="26" s="1"/>
  <c r="F179" i="26"/>
  <c r="E210" i="26"/>
  <c r="E209" i="26" s="1"/>
  <c r="F22" i="26"/>
  <c r="F19" i="26" s="1"/>
  <c r="F31" i="26"/>
  <c r="E182" i="26"/>
  <c r="E228" i="26"/>
  <c r="F14" i="26"/>
  <c r="H22" i="26"/>
  <c r="C30" i="26"/>
  <c r="C29" i="26" s="1"/>
  <c r="I31" i="26"/>
  <c r="G40" i="26"/>
  <c r="G39" i="26" s="1"/>
  <c r="F40" i="26"/>
  <c r="F39" i="26" s="1"/>
  <c r="C55" i="26"/>
  <c r="D110" i="26"/>
  <c r="D109" i="26" s="1"/>
  <c r="C122" i="26"/>
  <c r="C121" i="26" s="1"/>
  <c r="J154" i="26"/>
  <c r="J143" i="26" s="1"/>
  <c r="H168" i="26"/>
  <c r="G179" i="26"/>
  <c r="I182" i="26"/>
  <c r="H19" i="26"/>
  <c r="E48" i="26"/>
  <c r="E47" i="26" s="1"/>
  <c r="J72" i="26"/>
  <c r="I79" i="26"/>
  <c r="D128" i="26"/>
  <c r="F165" i="26"/>
  <c r="J182" i="26"/>
  <c r="I189" i="26"/>
  <c r="F197" i="26"/>
  <c r="J209" i="26"/>
  <c r="C226" i="26"/>
  <c r="C225" i="26" s="1"/>
  <c r="I22" i="26"/>
  <c r="I19" i="26" s="1"/>
  <c r="H34" i="26"/>
  <c r="F48" i="26"/>
  <c r="F47" i="26" s="1"/>
  <c r="E119" i="26"/>
  <c r="E114" i="26" s="1"/>
  <c r="C147" i="26"/>
  <c r="C146" i="26" s="1"/>
  <c r="C169" i="26"/>
  <c r="J40" i="26"/>
  <c r="J39" i="26" s="1"/>
  <c r="H65" i="26"/>
  <c r="F73" i="26"/>
  <c r="F72" i="26" s="1"/>
  <c r="G110" i="26"/>
  <c r="G109" i="26" s="1"/>
  <c r="H165" i="26"/>
  <c r="H164" i="26" s="1"/>
  <c r="E189" i="26"/>
  <c r="C191" i="26"/>
  <c r="J189" i="26"/>
  <c r="C229" i="26"/>
  <c r="F232" i="26"/>
  <c r="C235" i="26"/>
  <c r="G31" i="26"/>
  <c r="D34" i="26"/>
  <c r="J34" i="26"/>
  <c r="C52" i="26"/>
  <c r="C145" i="26"/>
  <c r="C144" i="26" s="1"/>
  <c r="C156" i="26"/>
  <c r="E179" i="26"/>
  <c r="I200" i="26"/>
  <c r="G14" i="26"/>
  <c r="G79" i="26"/>
  <c r="J98" i="26"/>
  <c r="C27" i="26"/>
  <c r="I26" i="26"/>
  <c r="C36" i="26"/>
  <c r="C37" i="26"/>
  <c r="C51" i="26"/>
  <c r="G65" i="26"/>
  <c r="G58" i="26" s="1"/>
  <c r="H73" i="26"/>
  <c r="H72" i="26" s="1"/>
  <c r="J79" i="26"/>
  <c r="E79" i="26"/>
  <c r="C108" i="26"/>
  <c r="C107" i="26" s="1"/>
  <c r="C141" i="26"/>
  <c r="C140" i="26" s="1"/>
  <c r="C149" i="26"/>
  <c r="C148" i="26" s="1"/>
  <c r="C159" i="26"/>
  <c r="C158" i="26" s="1"/>
  <c r="C240" i="26"/>
  <c r="C239" i="26" s="1"/>
  <c r="H14" i="26"/>
  <c r="G19" i="26"/>
  <c r="I14" i="26"/>
  <c r="C18" i="26"/>
  <c r="C17" i="26" s="1"/>
  <c r="E26" i="26"/>
  <c r="D26" i="26"/>
  <c r="J26" i="26"/>
  <c r="C33" i="26"/>
  <c r="G34" i="26"/>
  <c r="F34" i="26"/>
  <c r="C42" i="26"/>
  <c r="C50" i="26"/>
  <c r="C66" i="26"/>
  <c r="I65" i="26"/>
  <c r="I73" i="26"/>
  <c r="I72" i="26" s="1"/>
  <c r="F110" i="26"/>
  <c r="F109" i="26" s="1"/>
  <c r="C113" i="26"/>
  <c r="J110" i="26"/>
  <c r="J109" i="26" s="1"/>
  <c r="G125" i="26"/>
  <c r="C135" i="26"/>
  <c r="C134" i="26" s="1"/>
  <c r="C153" i="26"/>
  <c r="C152" i="26" s="1"/>
  <c r="C163" i="26"/>
  <c r="C162" i="26" s="1"/>
  <c r="I168" i="26"/>
  <c r="C183" i="26"/>
  <c r="C192" i="26"/>
  <c r="D225" i="26"/>
  <c r="C23" i="26"/>
  <c r="C157" i="26"/>
  <c r="C188" i="26"/>
  <c r="C187" i="26" s="1"/>
  <c r="C222" i="26"/>
  <c r="C221" i="26" s="1"/>
  <c r="H232" i="26"/>
  <c r="H227" i="26" s="1"/>
  <c r="F236" i="26"/>
  <c r="C24" i="26"/>
  <c r="H31" i="26"/>
  <c r="H25" i="26" s="1"/>
  <c r="H40" i="26"/>
  <c r="H39" i="26" s="1"/>
  <c r="D48" i="26"/>
  <c r="D47" i="26" s="1"/>
  <c r="J48" i="26"/>
  <c r="J47" i="26" s="1"/>
  <c r="C54" i="26"/>
  <c r="C64" i="26"/>
  <c r="C63" i="26" s="1"/>
  <c r="C75" i="26"/>
  <c r="E98" i="26"/>
  <c r="H110" i="26"/>
  <c r="H109" i="26" s="1"/>
  <c r="H114" i="26"/>
  <c r="C151" i="26"/>
  <c r="C150" i="26" s="1"/>
  <c r="H154" i="26"/>
  <c r="H143" i="26" s="1"/>
  <c r="I165" i="26"/>
  <c r="I164" i="26" s="1"/>
  <c r="C180" i="26"/>
  <c r="J179" i="26"/>
  <c r="I197" i="26"/>
  <c r="C199" i="26"/>
  <c r="G210" i="26"/>
  <c r="G209" i="26" s="1"/>
  <c r="I228" i="26"/>
  <c r="C233" i="26"/>
  <c r="J232" i="26"/>
  <c r="I236" i="26"/>
  <c r="I253" i="26"/>
  <c r="C21" i="26"/>
  <c r="C20" i="26" s="1"/>
  <c r="C38" i="26"/>
  <c r="F98" i="26"/>
  <c r="J125" i="26"/>
  <c r="D168" i="26"/>
  <c r="C234" i="26"/>
  <c r="D22" i="26"/>
  <c r="D19" i="26" s="1"/>
  <c r="C32" i="26"/>
  <c r="C31" i="26" s="1"/>
  <c r="C53" i="26"/>
  <c r="C60" i="26"/>
  <c r="C59" i="26" s="1"/>
  <c r="E73" i="26"/>
  <c r="E72" i="26" s="1"/>
  <c r="C83" i="26"/>
  <c r="C82" i="26" s="1"/>
  <c r="J114" i="26"/>
  <c r="E125" i="26"/>
  <c r="E143" i="26"/>
  <c r="C155" i="26"/>
  <c r="C167" i="26"/>
  <c r="F168" i="26"/>
  <c r="E168" i="26"/>
  <c r="E197" i="26"/>
  <c r="E178" i="26" s="1"/>
  <c r="I210" i="26"/>
  <c r="I209" i="26" s="1"/>
  <c r="C218" i="26"/>
  <c r="C217" i="26" s="1"/>
  <c r="D228" i="26"/>
  <c r="J228" i="26"/>
  <c r="C237" i="26"/>
  <c r="C236" i="26" s="1"/>
  <c r="E14" i="26"/>
  <c r="H79" i="26"/>
  <c r="H98" i="26"/>
  <c r="F25" i="26"/>
  <c r="F79" i="26"/>
  <c r="C28" i="26"/>
  <c r="C46" i="26"/>
  <c r="C45" i="26" s="1"/>
  <c r="C85" i="26"/>
  <c r="C84" i="26" s="1"/>
  <c r="D84" i="26"/>
  <c r="C116" i="26"/>
  <c r="C115" i="26" s="1"/>
  <c r="D115" i="26"/>
  <c r="C16" i="26"/>
  <c r="C15" i="26" s="1"/>
  <c r="C74" i="26"/>
  <c r="C78" i="26"/>
  <c r="C77" i="26" s="1"/>
  <c r="C81" i="26"/>
  <c r="C80" i="26" s="1"/>
  <c r="H125" i="26"/>
  <c r="F143" i="26"/>
  <c r="C13" i="26"/>
  <c r="C12" i="26" s="1"/>
  <c r="C11" i="26" s="1"/>
  <c r="E31" i="26"/>
  <c r="E34" i="26"/>
  <c r="C35" i="26"/>
  <c r="E40" i="26"/>
  <c r="E39" i="26" s="1"/>
  <c r="C41" i="26"/>
  <c r="C44" i="26"/>
  <c r="C43" i="26" s="1"/>
  <c r="G48" i="26"/>
  <c r="G47" i="26" s="1"/>
  <c r="C56" i="26"/>
  <c r="C62" i="26"/>
  <c r="C61" i="26" s="1"/>
  <c r="C67" i="26"/>
  <c r="C97" i="26"/>
  <c r="C96" i="26" s="1"/>
  <c r="D96" i="26"/>
  <c r="G98" i="26"/>
  <c r="I125" i="26"/>
  <c r="G143" i="26"/>
  <c r="D82" i="26"/>
  <c r="C93" i="26"/>
  <c r="C92" i="26" s="1"/>
  <c r="C95" i="26"/>
  <c r="C94" i="26" s="1"/>
  <c r="C106" i="26"/>
  <c r="C105" i="26" s="1"/>
  <c r="D105" i="26"/>
  <c r="C111" i="26"/>
  <c r="C127" i="26"/>
  <c r="C126" i="26" s="1"/>
  <c r="C133" i="26"/>
  <c r="C132" i="26" s="1"/>
  <c r="C139" i="26"/>
  <c r="C138" i="26" s="1"/>
  <c r="D17" i="26"/>
  <c r="D14" i="26" s="1"/>
  <c r="E29" i="26"/>
  <c r="D63" i="26"/>
  <c r="C71" i="26"/>
  <c r="C70" i="26" s="1"/>
  <c r="C91" i="26"/>
  <c r="C90" i="26" s="1"/>
  <c r="D90" i="26"/>
  <c r="I98" i="26"/>
  <c r="C102" i="26"/>
  <c r="C101" i="26" s="1"/>
  <c r="C104" i="26"/>
  <c r="C103" i="26" s="1"/>
  <c r="F114" i="26"/>
  <c r="C118" i="26"/>
  <c r="C117" i="26" s="1"/>
  <c r="C124" i="26"/>
  <c r="C123" i="26" s="1"/>
  <c r="D59" i="26"/>
  <c r="C76" i="26"/>
  <c r="C87" i="26"/>
  <c r="C86" i="26" s="1"/>
  <c r="C89" i="26"/>
  <c r="C88" i="26" s="1"/>
  <c r="D94" i="26"/>
  <c r="C100" i="26"/>
  <c r="C99" i="26" s="1"/>
  <c r="D99" i="26"/>
  <c r="C112" i="26"/>
  <c r="G114" i="26"/>
  <c r="F125" i="26"/>
  <c r="C131" i="26"/>
  <c r="C130" i="26" s="1"/>
  <c r="C137" i="26"/>
  <c r="C136" i="26" s="1"/>
  <c r="H207" i="26"/>
  <c r="C208" i="26"/>
  <c r="C207" i="26" s="1"/>
  <c r="D117" i="26"/>
  <c r="D123" i="26"/>
  <c r="D126" i="26"/>
  <c r="D132" i="26"/>
  <c r="D138" i="26"/>
  <c r="D144" i="26"/>
  <c r="D150" i="26"/>
  <c r="F189" i="26"/>
  <c r="C204" i="26"/>
  <c r="C203" i="26" s="1"/>
  <c r="D203" i="26"/>
  <c r="J200" i="26"/>
  <c r="G200" i="26"/>
  <c r="C161" i="26"/>
  <c r="C160" i="26" s="1"/>
  <c r="G165" i="26"/>
  <c r="C170" i="26"/>
  <c r="D179" i="26"/>
  <c r="D182" i="26"/>
  <c r="D189" i="26"/>
  <c r="H197" i="26"/>
  <c r="H201" i="26"/>
  <c r="C202" i="26"/>
  <c r="C201" i="26" s="1"/>
  <c r="E200" i="26"/>
  <c r="C212" i="26"/>
  <c r="G241" i="26"/>
  <c r="I241" i="26"/>
  <c r="D121" i="26"/>
  <c r="D130" i="26"/>
  <c r="D136" i="26"/>
  <c r="D148" i="26"/>
  <c r="D154" i="26"/>
  <c r="C171" i="26"/>
  <c r="C175" i="26"/>
  <c r="C174" i="26" s="1"/>
  <c r="C177" i="26"/>
  <c r="C176" i="26" s="1"/>
  <c r="C181" i="26"/>
  <c r="C184" i="26"/>
  <c r="H189" i="26"/>
  <c r="C194" i="26"/>
  <c r="F210" i="26"/>
  <c r="F209" i="26" s="1"/>
  <c r="C216" i="26"/>
  <c r="C215" i="26" s="1"/>
  <c r="D215" i="26"/>
  <c r="D162" i="26"/>
  <c r="G168" i="26"/>
  <c r="C173" i="26"/>
  <c r="C172" i="26" s="1"/>
  <c r="H179" i="26"/>
  <c r="H182" i="26"/>
  <c r="C186" i="26"/>
  <c r="C185" i="26" s="1"/>
  <c r="D185" i="26"/>
  <c r="C193" i="26"/>
  <c r="C198" i="26"/>
  <c r="C197" i="26" s="1"/>
  <c r="D197" i="26"/>
  <c r="C206" i="26"/>
  <c r="C205" i="26" s="1"/>
  <c r="H213" i="26"/>
  <c r="C214" i="26"/>
  <c r="C213" i="26" s="1"/>
  <c r="D158" i="26"/>
  <c r="D165" i="26"/>
  <c r="D164" i="26" s="1"/>
  <c r="H195" i="26"/>
  <c r="C196" i="26"/>
  <c r="C195" i="26" s="1"/>
  <c r="H210" i="26"/>
  <c r="C211" i="26"/>
  <c r="C190" i="26"/>
  <c r="C220" i="26"/>
  <c r="C219" i="26" s="1"/>
  <c r="D187" i="26"/>
  <c r="D205" i="26"/>
  <c r="D217" i="26"/>
  <c r="D223" i="26"/>
  <c r="D232" i="26"/>
  <c r="D227" i="26" s="1"/>
  <c r="F243" i="26"/>
  <c r="F242" i="26" s="1"/>
  <c r="D244" i="26"/>
  <c r="H245" i="26"/>
  <c r="H244" i="26" s="1"/>
  <c r="H241" i="26" s="1"/>
  <c r="D247" i="26"/>
  <c r="J247" i="26"/>
  <c r="J246" i="26" s="1"/>
  <c r="J241" i="26" s="1"/>
  <c r="F249" i="26"/>
  <c r="F248" i="26" s="1"/>
  <c r="J252" i="26"/>
  <c r="J251" i="26" s="1"/>
  <c r="H254" i="26"/>
  <c r="G255" i="26"/>
  <c r="G253" i="26" s="1"/>
  <c r="G250" i="26" s="1"/>
  <c r="F257" i="26"/>
  <c r="F256" i="26" s="1"/>
  <c r="D259" i="26"/>
  <c r="G265" i="26"/>
  <c r="G264" i="26" s="1"/>
  <c r="J267" i="26"/>
  <c r="J266" i="26" s="1"/>
  <c r="J263" i="26" s="1"/>
  <c r="J262" i="26" s="1"/>
  <c r="E271" i="26"/>
  <c r="E270" i="26" s="1"/>
  <c r="E269" i="26" s="1"/>
  <c r="E268" i="26" s="1"/>
  <c r="G267" i="26"/>
  <c r="G266" i="26" s="1"/>
  <c r="I271" i="26"/>
  <c r="I270" i="26" s="1"/>
  <c r="I269" i="26" s="1"/>
  <c r="I268" i="26" s="1"/>
  <c r="E267" i="26"/>
  <c r="I265" i="26"/>
  <c r="I264" i="26" s="1"/>
  <c r="I263" i="26" s="1"/>
  <c r="I262" i="26" s="1"/>
  <c r="E261" i="26"/>
  <c r="E260" i="26" s="1"/>
  <c r="E250" i="26" s="1"/>
  <c r="H271" i="26"/>
  <c r="H270" i="26" s="1"/>
  <c r="H269" i="26" s="1"/>
  <c r="H268" i="26" s="1"/>
  <c r="F271" i="26"/>
  <c r="F270" i="26" s="1"/>
  <c r="F269" i="26" s="1"/>
  <c r="F268" i="26" s="1"/>
  <c r="H267" i="26"/>
  <c r="H266" i="26" s="1"/>
  <c r="H263" i="26" s="1"/>
  <c r="H262" i="26" s="1"/>
  <c r="F265" i="26"/>
  <c r="F264" i="26" s="1"/>
  <c r="F263" i="26" s="1"/>
  <c r="F262" i="26" s="1"/>
  <c r="H261" i="26"/>
  <c r="H260" i="26" s="1"/>
  <c r="F259" i="26"/>
  <c r="F258" i="26" s="1"/>
  <c r="J257" i="26"/>
  <c r="J256" i="26" s="1"/>
  <c r="D257" i="26"/>
  <c r="H255" i="26"/>
  <c r="J254" i="26"/>
  <c r="J253" i="26" s="1"/>
  <c r="D254" i="26"/>
  <c r="H252" i="26"/>
  <c r="H251" i="26" s="1"/>
  <c r="C230" i="26"/>
  <c r="C228" i="26" s="1"/>
  <c r="C271" i="26"/>
  <c r="C270" i="26" s="1"/>
  <c r="C269" i="26" s="1"/>
  <c r="C268" i="26" s="1"/>
  <c r="F8" i="28"/>
  <c r="F9" i="28" s="1"/>
  <c r="E236" i="26"/>
  <c r="E239" i="26"/>
  <c r="E242" i="26"/>
  <c r="E241" i="26" s="1"/>
  <c r="E248" i="26"/>
  <c r="F253" i="26"/>
  <c r="I259" i="26"/>
  <c r="I258" i="26" s="1"/>
  <c r="I261" i="26"/>
  <c r="I260" i="26" s="1"/>
  <c r="D265" i="26"/>
  <c r="G8" i="28"/>
  <c r="G9" i="28" s="1"/>
  <c r="E8" i="28"/>
  <c r="S180" i="24"/>
  <c r="R180" i="24"/>
  <c r="S179" i="24"/>
  <c r="R179" i="24"/>
  <c r="S178" i="24"/>
  <c r="R178" i="24"/>
  <c r="S177" i="24"/>
  <c r="R177" i="24"/>
  <c r="S176" i="24"/>
  <c r="R176" i="24"/>
  <c r="S175" i="24"/>
  <c r="R175" i="24"/>
  <c r="S174" i="24"/>
  <c r="R174" i="24"/>
  <c r="S173" i="24"/>
  <c r="R173" i="24"/>
  <c r="N173" i="24"/>
  <c r="R172" i="24"/>
  <c r="S172" i="24" s="1"/>
  <c r="P172" i="24"/>
  <c r="R171" i="24"/>
  <c r="S171" i="24" s="1"/>
  <c r="P171" i="24"/>
  <c r="R170" i="24"/>
  <c r="S170" i="24" s="1"/>
  <c r="P170" i="24"/>
  <c r="R169" i="24"/>
  <c r="S169" i="24" s="1"/>
  <c r="P169" i="24"/>
  <c r="R168" i="24"/>
  <c r="S168" i="24" s="1"/>
  <c r="P168" i="24"/>
  <c r="R167" i="24"/>
  <c r="S167" i="24" s="1"/>
  <c r="P167" i="24"/>
  <c r="R166" i="24"/>
  <c r="S166" i="24" s="1"/>
  <c r="P166" i="24"/>
  <c r="R165" i="24"/>
  <c r="S165" i="24" s="1"/>
  <c r="P165" i="24"/>
  <c r="S164" i="24"/>
  <c r="R164" i="24"/>
  <c r="P164" i="24"/>
  <c r="S163" i="24"/>
  <c r="R163" i="24"/>
  <c r="P163" i="24"/>
  <c r="S162" i="24"/>
  <c r="R162" i="24"/>
  <c r="P162" i="24"/>
  <c r="S161" i="24"/>
  <c r="R161" i="24"/>
  <c r="P161" i="24"/>
  <c r="S160" i="24"/>
  <c r="R160" i="24"/>
  <c r="P160" i="24"/>
  <c r="S159" i="24"/>
  <c r="R159" i="24"/>
  <c r="P159" i="24"/>
  <c r="S158" i="24"/>
  <c r="R158" i="24"/>
  <c r="P158" i="24"/>
  <c r="S157" i="24"/>
  <c r="R157" i="24"/>
  <c r="P157" i="24"/>
  <c r="S156" i="24"/>
  <c r="R156" i="24"/>
  <c r="P156" i="24"/>
  <c r="S155" i="24"/>
  <c r="R155" i="24"/>
  <c r="P155" i="24"/>
  <c r="S154" i="24"/>
  <c r="R154" i="24"/>
  <c r="P154" i="24"/>
  <c r="S153" i="24"/>
  <c r="R153" i="24"/>
  <c r="P153" i="24"/>
  <c r="S152" i="24"/>
  <c r="R152" i="24"/>
  <c r="P152" i="24"/>
  <c r="S151" i="24"/>
  <c r="R151" i="24"/>
  <c r="P151" i="24"/>
  <c r="S150" i="24"/>
  <c r="R150" i="24"/>
  <c r="P150" i="24"/>
  <c r="S149" i="24"/>
  <c r="R149" i="24"/>
  <c r="P149" i="24"/>
  <c r="S148" i="24"/>
  <c r="R148" i="24"/>
  <c r="P148" i="24"/>
  <c r="S147" i="24"/>
  <c r="R147" i="24"/>
  <c r="P147" i="24"/>
  <c r="S146" i="24"/>
  <c r="R146" i="24"/>
  <c r="P146" i="24"/>
  <c r="S145" i="24"/>
  <c r="R145" i="24"/>
  <c r="P145" i="24"/>
  <c r="S144" i="24"/>
  <c r="R144" i="24"/>
  <c r="P144" i="24"/>
  <c r="S143" i="24"/>
  <c r="R143" i="24"/>
  <c r="P143" i="24"/>
  <c r="S142" i="24"/>
  <c r="R142" i="24"/>
  <c r="P142" i="24"/>
  <c r="S141" i="24"/>
  <c r="R141" i="24"/>
  <c r="P141" i="24"/>
  <c r="S140" i="24"/>
  <c r="R140" i="24"/>
  <c r="P140" i="24"/>
  <c r="S139" i="24"/>
  <c r="R139" i="24"/>
  <c r="P139" i="24"/>
  <c r="S138" i="24"/>
  <c r="R138" i="24"/>
  <c r="P138" i="24"/>
  <c r="S137" i="24"/>
  <c r="R137" i="24"/>
  <c r="P137" i="24"/>
  <c r="S136" i="24"/>
  <c r="R136" i="24"/>
  <c r="P136" i="24"/>
  <c r="R135" i="24"/>
  <c r="S135" i="24" s="1"/>
  <c r="P135" i="24"/>
  <c r="R134" i="24"/>
  <c r="S134" i="24" s="1"/>
  <c r="P134" i="24"/>
  <c r="R133" i="24"/>
  <c r="S133" i="24" s="1"/>
  <c r="P133" i="24"/>
  <c r="R132" i="24"/>
  <c r="S132" i="24" s="1"/>
  <c r="P132" i="24"/>
  <c r="R131" i="24"/>
  <c r="S131" i="24" s="1"/>
  <c r="P131" i="24"/>
  <c r="R130" i="24"/>
  <c r="S130" i="24" s="1"/>
  <c r="P130" i="24"/>
  <c r="R129" i="24"/>
  <c r="S129" i="24" s="1"/>
  <c r="P129" i="24"/>
  <c r="R128" i="24"/>
  <c r="S128" i="24" s="1"/>
  <c r="P128" i="24"/>
  <c r="R127" i="24"/>
  <c r="S127" i="24" s="1"/>
  <c r="P127" i="24"/>
  <c r="R126" i="24"/>
  <c r="S126" i="24" s="1"/>
  <c r="P126" i="24"/>
  <c r="R125" i="24"/>
  <c r="S125" i="24" s="1"/>
  <c r="P125" i="24"/>
  <c r="R124" i="24"/>
  <c r="S124" i="24" s="1"/>
  <c r="P124" i="24"/>
  <c r="R123" i="24"/>
  <c r="S123" i="24" s="1"/>
  <c r="P123" i="24"/>
  <c r="R122" i="24"/>
  <c r="S122" i="24" s="1"/>
  <c r="P122" i="24"/>
  <c r="R121" i="24"/>
  <c r="S121" i="24" s="1"/>
  <c r="P121" i="24"/>
  <c r="R120" i="24"/>
  <c r="S120" i="24" s="1"/>
  <c r="P120" i="24"/>
  <c r="R119" i="24"/>
  <c r="S119" i="24" s="1"/>
  <c r="P119" i="24"/>
  <c r="R118" i="24"/>
  <c r="S118" i="24" s="1"/>
  <c r="P118" i="24"/>
  <c r="R117" i="24"/>
  <c r="S117" i="24" s="1"/>
  <c r="P117" i="24"/>
  <c r="R116" i="24"/>
  <c r="S116" i="24" s="1"/>
  <c r="P116" i="24"/>
  <c r="R115" i="24"/>
  <c r="S115" i="24" s="1"/>
  <c r="P115" i="24"/>
  <c r="R114" i="24"/>
  <c r="S114" i="24" s="1"/>
  <c r="P114" i="24"/>
  <c r="R113" i="24"/>
  <c r="S113" i="24" s="1"/>
  <c r="P113" i="24"/>
  <c r="R112" i="24"/>
  <c r="S112" i="24" s="1"/>
  <c r="P112" i="24"/>
  <c r="R111" i="24"/>
  <c r="S111" i="24" s="1"/>
  <c r="P111" i="24"/>
  <c r="R110" i="24"/>
  <c r="S110" i="24" s="1"/>
  <c r="P110" i="24"/>
  <c r="R109" i="24"/>
  <c r="S109" i="24" s="1"/>
  <c r="P109" i="24"/>
  <c r="R108" i="24"/>
  <c r="S108" i="24" s="1"/>
  <c r="P108" i="24"/>
  <c r="R107" i="24"/>
  <c r="S107" i="24" s="1"/>
  <c r="P107" i="24"/>
  <c r="R106" i="24"/>
  <c r="S106" i="24" s="1"/>
  <c r="P106" i="24"/>
  <c r="R105" i="24"/>
  <c r="S105" i="24" s="1"/>
  <c r="P105" i="24"/>
  <c r="R104" i="24"/>
  <c r="S104" i="24" s="1"/>
  <c r="P104" i="24"/>
  <c r="R103" i="24"/>
  <c r="S103" i="24" s="1"/>
  <c r="P103" i="24"/>
  <c r="R102" i="24"/>
  <c r="S102" i="24" s="1"/>
  <c r="P102" i="24"/>
  <c r="R101" i="24"/>
  <c r="S101" i="24" s="1"/>
  <c r="P101" i="24"/>
  <c r="R100" i="24"/>
  <c r="S100" i="24" s="1"/>
  <c r="P100" i="24"/>
  <c r="R99" i="24"/>
  <c r="S99" i="24" s="1"/>
  <c r="P99" i="24"/>
  <c r="R98" i="24"/>
  <c r="S98" i="24" s="1"/>
  <c r="P98" i="24"/>
  <c r="R97" i="24"/>
  <c r="S97" i="24" s="1"/>
  <c r="P97" i="24"/>
  <c r="R96" i="24"/>
  <c r="S96" i="24" s="1"/>
  <c r="P96" i="24"/>
  <c r="R95" i="24"/>
  <c r="S95" i="24" s="1"/>
  <c r="P95" i="24"/>
  <c r="R94" i="24"/>
  <c r="S94" i="24" s="1"/>
  <c r="P94" i="24"/>
  <c r="R93" i="24"/>
  <c r="S93" i="24" s="1"/>
  <c r="P93" i="24"/>
  <c r="R92" i="24"/>
  <c r="S92" i="24" s="1"/>
  <c r="P92" i="24"/>
  <c r="R91" i="24"/>
  <c r="S91" i="24" s="1"/>
  <c r="P91" i="24"/>
  <c r="R90" i="24"/>
  <c r="S90" i="24" s="1"/>
  <c r="P90" i="24"/>
  <c r="R89" i="24"/>
  <c r="S89" i="24" s="1"/>
  <c r="P89" i="24"/>
  <c r="R88" i="24"/>
  <c r="S88" i="24" s="1"/>
  <c r="P88" i="24"/>
  <c r="R87" i="24"/>
  <c r="S87" i="24" s="1"/>
  <c r="P87" i="24"/>
  <c r="R86" i="24"/>
  <c r="S86" i="24" s="1"/>
  <c r="P86" i="24"/>
  <c r="R85" i="24"/>
  <c r="S85" i="24" s="1"/>
  <c r="P85" i="24"/>
  <c r="R84" i="24"/>
  <c r="S84" i="24" s="1"/>
  <c r="P84" i="24"/>
  <c r="R83" i="24"/>
  <c r="S83" i="24" s="1"/>
  <c r="P83" i="24"/>
  <c r="R82" i="24"/>
  <c r="S82" i="24" s="1"/>
  <c r="P82" i="24"/>
  <c r="R81" i="24"/>
  <c r="S81" i="24" s="1"/>
  <c r="P81" i="24"/>
  <c r="R80" i="24"/>
  <c r="S80" i="24" s="1"/>
  <c r="P80" i="24"/>
  <c r="R79" i="24"/>
  <c r="S79" i="24" s="1"/>
  <c r="P79" i="24"/>
  <c r="R78" i="24"/>
  <c r="S78" i="24" s="1"/>
  <c r="P78" i="24"/>
  <c r="R77" i="24"/>
  <c r="S77" i="24" s="1"/>
  <c r="P77" i="24"/>
  <c r="R76" i="24"/>
  <c r="S76" i="24" s="1"/>
  <c r="P76" i="24"/>
  <c r="R75" i="24"/>
  <c r="S75" i="24" s="1"/>
  <c r="P75" i="24"/>
  <c r="R74" i="24"/>
  <c r="S74" i="24" s="1"/>
  <c r="P74" i="24"/>
  <c r="R73" i="24"/>
  <c r="S73" i="24" s="1"/>
  <c r="P73" i="24"/>
  <c r="R72" i="24"/>
  <c r="S72" i="24" s="1"/>
  <c r="P72" i="24"/>
  <c r="R71" i="24"/>
  <c r="S71" i="24" s="1"/>
  <c r="P71" i="24"/>
  <c r="R70" i="24"/>
  <c r="S70" i="24" s="1"/>
  <c r="P70" i="24"/>
  <c r="R69" i="24"/>
  <c r="S69" i="24" s="1"/>
  <c r="P69" i="24"/>
  <c r="R68" i="24"/>
  <c r="S68" i="24" s="1"/>
  <c r="P68" i="24"/>
  <c r="R67" i="24"/>
  <c r="S67" i="24" s="1"/>
  <c r="P67" i="24"/>
  <c r="R66" i="24"/>
  <c r="S66" i="24" s="1"/>
  <c r="P66" i="24"/>
  <c r="R65" i="24"/>
  <c r="S65" i="24" s="1"/>
  <c r="P65" i="24"/>
  <c r="R64" i="24"/>
  <c r="S64" i="24" s="1"/>
  <c r="P64" i="24"/>
  <c r="R63" i="24"/>
  <c r="S63" i="24" s="1"/>
  <c r="P63" i="24"/>
  <c r="R62" i="24"/>
  <c r="S62" i="24" s="1"/>
  <c r="P62" i="24"/>
  <c r="R61" i="24"/>
  <c r="S61" i="24" s="1"/>
  <c r="P61" i="24"/>
  <c r="R60" i="24"/>
  <c r="S60" i="24" s="1"/>
  <c r="P60" i="24"/>
  <c r="R59" i="24"/>
  <c r="S59" i="24" s="1"/>
  <c r="P59" i="24"/>
  <c r="R58" i="24"/>
  <c r="S58" i="24" s="1"/>
  <c r="P58" i="24"/>
  <c r="R57" i="24"/>
  <c r="S57" i="24" s="1"/>
  <c r="P57" i="24"/>
  <c r="R56" i="24"/>
  <c r="S56" i="24" s="1"/>
  <c r="P56" i="24"/>
  <c r="R55" i="24"/>
  <c r="S55" i="24" s="1"/>
  <c r="P55" i="24"/>
  <c r="R54" i="24"/>
  <c r="S54" i="24" s="1"/>
  <c r="P54" i="24"/>
  <c r="R53" i="24"/>
  <c r="S53" i="24" s="1"/>
  <c r="P53" i="24"/>
  <c r="R52" i="24"/>
  <c r="S52" i="24" s="1"/>
  <c r="P52" i="24"/>
  <c r="R51" i="24"/>
  <c r="S51" i="24" s="1"/>
  <c r="P51" i="24"/>
  <c r="R50" i="24"/>
  <c r="S50" i="24" s="1"/>
  <c r="P50" i="24"/>
  <c r="R49" i="24"/>
  <c r="S49" i="24" s="1"/>
  <c r="P49" i="24"/>
  <c r="R48" i="24"/>
  <c r="S48" i="24" s="1"/>
  <c r="P48" i="24"/>
  <c r="R47" i="24"/>
  <c r="S47" i="24" s="1"/>
  <c r="P47" i="24"/>
  <c r="R46" i="24"/>
  <c r="S46" i="24" s="1"/>
  <c r="P46" i="24"/>
  <c r="R45" i="24"/>
  <c r="S45" i="24" s="1"/>
  <c r="P45" i="24"/>
  <c r="R44" i="24"/>
  <c r="S44" i="24" s="1"/>
  <c r="P44" i="24"/>
  <c r="R43" i="24"/>
  <c r="S43" i="24" s="1"/>
  <c r="P43" i="24"/>
  <c r="R42" i="24"/>
  <c r="S42" i="24" s="1"/>
  <c r="P42" i="24"/>
  <c r="R41" i="24"/>
  <c r="S41" i="24" s="1"/>
  <c r="P41" i="24"/>
  <c r="R40" i="24"/>
  <c r="S40" i="24" s="1"/>
  <c r="P40" i="24"/>
  <c r="R39" i="24"/>
  <c r="S39" i="24" s="1"/>
  <c r="P39" i="24"/>
  <c r="S38" i="24"/>
  <c r="R38" i="24"/>
  <c r="P38" i="24"/>
  <c r="S37" i="24"/>
  <c r="R37" i="24"/>
  <c r="P37" i="24"/>
  <c r="S36" i="24"/>
  <c r="R36" i="24"/>
  <c r="P36" i="24"/>
  <c r="S35" i="24"/>
  <c r="R35" i="24"/>
  <c r="P35" i="24"/>
  <c r="S34" i="24"/>
  <c r="R34" i="24"/>
  <c r="P34" i="24"/>
  <c r="S33" i="24"/>
  <c r="R33" i="24"/>
  <c r="P33" i="24"/>
  <c r="S32" i="24"/>
  <c r="R32" i="24"/>
  <c r="P32" i="24"/>
  <c r="S31" i="24"/>
  <c r="R31" i="24"/>
  <c r="P31" i="24"/>
  <c r="S30" i="24"/>
  <c r="R30" i="24"/>
  <c r="P30" i="24"/>
  <c r="S29" i="24"/>
  <c r="R29" i="24"/>
  <c r="P29" i="24"/>
  <c r="S28" i="24"/>
  <c r="R28" i="24"/>
  <c r="P28" i="24"/>
  <c r="S27" i="24"/>
  <c r="R27" i="24"/>
  <c r="P27" i="24"/>
  <c r="S26" i="24"/>
  <c r="R26" i="24"/>
  <c r="P26" i="24"/>
  <c r="S25" i="24"/>
  <c r="R25" i="24"/>
  <c r="P25" i="24"/>
  <c r="S24" i="24"/>
  <c r="R24" i="24"/>
  <c r="P24" i="24"/>
  <c r="S23" i="24"/>
  <c r="R23" i="24"/>
  <c r="P23" i="24"/>
  <c r="S22" i="24"/>
  <c r="R22" i="24"/>
  <c r="P22" i="24"/>
  <c r="S21" i="24"/>
  <c r="R21" i="24"/>
  <c r="P21" i="24"/>
  <c r="S20" i="24"/>
  <c r="R20" i="24"/>
  <c r="P20" i="24"/>
  <c r="S19" i="24"/>
  <c r="R19" i="24"/>
  <c r="P19" i="24"/>
  <c r="S18" i="24"/>
  <c r="R18" i="24"/>
  <c r="P18" i="24"/>
  <c r="S17" i="24"/>
  <c r="R17" i="24"/>
  <c r="P17" i="24"/>
  <c r="S16" i="24"/>
  <c r="R16" i="24"/>
  <c r="P16" i="24"/>
  <c r="S15" i="24"/>
  <c r="R15" i="24"/>
  <c r="P15" i="24"/>
  <c r="S14" i="24"/>
  <c r="R14" i="24"/>
  <c r="P14" i="24"/>
  <c r="S13" i="24"/>
  <c r="R13" i="24"/>
  <c r="P13" i="24"/>
  <c r="S12" i="24"/>
  <c r="R12" i="24"/>
  <c r="P12" i="24"/>
  <c r="S11" i="24"/>
  <c r="R11" i="24"/>
  <c r="P11" i="24"/>
  <c r="S10" i="24"/>
  <c r="R10" i="24"/>
  <c r="P10" i="24"/>
  <c r="S9" i="24"/>
  <c r="R9" i="24"/>
  <c r="P9" i="24"/>
  <c r="S8" i="24"/>
  <c r="R8" i="24"/>
  <c r="P8" i="24"/>
  <c r="I222" i="23" s="1"/>
  <c r="I221" i="23" s="1"/>
  <c r="G227" i="26" l="1"/>
  <c r="C58" i="26"/>
  <c r="F178" i="26"/>
  <c r="C73" i="26"/>
  <c r="C72" i="26" s="1"/>
  <c r="E164" i="26"/>
  <c r="F57" i="26"/>
  <c r="C179" i="26"/>
  <c r="C165" i="26"/>
  <c r="C164" i="26" s="1"/>
  <c r="G25" i="26"/>
  <c r="G10" i="26" s="1"/>
  <c r="D25" i="26"/>
  <c r="D10" i="26" s="1"/>
  <c r="I57" i="26"/>
  <c r="C168" i="26"/>
  <c r="G178" i="26"/>
  <c r="F10" i="26"/>
  <c r="C40" i="26"/>
  <c r="C39" i="26" s="1"/>
  <c r="D209" i="26"/>
  <c r="H200" i="26"/>
  <c r="C65" i="26"/>
  <c r="J25" i="26"/>
  <c r="J10" i="26" s="1"/>
  <c r="H10" i="26"/>
  <c r="E227" i="26"/>
  <c r="E142" i="26" s="1"/>
  <c r="C210" i="26"/>
  <c r="C209" i="26" s="1"/>
  <c r="C14" i="26"/>
  <c r="C154" i="26"/>
  <c r="C143" i="26" s="1"/>
  <c r="F227" i="26"/>
  <c r="I25" i="26"/>
  <c r="I10" i="26" s="1"/>
  <c r="H209" i="26"/>
  <c r="I178" i="26"/>
  <c r="F250" i="26"/>
  <c r="E25" i="26"/>
  <c r="E10" i="26" s="1"/>
  <c r="H57" i="26"/>
  <c r="J178" i="26"/>
  <c r="E57" i="26"/>
  <c r="C110" i="26"/>
  <c r="C109" i="26" s="1"/>
  <c r="C34" i="26"/>
  <c r="C232" i="26"/>
  <c r="C227" i="26" s="1"/>
  <c r="C182" i="26"/>
  <c r="C48" i="26"/>
  <c r="C47" i="26" s="1"/>
  <c r="J227" i="26"/>
  <c r="F164" i="26"/>
  <c r="F241" i="26"/>
  <c r="C26" i="26"/>
  <c r="J57" i="26"/>
  <c r="C22" i="26"/>
  <c r="C19" i="26" s="1"/>
  <c r="C98" i="26"/>
  <c r="I227" i="26"/>
  <c r="I250" i="26"/>
  <c r="G57" i="26"/>
  <c r="C265" i="26"/>
  <c r="C264" i="26" s="1"/>
  <c r="D264" i="26"/>
  <c r="D263" i="26" s="1"/>
  <c r="D262" i="26" s="1"/>
  <c r="D246" i="26"/>
  <c r="D241" i="26" s="1"/>
  <c r="C247" i="26"/>
  <c r="C246" i="26" s="1"/>
  <c r="C249" i="26"/>
  <c r="C248" i="26" s="1"/>
  <c r="D143" i="26"/>
  <c r="D98" i="26"/>
  <c r="C125" i="26"/>
  <c r="D79" i="26"/>
  <c r="D114" i="26"/>
  <c r="H253" i="26"/>
  <c r="H250" i="26" s="1"/>
  <c r="C243" i="26"/>
  <c r="C242" i="26" s="1"/>
  <c r="C255" i="26"/>
  <c r="D200" i="26"/>
  <c r="C245" i="26"/>
  <c r="C244" i="26" s="1"/>
  <c r="C79" i="26"/>
  <c r="C114" i="26"/>
  <c r="C254" i="26"/>
  <c r="D253" i="26"/>
  <c r="G263" i="26"/>
  <c r="G262" i="26" s="1"/>
  <c r="J250" i="26"/>
  <c r="C200" i="26"/>
  <c r="E266" i="26"/>
  <c r="E263" i="26" s="1"/>
  <c r="E262" i="26" s="1"/>
  <c r="C267" i="26"/>
  <c r="C266" i="26" s="1"/>
  <c r="C261" i="26"/>
  <c r="C260" i="26" s="1"/>
  <c r="C252" i="26"/>
  <c r="C251" i="26" s="1"/>
  <c r="H178" i="26"/>
  <c r="D178" i="26"/>
  <c r="D125" i="26"/>
  <c r="E9" i="28"/>
  <c r="H8" i="28"/>
  <c r="H9" i="28" s="1"/>
  <c r="C259" i="26"/>
  <c r="C258" i="26" s="1"/>
  <c r="D258" i="26"/>
  <c r="C189" i="26"/>
  <c r="C257" i="26"/>
  <c r="C256" i="26" s="1"/>
  <c r="D256" i="26"/>
  <c r="G164" i="26"/>
  <c r="D16" i="23"/>
  <c r="D15" i="23" s="1"/>
  <c r="F24" i="23"/>
  <c r="D38" i="23"/>
  <c r="I56" i="23"/>
  <c r="F64" i="23"/>
  <c r="F63" i="23" s="1"/>
  <c r="J16" i="23"/>
  <c r="J15" i="23" s="1"/>
  <c r="G42" i="23"/>
  <c r="D13" i="23"/>
  <c r="D18" i="23"/>
  <c r="D17" i="23" s="1"/>
  <c r="F27" i="23"/>
  <c r="J46" i="23"/>
  <c r="J45" i="23" s="1"/>
  <c r="J67" i="23"/>
  <c r="E27" i="23"/>
  <c r="H13" i="23"/>
  <c r="H12" i="23" s="1"/>
  <c r="H11" i="23" s="1"/>
  <c r="G18" i="23"/>
  <c r="G17" i="23" s="1"/>
  <c r="I30" i="23"/>
  <c r="I29" i="23" s="1"/>
  <c r="D49" i="23"/>
  <c r="D79" i="23"/>
  <c r="D78" i="23" s="1"/>
  <c r="I13" i="23"/>
  <c r="I12" i="23" s="1"/>
  <c r="I11" i="23" s="1"/>
  <c r="E89" i="23"/>
  <c r="E88" i="23" s="1"/>
  <c r="I18" i="23"/>
  <c r="I17" i="23" s="1"/>
  <c r="F35" i="23"/>
  <c r="H51" i="23"/>
  <c r="J13" i="23"/>
  <c r="J12" i="23" s="1"/>
  <c r="J11" i="23" s="1"/>
  <c r="H21" i="23"/>
  <c r="H20" i="23" s="1"/>
  <c r="J37" i="23"/>
  <c r="D54" i="23"/>
  <c r="F102" i="23"/>
  <c r="F101" i="23" s="1"/>
  <c r="G16" i="23"/>
  <c r="G15" i="23" s="1"/>
  <c r="H23" i="23"/>
  <c r="G35" i="23"/>
  <c r="G51" i="23"/>
  <c r="G73" i="23"/>
  <c r="I114" i="23"/>
  <c r="I113" i="23" s="1"/>
  <c r="F13" i="23"/>
  <c r="F12" i="23" s="1"/>
  <c r="F11" i="23" s="1"/>
  <c r="H16" i="23"/>
  <c r="H15" i="23" s="1"/>
  <c r="I21" i="23"/>
  <c r="I20" i="23" s="1"/>
  <c r="J30" i="23"/>
  <c r="J29" i="23" s="1"/>
  <c r="H42" i="23"/>
  <c r="E54" i="23"/>
  <c r="H83" i="23"/>
  <c r="H82" i="23" s="1"/>
  <c r="D173" i="23"/>
  <c r="D172" i="23" s="1"/>
  <c r="E13" i="23"/>
  <c r="E12" i="23" s="1"/>
  <c r="E11" i="23" s="1"/>
  <c r="E16" i="23"/>
  <c r="E15" i="23" s="1"/>
  <c r="F18" i="23"/>
  <c r="F17" i="23" s="1"/>
  <c r="G23" i="23"/>
  <c r="D28" i="23"/>
  <c r="H32" i="23"/>
  <c r="E36" i="23"/>
  <c r="I38" i="23"/>
  <c r="F44" i="23"/>
  <c r="F43" i="23" s="1"/>
  <c r="I49" i="23"/>
  <c r="F52" i="23"/>
  <c r="J54" i="23"/>
  <c r="G60" i="23"/>
  <c r="G59" i="23" s="1"/>
  <c r="D66" i="23"/>
  <c r="H69" i="23"/>
  <c r="H68" i="23" s="1"/>
  <c r="E74" i="23"/>
  <c r="I79" i="23"/>
  <c r="I78" i="23" s="1"/>
  <c r="F85" i="23"/>
  <c r="F84" i="23" s="1"/>
  <c r="E91" i="23"/>
  <c r="E90" i="23" s="1"/>
  <c r="G104" i="23"/>
  <c r="G103" i="23" s="1"/>
  <c r="H122" i="23"/>
  <c r="H121" i="23" s="1"/>
  <c r="E182" i="23"/>
  <c r="E28" i="23"/>
  <c r="I32" i="23"/>
  <c r="F36" i="23"/>
  <c r="J38" i="23"/>
  <c r="G44" i="23"/>
  <c r="G43" i="23" s="1"/>
  <c r="J49" i="23"/>
  <c r="G52" i="23"/>
  <c r="D55" i="23"/>
  <c r="H60" i="23"/>
  <c r="H59" i="23" s="1"/>
  <c r="E66" i="23"/>
  <c r="I69" i="23"/>
  <c r="I68" i="23" s="1"/>
  <c r="F74" i="23"/>
  <c r="J79" i="23"/>
  <c r="J78" i="23" s="1"/>
  <c r="G85" i="23"/>
  <c r="G84" i="23" s="1"/>
  <c r="F93" i="23"/>
  <c r="F92" i="23" s="1"/>
  <c r="G106" i="23"/>
  <c r="G105" i="23" s="1"/>
  <c r="H133" i="23"/>
  <c r="H132" i="23" s="1"/>
  <c r="F190" i="23"/>
  <c r="J28" i="23"/>
  <c r="G33" i="23"/>
  <c r="D37" i="23"/>
  <c r="H41" i="23"/>
  <c r="D46" i="23"/>
  <c r="H50" i="23"/>
  <c r="E53" i="23"/>
  <c r="I55" i="23"/>
  <c r="F62" i="23"/>
  <c r="F61" i="23" s="1"/>
  <c r="J66" i="23"/>
  <c r="G72" i="23"/>
  <c r="D76" i="23"/>
  <c r="D75" i="23" s="1"/>
  <c r="H81" i="23"/>
  <c r="H80" i="23" s="1"/>
  <c r="E87" i="23"/>
  <c r="E86" i="23" s="1"/>
  <c r="F95" i="23"/>
  <c r="F94" i="23" s="1"/>
  <c r="G109" i="23"/>
  <c r="H145" i="23"/>
  <c r="H144" i="23" s="1"/>
  <c r="F197" i="23"/>
  <c r="I16" i="23"/>
  <c r="I15" i="23" s="1"/>
  <c r="J18" i="23"/>
  <c r="J17" i="23" s="1"/>
  <c r="J14" i="23" s="1"/>
  <c r="G24" i="23"/>
  <c r="D30" i="23"/>
  <c r="D29" i="23" s="1"/>
  <c r="H33" i="23"/>
  <c r="E37" i="23"/>
  <c r="I41" i="23"/>
  <c r="E46" i="23"/>
  <c r="E45" i="23" s="1"/>
  <c r="I50" i="23"/>
  <c r="F53" i="23"/>
  <c r="J55" i="23"/>
  <c r="G62" i="23"/>
  <c r="G61" i="23" s="1"/>
  <c r="D67" i="23"/>
  <c r="D65" i="23" s="1"/>
  <c r="H72" i="23"/>
  <c r="E76" i="23"/>
  <c r="E75" i="23" s="1"/>
  <c r="I81" i="23"/>
  <c r="I80" i="23" s="1"/>
  <c r="F87" i="23"/>
  <c r="F86" i="23" s="1"/>
  <c r="F98" i="23"/>
  <c r="F97" i="23" s="1"/>
  <c r="G110" i="23"/>
  <c r="I154" i="23"/>
  <c r="G209" i="23"/>
  <c r="H56" i="23"/>
  <c r="E64" i="23"/>
  <c r="E63" i="23" s="1"/>
  <c r="I67" i="23"/>
  <c r="F73" i="23"/>
  <c r="J76" i="23"/>
  <c r="J75" i="23" s="1"/>
  <c r="G83" i="23"/>
  <c r="G82" i="23" s="1"/>
  <c r="D89" i="23"/>
  <c r="D88" i="23" s="1"/>
  <c r="F100" i="23"/>
  <c r="F99" i="23" s="1"/>
  <c r="G111" i="23"/>
  <c r="J164" i="23"/>
  <c r="D269" i="23"/>
  <c r="D268" i="23" s="1"/>
  <c r="D267" i="23" s="1"/>
  <c r="D266" i="23" s="1"/>
  <c r="D265" i="23"/>
  <c r="D264" i="23" s="1"/>
  <c r="D247" i="23"/>
  <c r="D246" i="23" s="1"/>
  <c r="I236" i="23"/>
  <c r="G232" i="23"/>
  <c r="J228" i="23"/>
  <c r="D227" i="23"/>
  <c r="G222" i="23"/>
  <c r="G221" i="23" s="1"/>
  <c r="I218" i="23"/>
  <c r="I217" i="23" s="1"/>
  <c r="F216" i="23"/>
  <c r="F215" i="23" s="1"/>
  <c r="D214" i="23"/>
  <c r="D213" i="23" s="1"/>
  <c r="D212" i="23"/>
  <c r="D211" i="23" s="1"/>
  <c r="E210" i="23"/>
  <c r="F209" i="23"/>
  <c r="G206" i="23"/>
  <c r="G205" i="23" s="1"/>
  <c r="H204" i="23"/>
  <c r="H203" i="23" s="1"/>
  <c r="I202" i="23"/>
  <c r="I201" i="23" s="1"/>
  <c r="J200" i="23"/>
  <c r="J199" i="23" s="1"/>
  <c r="D200" i="23"/>
  <c r="D199" i="23" s="1"/>
  <c r="E197" i="23"/>
  <c r="F196" i="23"/>
  <c r="H194" i="23"/>
  <c r="H193" i="23" s="1"/>
  <c r="I192" i="23"/>
  <c r="J191" i="23"/>
  <c r="D191" i="23"/>
  <c r="E190" i="23"/>
  <c r="F189" i="23"/>
  <c r="G188" i="23"/>
  <c r="H186" i="23"/>
  <c r="H185" i="23" s="1"/>
  <c r="I184" i="23"/>
  <c r="I183" i="23" s="1"/>
  <c r="J182" i="23"/>
  <c r="D182" i="23"/>
  <c r="E181" i="23"/>
  <c r="F179" i="23"/>
  <c r="G178" i="23"/>
  <c r="H175" i="23"/>
  <c r="H174" i="23" s="1"/>
  <c r="I173" i="23"/>
  <c r="I172" i="23" s="1"/>
  <c r="J171" i="23"/>
  <c r="J170" i="23" s="1"/>
  <c r="D171" i="23"/>
  <c r="D170" i="23" s="1"/>
  <c r="E169" i="23"/>
  <c r="F168" i="23"/>
  <c r="G167" i="23"/>
  <c r="H165" i="23"/>
  <c r="I164" i="23"/>
  <c r="J161" i="23"/>
  <c r="J160" i="23" s="1"/>
  <c r="D161" i="23"/>
  <c r="E159" i="23"/>
  <c r="E158" i="23" s="1"/>
  <c r="F157" i="23"/>
  <c r="F156" i="23" s="1"/>
  <c r="G155" i="23"/>
  <c r="H154" i="23"/>
  <c r="I153" i="23"/>
  <c r="J151" i="23"/>
  <c r="J150" i="23" s="1"/>
  <c r="D151" i="23"/>
  <c r="D150" i="23" s="1"/>
  <c r="E149" i="23"/>
  <c r="E148" i="23" s="1"/>
  <c r="F147" i="23"/>
  <c r="F146" i="23" s="1"/>
  <c r="G145" i="23"/>
  <c r="G144" i="23" s="1"/>
  <c r="H143" i="23"/>
  <c r="H142" i="23" s="1"/>
  <c r="I139" i="23"/>
  <c r="I138" i="23" s="1"/>
  <c r="E137" i="23"/>
  <c r="E136" i="23" s="1"/>
  <c r="F135" i="23"/>
  <c r="F134" i="23" s="1"/>
  <c r="G133" i="23"/>
  <c r="G132" i="23" s="1"/>
  <c r="H131" i="23"/>
  <c r="H130" i="23" s="1"/>
  <c r="I129" i="23"/>
  <c r="I128" i="23" s="1"/>
  <c r="J127" i="23"/>
  <c r="J126" i="23" s="1"/>
  <c r="D127" i="23"/>
  <c r="D126" i="23" s="1"/>
  <c r="F125" i="23"/>
  <c r="F124" i="23" s="1"/>
  <c r="G122" i="23"/>
  <c r="G121" i="23" s="1"/>
  <c r="H120" i="23"/>
  <c r="H119" i="23" s="1"/>
  <c r="I118" i="23"/>
  <c r="I117" i="23" s="1"/>
  <c r="J116" i="23"/>
  <c r="J115" i="23" s="1"/>
  <c r="D116" i="23"/>
  <c r="D115" i="23" s="1"/>
  <c r="E114" i="23"/>
  <c r="E113" i="23" s="1"/>
  <c r="I259" i="23"/>
  <c r="I258" i="23" s="1"/>
  <c r="F245" i="23"/>
  <c r="F244" i="23" s="1"/>
  <c r="D236" i="23"/>
  <c r="F232" i="23"/>
  <c r="I228" i="23"/>
  <c r="I224" i="23"/>
  <c r="I223" i="23" s="1"/>
  <c r="D222" i="23"/>
  <c r="H218" i="23"/>
  <c r="H217" i="23" s="1"/>
  <c r="D216" i="23"/>
  <c r="J212" i="23"/>
  <c r="J211" i="23" s="1"/>
  <c r="J210" i="23"/>
  <c r="D210" i="23"/>
  <c r="E209" i="23"/>
  <c r="F206" i="23"/>
  <c r="F205" i="23" s="1"/>
  <c r="G204" i="23"/>
  <c r="G203" i="23" s="1"/>
  <c r="H202" i="23"/>
  <c r="H201" i="23" s="1"/>
  <c r="I200" i="23"/>
  <c r="I199" i="23" s="1"/>
  <c r="J197" i="23"/>
  <c r="D197" i="23"/>
  <c r="E196" i="23"/>
  <c r="E195" i="23" s="1"/>
  <c r="G194" i="23"/>
  <c r="G193" i="23" s="1"/>
  <c r="H192" i="23"/>
  <c r="I191" i="23"/>
  <c r="J190" i="23"/>
  <c r="D190" i="23"/>
  <c r="E189" i="23"/>
  <c r="F188" i="23"/>
  <c r="G186" i="23"/>
  <c r="G185" i="23" s="1"/>
  <c r="H184" i="23"/>
  <c r="H183" i="23" s="1"/>
  <c r="I182" i="23"/>
  <c r="J181" i="23"/>
  <c r="J180" i="23" s="1"/>
  <c r="D181" i="23"/>
  <c r="D180" i="23" s="1"/>
  <c r="E179" i="23"/>
  <c r="F178" i="23"/>
  <c r="G175" i="23"/>
  <c r="G174" i="23" s="1"/>
  <c r="H173" i="23"/>
  <c r="H172" i="23" s="1"/>
  <c r="I171" i="23"/>
  <c r="I170" i="23" s="1"/>
  <c r="J169" i="23"/>
  <c r="D169" i="23"/>
  <c r="E168" i="23"/>
  <c r="F167" i="23"/>
  <c r="G165" i="23"/>
  <c r="H164" i="23"/>
  <c r="H163" i="23" s="1"/>
  <c r="I161" i="23"/>
  <c r="I160" i="23" s="1"/>
  <c r="J159" i="23"/>
  <c r="J158" i="23" s="1"/>
  <c r="D159" i="23"/>
  <c r="D158" i="23" s="1"/>
  <c r="E157" i="23"/>
  <c r="E156" i="23" s="1"/>
  <c r="F155" i="23"/>
  <c r="G154" i="23"/>
  <c r="H153" i="23"/>
  <c r="I151" i="23"/>
  <c r="I150" i="23" s="1"/>
  <c r="J149" i="23"/>
  <c r="J148" i="23" s="1"/>
  <c r="D149" i="23"/>
  <c r="D148" i="23" s="1"/>
  <c r="E147" i="23"/>
  <c r="E146" i="23" s="1"/>
  <c r="F145" i="23"/>
  <c r="F144" i="23" s="1"/>
  <c r="G143" i="23"/>
  <c r="G142" i="23" s="1"/>
  <c r="H139" i="23"/>
  <c r="H138" i="23" s="1"/>
  <c r="J137" i="23"/>
  <c r="J136" i="23" s="1"/>
  <c r="D137" i="23"/>
  <c r="D136" i="23" s="1"/>
  <c r="E135" i="23"/>
  <c r="E134" i="23" s="1"/>
  <c r="F133" i="23"/>
  <c r="F132" i="23" s="1"/>
  <c r="G131" i="23"/>
  <c r="G130" i="23" s="1"/>
  <c r="H129" i="23"/>
  <c r="H128" i="23" s="1"/>
  <c r="I127" i="23"/>
  <c r="I126" i="23" s="1"/>
  <c r="E125" i="23"/>
  <c r="E124" i="23" s="1"/>
  <c r="F122" i="23"/>
  <c r="F121" i="23" s="1"/>
  <c r="G120" i="23"/>
  <c r="G119" i="23" s="1"/>
  <c r="H118" i="23"/>
  <c r="H117" i="23" s="1"/>
  <c r="I116" i="23"/>
  <c r="I115" i="23" s="1"/>
  <c r="J114" i="23"/>
  <c r="J113" i="23" s="1"/>
  <c r="H255" i="23"/>
  <c r="H254" i="23" s="1"/>
  <c r="F243" i="23"/>
  <c r="F242" i="23" s="1"/>
  <c r="J235" i="23"/>
  <c r="H231" i="23"/>
  <c r="F228" i="23"/>
  <c r="F224" i="23"/>
  <c r="F223" i="23" s="1"/>
  <c r="J220" i="23"/>
  <c r="J219" i="23" s="1"/>
  <c r="F218" i="23"/>
  <c r="F217" i="23" s="1"/>
  <c r="J214" i="23"/>
  <c r="J213" i="23" s="1"/>
  <c r="I212" i="23"/>
  <c r="I211" i="23" s="1"/>
  <c r="I210" i="23"/>
  <c r="J209" i="23"/>
  <c r="D209" i="23"/>
  <c r="E206" i="23"/>
  <c r="E205" i="23" s="1"/>
  <c r="F204" i="23"/>
  <c r="F203" i="23" s="1"/>
  <c r="G202" i="23"/>
  <c r="G201" i="23" s="1"/>
  <c r="H200" i="23"/>
  <c r="H199" i="23" s="1"/>
  <c r="I197" i="23"/>
  <c r="J196" i="23"/>
  <c r="D196" i="23"/>
  <c r="F194" i="23"/>
  <c r="F193" i="23" s="1"/>
  <c r="G192" i="23"/>
  <c r="H191" i="23"/>
  <c r="I190" i="23"/>
  <c r="J189" i="23"/>
  <c r="D189" i="23"/>
  <c r="E188" i="23"/>
  <c r="F186" i="23"/>
  <c r="F185" i="23" s="1"/>
  <c r="G184" i="23"/>
  <c r="G183" i="23" s="1"/>
  <c r="H182" i="23"/>
  <c r="I181" i="23"/>
  <c r="J179" i="23"/>
  <c r="D179" i="23"/>
  <c r="E178" i="23"/>
  <c r="F175" i="23"/>
  <c r="F174" i="23" s="1"/>
  <c r="G173" i="23"/>
  <c r="G172" i="23" s="1"/>
  <c r="H171" i="23"/>
  <c r="H170" i="23" s="1"/>
  <c r="I169" i="23"/>
  <c r="J168" i="23"/>
  <c r="D168" i="23"/>
  <c r="E167" i="23"/>
  <c r="F165" i="23"/>
  <c r="G164" i="23"/>
  <c r="H161" i="23"/>
  <c r="H160" i="23" s="1"/>
  <c r="I159" i="23"/>
  <c r="I158" i="23" s="1"/>
  <c r="J157" i="23"/>
  <c r="J156" i="23" s="1"/>
  <c r="D157" i="23"/>
  <c r="D156" i="23" s="1"/>
  <c r="E155" i="23"/>
  <c r="F154" i="23"/>
  <c r="G153" i="23"/>
  <c r="H151" i="23"/>
  <c r="H150" i="23" s="1"/>
  <c r="I149" i="23"/>
  <c r="I148" i="23" s="1"/>
  <c r="J147" i="23"/>
  <c r="J146" i="23" s="1"/>
  <c r="D147" i="23"/>
  <c r="D146" i="23" s="1"/>
  <c r="E145" i="23"/>
  <c r="E144" i="23" s="1"/>
  <c r="F143" i="23"/>
  <c r="F142" i="23" s="1"/>
  <c r="G139" i="23"/>
  <c r="G138" i="23" s="1"/>
  <c r="I137" i="23"/>
  <c r="I136" i="23" s="1"/>
  <c r="J135" i="23"/>
  <c r="J134" i="23" s="1"/>
  <c r="D135" i="23"/>
  <c r="D134" i="23" s="1"/>
  <c r="E133" i="23"/>
  <c r="E132" i="23" s="1"/>
  <c r="F131" i="23"/>
  <c r="F130" i="23" s="1"/>
  <c r="G129" i="23"/>
  <c r="G128" i="23" s="1"/>
  <c r="H127" i="23"/>
  <c r="H126" i="23" s="1"/>
  <c r="J125" i="23"/>
  <c r="J124" i="23" s="1"/>
  <c r="D125" i="23"/>
  <c r="D124" i="23" s="1"/>
  <c r="E122" i="23"/>
  <c r="E121" i="23" s="1"/>
  <c r="F120" i="23"/>
  <c r="F119" i="23" s="1"/>
  <c r="G118" i="23"/>
  <c r="G117" i="23" s="1"/>
  <c r="G253" i="23"/>
  <c r="H241" i="23"/>
  <c r="H240" i="23" s="1"/>
  <c r="E235" i="23"/>
  <c r="G231" i="23"/>
  <c r="J227" i="23"/>
  <c r="E224" i="23"/>
  <c r="E223" i="23" s="1"/>
  <c r="H220" i="23"/>
  <c r="H219" i="23" s="1"/>
  <c r="E218" i="23"/>
  <c r="I214" i="23"/>
  <c r="I213" i="23" s="1"/>
  <c r="H212" i="23"/>
  <c r="H211" i="23" s="1"/>
  <c r="H210" i="23"/>
  <c r="I209" i="23"/>
  <c r="I208" i="23" s="1"/>
  <c r="J206" i="23"/>
  <c r="J205" i="23" s="1"/>
  <c r="D206" i="23"/>
  <c r="D205" i="23" s="1"/>
  <c r="E204" i="23"/>
  <c r="E203" i="23" s="1"/>
  <c r="F202" i="23"/>
  <c r="F201" i="23" s="1"/>
  <c r="G200" i="23"/>
  <c r="G199" i="23" s="1"/>
  <c r="H197" i="23"/>
  <c r="I196" i="23"/>
  <c r="E194" i="23"/>
  <c r="F192" i="23"/>
  <c r="G191" i="23"/>
  <c r="H190" i="23"/>
  <c r="I189" i="23"/>
  <c r="J188" i="23"/>
  <c r="D188" i="23"/>
  <c r="E186" i="23"/>
  <c r="E185" i="23" s="1"/>
  <c r="F184" i="23"/>
  <c r="F183" i="23" s="1"/>
  <c r="G182" i="23"/>
  <c r="H181" i="23"/>
  <c r="I179" i="23"/>
  <c r="J178" i="23"/>
  <c r="D178" i="23"/>
  <c r="E175" i="23"/>
  <c r="E174" i="23" s="1"/>
  <c r="F173" i="23"/>
  <c r="F172" i="23" s="1"/>
  <c r="G171" i="23"/>
  <c r="G170" i="23" s="1"/>
  <c r="H169" i="23"/>
  <c r="I168" i="23"/>
  <c r="J167" i="23"/>
  <c r="D167" i="23"/>
  <c r="E165" i="23"/>
  <c r="F164" i="23"/>
  <c r="G161" i="23"/>
  <c r="G160" i="23" s="1"/>
  <c r="H159" i="23"/>
  <c r="H158" i="23" s="1"/>
  <c r="I157" i="23"/>
  <c r="I156" i="23" s="1"/>
  <c r="J155" i="23"/>
  <c r="D155" i="23"/>
  <c r="E154" i="23"/>
  <c r="F153" i="23"/>
  <c r="G151" i="23"/>
  <c r="G150" i="23" s="1"/>
  <c r="H149" i="23"/>
  <c r="H148" i="23" s="1"/>
  <c r="I147" i="23"/>
  <c r="I146" i="23" s="1"/>
  <c r="J145" i="23"/>
  <c r="J144" i="23" s="1"/>
  <c r="D145" i="23"/>
  <c r="D144" i="23" s="1"/>
  <c r="E143" i="23"/>
  <c r="E142" i="23" s="1"/>
  <c r="F139" i="23"/>
  <c r="F138" i="23" s="1"/>
  <c r="H137" i="23"/>
  <c r="H136" i="23" s="1"/>
  <c r="I135" i="23"/>
  <c r="I134" i="23" s="1"/>
  <c r="J133" i="23"/>
  <c r="J132" i="23" s="1"/>
  <c r="D133" i="23"/>
  <c r="D132" i="23" s="1"/>
  <c r="E131" i="23"/>
  <c r="E130" i="23" s="1"/>
  <c r="F129" i="23"/>
  <c r="F128" i="23" s="1"/>
  <c r="G127" i="23"/>
  <c r="G126" i="23" s="1"/>
  <c r="I125" i="23"/>
  <c r="I124" i="23" s="1"/>
  <c r="J122" i="23"/>
  <c r="J121" i="23" s="1"/>
  <c r="D122" i="23"/>
  <c r="D121" i="23" s="1"/>
  <c r="E120" i="23"/>
  <c r="E119" i="23" s="1"/>
  <c r="F118" i="23"/>
  <c r="F117" i="23" s="1"/>
  <c r="G116" i="23"/>
  <c r="G115" i="23" s="1"/>
  <c r="J250" i="23"/>
  <c r="J249" i="23" s="1"/>
  <c r="G241" i="23"/>
  <c r="G240" i="23" s="1"/>
  <c r="D235" i="23"/>
  <c r="D234" i="23" s="1"/>
  <c r="H229" i="23"/>
  <c r="G227" i="23"/>
  <c r="J222" i="23"/>
  <c r="J221" i="23" s="1"/>
  <c r="G220" i="23"/>
  <c r="G219" i="23" s="1"/>
  <c r="J216" i="23"/>
  <c r="J215" i="23" s="1"/>
  <c r="G214" i="23"/>
  <c r="G213" i="23" s="1"/>
  <c r="F212" i="23"/>
  <c r="F211" i="23" s="1"/>
  <c r="G210" i="23"/>
  <c r="H209" i="23"/>
  <c r="I206" i="23"/>
  <c r="I205" i="23" s="1"/>
  <c r="J204" i="23"/>
  <c r="J203" i="23" s="1"/>
  <c r="D204" i="23"/>
  <c r="D203" i="23" s="1"/>
  <c r="E202" i="23"/>
  <c r="E201" i="23" s="1"/>
  <c r="F200" i="23"/>
  <c r="F199" i="23" s="1"/>
  <c r="G197" i="23"/>
  <c r="H196" i="23"/>
  <c r="J194" i="23"/>
  <c r="J193" i="23" s="1"/>
  <c r="D194" i="23"/>
  <c r="D193" i="23" s="1"/>
  <c r="E192" i="23"/>
  <c r="F191" i="23"/>
  <c r="G190" i="23"/>
  <c r="H189" i="23"/>
  <c r="I188" i="23"/>
  <c r="J186" i="23"/>
  <c r="J185" i="23" s="1"/>
  <c r="D186" i="23"/>
  <c r="D185" i="23" s="1"/>
  <c r="E184" i="23"/>
  <c r="E183" i="23" s="1"/>
  <c r="F182" i="23"/>
  <c r="G181" i="23"/>
  <c r="H179" i="23"/>
  <c r="I178" i="23"/>
  <c r="J175" i="23"/>
  <c r="J174" i="23" s="1"/>
  <c r="D175" i="23"/>
  <c r="D174" i="23" s="1"/>
  <c r="E173" i="23"/>
  <c r="E172" i="23" s="1"/>
  <c r="F171" i="23"/>
  <c r="F170" i="23" s="1"/>
  <c r="G169" i="23"/>
  <c r="H168" i="23"/>
  <c r="I167" i="23"/>
  <c r="J165" i="23"/>
  <c r="D165" i="23"/>
  <c r="E164" i="23"/>
  <c r="F161" i="23"/>
  <c r="F160" i="23" s="1"/>
  <c r="G159" i="23"/>
  <c r="G158" i="23" s="1"/>
  <c r="H157" i="23"/>
  <c r="H156" i="23" s="1"/>
  <c r="I155" i="23"/>
  <c r="J154" i="23"/>
  <c r="D154" i="23"/>
  <c r="E153" i="23"/>
  <c r="F151" i="23"/>
  <c r="F150" i="23" s="1"/>
  <c r="G149" i="23"/>
  <c r="G148" i="23" s="1"/>
  <c r="H147" i="23"/>
  <c r="H146" i="23" s="1"/>
  <c r="I145" i="23"/>
  <c r="I144" i="23" s="1"/>
  <c r="J143" i="23"/>
  <c r="J142" i="23" s="1"/>
  <c r="D143" i="23"/>
  <c r="D142" i="23" s="1"/>
  <c r="E139" i="23"/>
  <c r="E138" i="23" s="1"/>
  <c r="G137" i="23"/>
  <c r="G136" i="23" s="1"/>
  <c r="H135" i="23"/>
  <c r="H134" i="23" s="1"/>
  <c r="I133" i="23"/>
  <c r="I132" i="23" s="1"/>
  <c r="J131" i="23"/>
  <c r="J130" i="23" s="1"/>
  <c r="D131" i="23"/>
  <c r="D130" i="23" s="1"/>
  <c r="E129" i="23"/>
  <c r="E128" i="23" s="1"/>
  <c r="F127" i="23"/>
  <c r="F126" i="23" s="1"/>
  <c r="H125" i="23"/>
  <c r="H124" i="23" s="1"/>
  <c r="I122" i="23"/>
  <c r="I121" i="23" s="1"/>
  <c r="J120" i="23"/>
  <c r="J119" i="23" s="1"/>
  <c r="D120" i="23"/>
  <c r="D119" i="23" s="1"/>
  <c r="E118" i="23"/>
  <c r="E117" i="23" s="1"/>
  <c r="F116" i="23"/>
  <c r="F115" i="23" s="1"/>
  <c r="G114" i="23"/>
  <c r="G113" i="23" s="1"/>
  <c r="H111" i="23"/>
  <c r="I110" i="23"/>
  <c r="J109" i="23"/>
  <c r="D109" i="23"/>
  <c r="E106" i="23"/>
  <c r="E105" i="23" s="1"/>
  <c r="F104" i="23"/>
  <c r="F103" i="23" s="1"/>
  <c r="G102" i="23"/>
  <c r="G101" i="23" s="1"/>
  <c r="H100" i="23"/>
  <c r="H99" i="23" s="1"/>
  <c r="I98" i="23"/>
  <c r="I97" i="23" s="1"/>
  <c r="J95" i="23"/>
  <c r="J94" i="23" s="1"/>
  <c r="D95" i="23"/>
  <c r="D94" i="23" s="1"/>
  <c r="E93" i="23"/>
  <c r="F91" i="23"/>
  <c r="F90" i="23" s="1"/>
  <c r="G89" i="23"/>
  <c r="G88" i="23" s="1"/>
  <c r="H269" i="23"/>
  <c r="H268" i="23" s="1"/>
  <c r="H267" i="23" s="1"/>
  <c r="H266" i="23" s="1"/>
  <c r="G13" i="23"/>
  <c r="G12" i="23" s="1"/>
  <c r="G11" i="23" s="1"/>
  <c r="F16" i="23"/>
  <c r="F15" i="23" s="1"/>
  <c r="E18" i="23"/>
  <c r="E17" i="23" s="1"/>
  <c r="D21" i="23"/>
  <c r="D20" i="23" s="1"/>
  <c r="J21" i="23"/>
  <c r="J20" i="23" s="1"/>
  <c r="I23" i="23"/>
  <c r="H24" i="23"/>
  <c r="H22" i="23" s="1"/>
  <c r="G27" i="23"/>
  <c r="F28" i="23"/>
  <c r="E30" i="23"/>
  <c r="E29" i="23" s="1"/>
  <c r="D32" i="23"/>
  <c r="J32" i="23"/>
  <c r="I33" i="23"/>
  <c r="H35" i="23"/>
  <c r="G36" i="23"/>
  <c r="F37" i="23"/>
  <c r="E38" i="23"/>
  <c r="D41" i="23"/>
  <c r="J41" i="23"/>
  <c r="I42" i="23"/>
  <c r="H44" i="23"/>
  <c r="H43" i="23" s="1"/>
  <c r="F46" i="23"/>
  <c r="F45" i="23" s="1"/>
  <c r="E49" i="23"/>
  <c r="D50" i="23"/>
  <c r="J50" i="23"/>
  <c r="I51" i="23"/>
  <c r="H52" i="23"/>
  <c r="G53" i="23"/>
  <c r="F54" i="23"/>
  <c r="E55" i="23"/>
  <c r="D56" i="23"/>
  <c r="J56" i="23"/>
  <c r="I60" i="23"/>
  <c r="I59" i="23" s="1"/>
  <c r="H62" i="23"/>
  <c r="H61" i="23" s="1"/>
  <c r="G64" i="23"/>
  <c r="G63" i="23" s="1"/>
  <c r="F66" i="23"/>
  <c r="E67" i="23"/>
  <c r="E65" i="23" s="1"/>
  <c r="D69" i="23"/>
  <c r="D68" i="23" s="1"/>
  <c r="J69" i="23"/>
  <c r="J68" i="23" s="1"/>
  <c r="I72" i="23"/>
  <c r="H73" i="23"/>
  <c r="G74" i="23"/>
  <c r="F76" i="23"/>
  <c r="F75" i="23" s="1"/>
  <c r="E79" i="23"/>
  <c r="E78" i="23" s="1"/>
  <c r="D81" i="23"/>
  <c r="D80" i="23" s="1"/>
  <c r="J81" i="23"/>
  <c r="J80" i="23" s="1"/>
  <c r="I83" i="23"/>
  <c r="I82" i="23" s="1"/>
  <c r="H85" i="23"/>
  <c r="H84" i="23" s="1"/>
  <c r="G87" i="23"/>
  <c r="G86" i="23" s="1"/>
  <c r="F89" i="23"/>
  <c r="F88" i="23" s="1"/>
  <c r="G91" i="23"/>
  <c r="G90" i="23" s="1"/>
  <c r="G93" i="23"/>
  <c r="G92" i="23" s="1"/>
  <c r="G95" i="23"/>
  <c r="G94" i="23" s="1"/>
  <c r="G98" i="23"/>
  <c r="G97" i="23" s="1"/>
  <c r="G100" i="23"/>
  <c r="G99" i="23" s="1"/>
  <c r="H102" i="23"/>
  <c r="H101" i="23" s="1"/>
  <c r="H104" i="23"/>
  <c r="H103" i="23" s="1"/>
  <c r="H106" i="23"/>
  <c r="H105" i="23" s="1"/>
  <c r="H109" i="23"/>
  <c r="H110" i="23"/>
  <c r="I111" i="23"/>
  <c r="E116" i="23"/>
  <c r="E115" i="23" s="1"/>
  <c r="G125" i="23"/>
  <c r="G124" i="23" s="1"/>
  <c r="G135" i="23"/>
  <c r="G134" i="23" s="1"/>
  <c r="G147" i="23"/>
  <c r="G146" i="23" s="1"/>
  <c r="H155" i="23"/>
  <c r="I165" i="23"/>
  <c r="J173" i="23"/>
  <c r="J172" i="23" s="1"/>
  <c r="D184" i="23"/>
  <c r="D183" i="23" s="1"/>
  <c r="E191" i="23"/>
  <c r="E200" i="23"/>
  <c r="E199" i="23" s="1"/>
  <c r="F210" i="23"/>
  <c r="E227" i="23"/>
  <c r="E21" i="23"/>
  <c r="E20" i="23" s="1"/>
  <c r="D23" i="23"/>
  <c r="J23" i="23"/>
  <c r="I24" i="23"/>
  <c r="H27" i="23"/>
  <c r="G28" i="23"/>
  <c r="F30" i="23"/>
  <c r="F29" i="23" s="1"/>
  <c r="E32" i="23"/>
  <c r="D33" i="23"/>
  <c r="J33" i="23"/>
  <c r="I35" i="23"/>
  <c r="H36" i="23"/>
  <c r="G37" i="23"/>
  <c r="F38" i="23"/>
  <c r="E41" i="23"/>
  <c r="D42" i="23"/>
  <c r="J42" i="23"/>
  <c r="I44" i="23"/>
  <c r="I43" i="23" s="1"/>
  <c r="G46" i="23"/>
  <c r="G45" i="23" s="1"/>
  <c r="F49" i="23"/>
  <c r="E50" i="23"/>
  <c r="D51" i="23"/>
  <c r="J51" i="23"/>
  <c r="I52" i="23"/>
  <c r="H53" i="23"/>
  <c r="G54" i="23"/>
  <c r="F55" i="23"/>
  <c r="E56" i="23"/>
  <c r="D60" i="23"/>
  <c r="D59" i="23" s="1"/>
  <c r="J60" i="23"/>
  <c r="J59" i="23" s="1"/>
  <c r="I62" i="23"/>
  <c r="I61" i="23" s="1"/>
  <c r="H64" i="23"/>
  <c r="H63" i="23" s="1"/>
  <c r="G66" i="23"/>
  <c r="F67" i="23"/>
  <c r="E69" i="23"/>
  <c r="E68" i="23" s="1"/>
  <c r="D72" i="23"/>
  <c r="J72" i="23"/>
  <c r="I73" i="23"/>
  <c r="H74" i="23"/>
  <c r="G76" i="23"/>
  <c r="G75" i="23" s="1"/>
  <c r="F79" i="23"/>
  <c r="F78" i="23" s="1"/>
  <c r="E81" i="23"/>
  <c r="E80" i="23" s="1"/>
  <c r="D83" i="23"/>
  <c r="D82" i="23" s="1"/>
  <c r="J83" i="23"/>
  <c r="J82" i="23" s="1"/>
  <c r="I85" i="23"/>
  <c r="I84" i="23" s="1"/>
  <c r="H87" i="23"/>
  <c r="H86" i="23" s="1"/>
  <c r="H89" i="23"/>
  <c r="H88" i="23" s="1"/>
  <c r="H91" i="23"/>
  <c r="H90" i="23" s="1"/>
  <c r="H93" i="23"/>
  <c r="H92" i="23" s="1"/>
  <c r="H95" i="23"/>
  <c r="H94" i="23" s="1"/>
  <c r="H98" i="23"/>
  <c r="H97" i="23" s="1"/>
  <c r="I100" i="23"/>
  <c r="I99" i="23" s="1"/>
  <c r="I102" i="23"/>
  <c r="I101" i="23" s="1"/>
  <c r="I104" i="23"/>
  <c r="I103" i="23" s="1"/>
  <c r="I106" i="23"/>
  <c r="I105" i="23" s="1"/>
  <c r="I109" i="23"/>
  <c r="J110" i="23"/>
  <c r="J111" i="23"/>
  <c r="H116" i="23"/>
  <c r="H115" i="23" s="1"/>
  <c r="E127" i="23"/>
  <c r="E126" i="23" s="1"/>
  <c r="F137" i="23"/>
  <c r="F136" i="23" s="1"/>
  <c r="F149" i="23"/>
  <c r="F148" i="23" s="1"/>
  <c r="G157" i="23"/>
  <c r="G156" i="23" s="1"/>
  <c r="H167" i="23"/>
  <c r="I175" i="23"/>
  <c r="I174" i="23" s="1"/>
  <c r="J184" i="23"/>
  <c r="J183" i="23" s="1"/>
  <c r="D192" i="23"/>
  <c r="D202" i="23"/>
  <c r="D201" i="23" s="1"/>
  <c r="E212" i="23"/>
  <c r="E229" i="23"/>
  <c r="F21" i="23"/>
  <c r="F20" i="23" s="1"/>
  <c r="E23" i="23"/>
  <c r="D24" i="23"/>
  <c r="J24" i="23"/>
  <c r="I27" i="23"/>
  <c r="H28" i="23"/>
  <c r="G30" i="23"/>
  <c r="G29" i="23" s="1"/>
  <c r="F32" i="23"/>
  <c r="E33" i="23"/>
  <c r="D35" i="23"/>
  <c r="J35" i="23"/>
  <c r="I36" i="23"/>
  <c r="H37" i="23"/>
  <c r="G38" i="23"/>
  <c r="F41" i="23"/>
  <c r="E42" i="23"/>
  <c r="D44" i="23"/>
  <c r="D43" i="23" s="1"/>
  <c r="J44" i="23"/>
  <c r="J43" i="23" s="1"/>
  <c r="H46" i="23"/>
  <c r="H45" i="23" s="1"/>
  <c r="G49" i="23"/>
  <c r="F50" i="23"/>
  <c r="E51" i="23"/>
  <c r="D52" i="23"/>
  <c r="J52" i="23"/>
  <c r="I53" i="23"/>
  <c r="H54" i="23"/>
  <c r="G55" i="23"/>
  <c r="F56" i="23"/>
  <c r="E60" i="23"/>
  <c r="E59" i="23" s="1"/>
  <c r="D62" i="23"/>
  <c r="D61" i="23" s="1"/>
  <c r="J62" i="23"/>
  <c r="J61" i="23" s="1"/>
  <c r="I64" i="23"/>
  <c r="I63" i="23" s="1"/>
  <c r="H66" i="23"/>
  <c r="G67" i="23"/>
  <c r="F69" i="23"/>
  <c r="F68" i="23" s="1"/>
  <c r="E72" i="23"/>
  <c r="D73" i="23"/>
  <c r="J73" i="23"/>
  <c r="I74" i="23"/>
  <c r="H76" i="23"/>
  <c r="H75" i="23" s="1"/>
  <c r="G79" i="23"/>
  <c r="G78" i="23" s="1"/>
  <c r="F81" i="23"/>
  <c r="F80" i="23" s="1"/>
  <c r="E83" i="23"/>
  <c r="E82" i="23" s="1"/>
  <c r="D85" i="23"/>
  <c r="D84" i="23" s="1"/>
  <c r="J85" i="23"/>
  <c r="J84" i="23" s="1"/>
  <c r="I87" i="23"/>
  <c r="I86" i="23" s="1"/>
  <c r="I89" i="23"/>
  <c r="I88" i="23" s="1"/>
  <c r="I91" i="23"/>
  <c r="I90" i="23" s="1"/>
  <c r="I93" i="23"/>
  <c r="I92" i="23" s="1"/>
  <c r="I95" i="23"/>
  <c r="I94" i="23" s="1"/>
  <c r="J98" i="23"/>
  <c r="J97" i="23" s="1"/>
  <c r="J100" i="23"/>
  <c r="J99" i="23" s="1"/>
  <c r="J102" i="23"/>
  <c r="J101" i="23" s="1"/>
  <c r="J104" i="23"/>
  <c r="J103" i="23" s="1"/>
  <c r="J106" i="23"/>
  <c r="J105" i="23" s="1"/>
  <c r="D110" i="23"/>
  <c r="D111" i="23"/>
  <c r="D114" i="23"/>
  <c r="D118" i="23"/>
  <c r="D117" i="23" s="1"/>
  <c r="D129" i="23"/>
  <c r="D139" i="23"/>
  <c r="D138" i="23" s="1"/>
  <c r="E151" i="23"/>
  <c r="E150" i="23" s="1"/>
  <c r="F159" i="23"/>
  <c r="F158" i="23" s="1"/>
  <c r="G168" i="23"/>
  <c r="H178" i="23"/>
  <c r="I186" i="23"/>
  <c r="I185" i="23" s="1"/>
  <c r="J192" i="23"/>
  <c r="J202" i="23"/>
  <c r="J201" i="23" s="1"/>
  <c r="E214" i="23"/>
  <c r="E213" i="23" s="1"/>
  <c r="E233" i="23"/>
  <c r="H18" i="23"/>
  <c r="H17" i="23" s="1"/>
  <c r="G21" i="23"/>
  <c r="G20" i="23" s="1"/>
  <c r="F23" i="23"/>
  <c r="E24" i="23"/>
  <c r="D27" i="23"/>
  <c r="J27" i="23"/>
  <c r="I28" i="23"/>
  <c r="H30" i="23"/>
  <c r="H29" i="23" s="1"/>
  <c r="G32" i="23"/>
  <c r="F33" i="23"/>
  <c r="E35" i="23"/>
  <c r="D36" i="23"/>
  <c r="J36" i="23"/>
  <c r="I37" i="23"/>
  <c r="H38" i="23"/>
  <c r="G41" i="23"/>
  <c r="F42" i="23"/>
  <c r="E44" i="23"/>
  <c r="E43" i="23" s="1"/>
  <c r="I46" i="23"/>
  <c r="I45" i="23" s="1"/>
  <c r="H49" i="23"/>
  <c r="G50" i="23"/>
  <c r="F51" i="23"/>
  <c r="E52" i="23"/>
  <c r="D53" i="23"/>
  <c r="J53" i="23"/>
  <c r="I54" i="23"/>
  <c r="H55" i="23"/>
  <c r="G56" i="23"/>
  <c r="F60" i="23"/>
  <c r="F59" i="23" s="1"/>
  <c r="E62" i="23"/>
  <c r="E61" i="23" s="1"/>
  <c r="D64" i="23"/>
  <c r="D63" i="23" s="1"/>
  <c r="J64" i="23"/>
  <c r="J63" i="23" s="1"/>
  <c r="I66" i="23"/>
  <c r="H67" i="23"/>
  <c r="G69" i="23"/>
  <c r="G68" i="23" s="1"/>
  <c r="F72" i="23"/>
  <c r="E73" i="23"/>
  <c r="D74" i="23"/>
  <c r="J74" i="23"/>
  <c r="I76" i="23"/>
  <c r="I75" i="23" s="1"/>
  <c r="H79" i="23"/>
  <c r="H78" i="23" s="1"/>
  <c r="G81" i="23"/>
  <c r="G80" i="23" s="1"/>
  <c r="F83" i="23"/>
  <c r="F82" i="23" s="1"/>
  <c r="E85" i="23"/>
  <c r="E84" i="23" s="1"/>
  <c r="D87" i="23"/>
  <c r="D86" i="23" s="1"/>
  <c r="J87" i="23"/>
  <c r="J86" i="23" s="1"/>
  <c r="J89" i="23"/>
  <c r="J88" i="23" s="1"/>
  <c r="J91" i="23"/>
  <c r="J90" i="23" s="1"/>
  <c r="J93" i="23"/>
  <c r="J92" i="23" s="1"/>
  <c r="D98" i="23"/>
  <c r="D97" i="23" s="1"/>
  <c r="D100" i="23"/>
  <c r="D99" i="23" s="1"/>
  <c r="D102" i="23"/>
  <c r="D101" i="23" s="1"/>
  <c r="D104" i="23"/>
  <c r="D103" i="23" s="1"/>
  <c r="D106" i="23"/>
  <c r="D105" i="23" s="1"/>
  <c r="E109" i="23"/>
  <c r="E110" i="23"/>
  <c r="E111" i="23"/>
  <c r="F114" i="23"/>
  <c r="F113" i="23" s="1"/>
  <c r="J118" i="23"/>
  <c r="J117" i="23" s="1"/>
  <c r="J129" i="23"/>
  <c r="J128" i="23" s="1"/>
  <c r="J139" i="23"/>
  <c r="J138" i="23" s="1"/>
  <c r="D153" i="23"/>
  <c r="E161" i="23"/>
  <c r="E160" i="23" s="1"/>
  <c r="F169" i="23"/>
  <c r="G179" i="23"/>
  <c r="H188" i="23"/>
  <c r="I194" i="23"/>
  <c r="I193" i="23" s="1"/>
  <c r="I204" i="23"/>
  <c r="I203" i="23" s="1"/>
  <c r="G216" i="23"/>
  <c r="G215" i="23" s="1"/>
  <c r="I238" i="23"/>
  <c r="I237" i="23" s="1"/>
  <c r="D91" i="23"/>
  <c r="D90" i="23" s="1"/>
  <c r="D93" i="23"/>
  <c r="D92" i="23" s="1"/>
  <c r="E95" i="23"/>
  <c r="E94" i="23" s="1"/>
  <c r="E98" i="23"/>
  <c r="E97" i="23" s="1"/>
  <c r="E100" i="23"/>
  <c r="E99" i="23" s="1"/>
  <c r="E102" i="23"/>
  <c r="E101" i="23" s="1"/>
  <c r="E104" i="23"/>
  <c r="E103" i="23" s="1"/>
  <c r="F106" i="23"/>
  <c r="F105" i="23" s="1"/>
  <c r="F109" i="23"/>
  <c r="F110" i="23"/>
  <c r="F111" i="23"/>
  <c r="H114" i="23"/>
  <c r="H113" i="23" s="1"/>
  <c r="I120" i="23"/>
  <c r="I119" i="23" s="1"/>
  <c r="I131" i="23"/>
  <c r="I130" i="23" s="1"/>
  <c r="I143" i="23"/>
  <c r="I142" i="23" s="1"/>
  <c r="J153" i="23"/>
  <c r="J152" i="23" s="1"/>
  <c r="D164" i="23"/>
  <c r="E171" i="23"/>
  <c r="E170" i="23" s="1"/>
  <c r="F181" i="23"/>
  <c r="G189" i="23"/>
  <c r="G196" i="23"/>
  <c r="G195" i="23" s="1"/>
  <c r="H206" i="23"/>
  <c r="H205" i="23" s="1"/>
  <c r="E220" i="23"/>
  <c r="E219" i="23" s="1"/>
  <c r="J247" i="23"/>
  <c r="J246" i="23" s="1"/>
  <c r="J259" i="23"/>
  <c r="J258" i="23" s="1"/>
  <c r="H214" i="23"/>
  <c r="H213" i="23" s="1"/>
  <c r="I216" i="23"/>
  <c r="I215" i="23" s="1"/>
  <c r="D220" i="23"/>
  <c r="D219" i="23" s="1"/>
  <c r="F222" i="23"/>
  <c r="F221" i="23" s="1"/>
  <c r="H224" i="23"/>
  <c r="H223" i="23" s="1"/>
  <c r="D228" i="23"/>
  <c r="I229" i="23"/>
  <c r="F233" i="23"/>
  <c r="J236" i="23"/>
  <c r="G243" i="23"/>
  <c r="G242" i="23" s="1"/>
  <c r="D250" i="23"/>
  <c r="D249" i="23" s="1"/>
  <c r="H253" i="23"/>
  <c r="H238" i="23"/>
  <c r="H237" i="23" s="1"/>
  <c r="E245" i="23"/>
  <c r="E244" i="23" s="1"/>
  <c r="I250" i="23"/>
  <c r="I249" i="23" s="1"/>
  <c r="F255" i="23"/>
  <c r="F254" i="23" s="1"/>
  <c r="I269" i="23"/>
  <c r="I268" i="23" s="1"/>
  <c r="I267" i="23" s="1"/>
  <c r="I266" i="23" s="1"/>
  <c r="G252" i="23"/>
  <c r="H250" i="23"/>
  <c r="H249" i="23" s="1"/>
  <c r="I247" i="23"/>
  <c r="I246" i="23" s="1"/>
  <c r="J245" i="23"/>
  <c r="J244" i="23" s="1"/>
  <c r="D245" i="23"/>
  <c r="D244" i="23" s="1"/>
  <c r="E243" i="23"/>
  <c r="E242" i="23" s="1"/>
  <c r="F241" i="23"/>
  <c r="F240" i="23" s="1"/>
  <c r="G238" i="23"/>
  <c r="G237" i="23" s="1"/>
  <c r="H236" i="23"/>
  <c r="I235" i="23"/>
  <c r="I234" i="23" s="1"/>
  <c r="J233" i="23"/>
  <c r="D233" i="23"/>
  <c r="E232" i="23"/>
  <c r="F231" i="23"/>
  <c r="G229" i="23"/>
  <c r="H228" i="23"/>
  <c r="I227" i="23"/>
  <c r="J224" i="23"/>
  <c r="J223" i="23" s="1"/>
  <c r="D224" i="23"/>
  <c r="D223" i="23" s="1"/>
  <c r="E222" i="23"/>
  <c r="E221" i="23" s="1"/>
  <c r="F220" i="23"/>
  <c r="F219" i="23" s="1"/>
  <c r="G218" i="23"/>
  <c r="G217" i="23" s="1"/>
  <c r="H216" i="23"/>
  <c r="H215" i="23" s="1"/>
  <c r="G263" i="23"/>
  <c r="G262" i="23" s="1"/>
  <c r="D259" i="23"/>
  <c r="D258" i="23" s="1"/>
  <c r="D257" i="23"/>
  <c r="D256" i="23" s="1"/>
  <c r="D255" i="23"/>
  <c r="E253" i="23"/>
  <c r="F252" i="23"/>
  <c r="G250" i="23"/>
  <c r="G249" i="23" s="1"/>
  <c r="H247" i="23"/>
  <c r="H246" i="23" s="1"/>
  <c r="I245" i="23"/>
  <c r="I244" i="23" s="1"/>
  <c r="J243" i="23"/>
  <c r="J242" i="23" s="1"/>
  <c r="D243" i="23"/>
  <c r="D242" i="23" s="1"/>
  <c r="E241" i="23"/>
  <c r="E240" i="23" s="1"/>
  <c r="F238" i="23"/>
  <c r="F237" i="23" s="1"/>
  <c r="G236" i="23"/>
  <c r="H235" i="23"/>
  <c r="I233" i="23"/>
  <c r="J232" i="23"/>
  <c r="D232" i="23"/>
  <c r="E231" i="23"/>
  <c r="F229" i="23"/>
  <c r="G228" i="23"/>
  <c r="H227" i="23"/>
  <c r="I265" i="23"/>
  <c r="I264" i="23" s="1"/>
  <c r="E263" i="23"/>
  <c r="E262" i="23" s="1"/>
  <c r="J257" i="23"/>
  <c r="J256" i="23" s="1"/>
  <c r="J255" i="23"/>
  <c r="J254" i="23" s="1"/>
  <c r="D253" i="23"/>
  <c r="E252" i="23"/>
  <c r="F250" i="23"/>
  <c r="F249" i="23" s="1"/>
  <c r="G247" i="23"/>
  <c r="G246" i="23" s="1"/>
  <c r="H245" i="23"/>
  <c r="H244" i="23" s="1"/>
  <c r="I243" i="23"/>
  <c r="I242" i="23" s="1"/>
  <c r="J241" i="23"/>
  <c r="J240" i="23" s="1"/>
  <c r="D241" i="23"/>
  <c r="D240" i="23" s="1"/>
  <c r="E238" i="23"/>
  <c r="E237" i="23" s="1"/>
  <c r="F236" i="23"/>
  <c r="G235" i="23"/>
  <c r="H233" i="23"/>
  <c r="I232" i="23"/>
  <c r="J231" i="23"/>
  <c r="D231" i="23"/>
  <c r="G245" i="23"/>
  <c r="G244" i="23" s="1"/>
  <c r="H243" i="23"/>
  <c r="H242" i="23" s="1"/>
  <c r="I241" i="23"/>
  <c r="I240" i="23" s="1"/>
  <c r="J238" i="23"/>
  <c r="J237" i="23" s="1"/>
  <c r="D238" i="23"/>
  <c r="D237" i="23" s="1"/>
  <c r="E236" i="23"/>
  <c r="F235" i="23"/>
  <c r="F234" i="23" s="1"/>
  <c r="G233" i="23"/>
  <c r="G230" i="23" s="1"/>
  <c r="H232" i="23"/>
  <c r="I231" i="23"/>
  <c r="J229" i="23"/>
  <c r="D229" i="23"/>
  <c r="E228" i="23"/>
  <c r="F227" i="23"/>
  <c r="G224" i="23"/>
  <c r="G223" i="23" s="1"/>
  <c r="H222" i="23"/>
  <c r="H221" i="23" s="1"/>
  <c r="I220" i="23"/>
  <c r="I219" i="23" s="1"/>
  <c r="J218" i="23"/>
  <c r="J217" i="23" s="1"/>
  <c r="D218" i="23"/>
  <c r="D217" i="23" s="1"/>
  <c r="E216" i="23"/>
  <c r="E215" i="23" s="1"/>
  <c r="F214" i="23"/>
  <c r="F213" i="23" s="1"/>
  <c r="G212" i="23"/>
  <c r="G211" i="23" s="1"/>
  <c r="H252" i="23"/>
  <c r="G257" i="23"/>
  <c r="G256" i="23" s="1"/>
  <c r="G269" i="23"/>
  <c r="G268" i="23" s="1"/>
  <c r="G267" i="23" s="1"/>
  <c r="G266" i="23" s="1"/>
  <c r="E247" i="23"/>
  <c r="E246" i="23" s="1"/>
  <c r="I252" i="23"/>
  <c r="H257" i="23"/>
  <c r="H256" i="23" s="1"/>
  <c r="F247" i="23"/>
  <c r="F246" i="23" s="1"/>
  <c r="E250" i="23"/>
  <c r="E249" i="23" s="1"/>
  <c r="D252" i="23"/>
  <c r="J252" i="23"/>
  <c r="J253" i="23"/>
  <c r="I255" i="23"/>
  <c r="I254" i="23" s="1"/>
  <c r="I257" i="23"/>
  <c r="I256" i="23" s="1"/>
  <c r="D263" i="23"/>
  <c r="D262" i="23" s="1"/>
  <c r="F265" i="23"/>
  <c r="F264" i="23" s="1"/>
  <c r="J269" i="23"/>
  <c r="J268" i="23" s="1"/>
  <c r="J267" i="23" s="1"/>
  <c r="J266" i="23" s="1"/>
  <c r="J265" i="23"/>
  <c r="J264" i="23" s="1"/>
  <c r="F253" i="23"/>
  <c r="E255" i="23"/>
  <c r="E254" i="23" s="1"/>
  <c r="E257" i="23"/>
  <c r="E256" i="23" s="1"/>
  <c r="F259" i="23"/>
  <c r="F258" i="23" s="1"/>
  <c r="J263" i="23"/>
  <c r="J262" i="23" s="1"/>
  <c r="G8" i="25"/>
  <c r="G9" i="25" s="1"/>
  <c r="H234" i="23"/>
  <c r="F177" i="23"/>
  <c r="I14" i="23"/>
  <c r="E14" i="23"/>
  <c r="D254" i="23"/>
  <c r="G259" i="23"/>
  <c r="G258" i="23" s="1"/>
  <c r="H263" i="23"/>
  <c r="H262" i="23" s="1"/>
  <c r="G265" i="23"/>
  <c r="G264" i="23" s="1"/>
  <c r="E269" i="23"/>
  <c r="E268" i="23" s="1"/>
  <c r="E267" i="23" s="1"/>
  <c r="E266" i="23" s="1"/>
  <c r="I152" i="23"/>
  <c r="H259" i="23"/>
  <c r="H258" i="23" s="1"/>
  <c r="I263" i="23"/>
  <c r="I262" i="23" s="1"/>
  <c r="H265" i="23"/>
  <c r="H264" i="23" s="1"/>
  <c r="F269" i="23"/>
  <c r="F268" i="23" s="1"/>
  <c r="F267" i="23" s="1"/>
  <c r="F266" i="23" s="1"/>
  <c r="E8" i="25"/>
  <c r="E9" i="25" s="1"/>
  <c r="F8" i="25"/>
  <c r="F9" i="25" s="1"/>
  <c r="D113" i="23"/>
  <c r="I253" i="23"/>
  <c r="G255" i="23"/>
  <c r="G254" i="23" s="1"/>
  <c r="F257" i="23"/>
  <c r="F256" i="23" s="1"/>
  <c r="E259" i="23"/>
  <c r="E258" i="23" s="1"/>
  <c r="F263" i="23"/>
  <c r="F262" i="23" s="1"/>
  <c r="E265" i="23"/>
  <c r="E264" i="23" s="1"/>
  <c r="D12" i="23"/>
  <c r="D11" i="23" s="1"/>
  <c r="D45" i="23"/>
  <c r="E92" i="23"/>
  <c r="E193" i="23"/>
  <c r="D215" i="23"/>
  <c r="J163" i="23"/>
  <c r="D160" i="23"/>
  <c r="E211" i="23"/>
  <c r="E217" i="23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89" i="21"/>
  <c r="S190" i="21"/>
  <c r="S191" i="21"/>
  <c r="S192" i="21"/>
  <c r="S193" i="21"/>
  <c r="S194" i="21"/>
  <c r="S195" i="21"/>
  <c r="S196" i="21"/>
  <c r="S8" i="21"/>
  <c r="I142" i="26" l="1"/>
  <c r="J142" i="26"/>
  <c r="J272" i="26" s="1"/>
  <c r="I272" i="26"/>
  <c r="H142" i="26"/>
  <c r="H272" i="26" s="1"/>
  <c r="F142" i="26"/>
  <c r="F272" i="26" s="1"/>
  <c r="G142" i="26"/>
  <c r="G272" i="26" s="1"/>
  <c r="C25" i="26"/>
  <c r="C10" i="26" s="1"/>
  <c r="C178" i="26"/>
  <c r="D57" i="26"/>
  <c r="C241" i="26"/>
  <c r="E272" i="26"/>
  <c r="C57" i="26"/>
  <c r="C263" i="26"/>
  <c r="C262" i="26" s="1"/>
  <c r="D250" i="26"/>
  <c r="D142" i="26" s="1"/>
  <c r="C253" i="26"/>
  <c r="C250" i="26" s="1"/>
  <c r="J65" i="23"/>
  <c r="J58" i="23" s="1"/>
  <c r="H14" i="23"/>
  <c r="I31" i="23"/>
  <c r="J26" i="23"/>
  <c r="J34" i="23"/>
  <c r="I26" i="23"/>
  <c r="G65" i="23"/>
  <c r="G58" i="23" s="1"/>
  <c r="E40" i="23"/>
  <c r="J22" i="23"/>
  <c r="J19" i="23" s="1"/>
  <c r="H208" i="23"/>
  <c r="E166" i="23"/>
  <c r="H40" i="23"/>
  <c r="G14" i="23"/>
  <c r="D26" i="23"/>
  <c r="I40" i="23"/>
  <c r="I39" i="23" s="1"/>
  <c r="D163" i="23"/>
  <c r="E152" i="23"/>
  <c r="E234" i="23"/>
  <c r="F163" i="23"/>
  <c r="H251" i="23"/>
  <c r="H198" i="23"/>
  <c r="F180" i="23"/>
  <c r="I71" i="23"/>
  <c r="I70" i="23" s="1"/>
  <c r="E31" i="23"/>
  <c r="D22" i="23"/>
  <c r="D19" i="23" s="1"/>
  <c r="F14" i="23"/>
  <c r="I166" i="23"/>
  <c r="I195" i="23"/>
  <c r="E177" i="23"/>
  <c r="H65" i="23"/>
  <c r="H58" i="23" s="1"/>
  <c r="H123" i="23"/>
  <c r="G208" i="23"/>
  <c r="G207" i="23" s="1"/>
  <c r="D34" i="23"/>
  <c r="D208" i="23"/>
  <c r="E26" i="23"/>
  <c r="G40" i="23"/>
  <c r="G39" i="23" s="1"/>
  <c r="J239" i="23"/>
  <c r="G108" i="23"/>
  <c r="G107" i="23" s="1"/>
  <c r="F40" i="23"/>
  <c r="F39" i="23" s="1"/>
  <c r="G34" i="23"/>
  <c r="I163" i="23"/>
  <c r="H19" i="23"/>
  <c r="I177" i="23"/>
  <c r="F208" i="23"/>
  <c r="F207" i="23" s="1"/>
  <c r="H152" i="23"/>
  <c r="H141" i="23" s="1"/>
  <c r="G198" i="23"/>
  <c r="C93" i="23"/>
  <c r="C92" i="23" s="1"/>
  <c r="H230" i="23"/>
  <c r="G251" i="23"/>
  <c r="G248" i="23" s="1"/>
  <c r="C129" i="23"/>
  <c r="C128" i="23" s="1"/>
  <c r="J96" i="23"/>
  <c r="E71" i="23"/>
  <c r="E70" i="23" s="1"/>
  <c r="C36" i="23"/>
  <c r="C109" i="23"/>
  <c r="E34" i="23"/>
  <c r="D31" i="23"/>
  <c r="H96" i="23"/>
  <c r="J112" i="23"/>
  <c r="I123" i="23"/>
  <c r="D166" i="23"/>
  <c r="C191" i="23"/>
  <c r="J208" i="23"/>
  <c r="C168" i="23"/>
  <c r="G177" i="23"/>
  <c r="F96" i="23"/>
  <c r="F195" i="23"/>
  <c r="F187" i="23"/>
  <c r="F71" i="23"/>
  <c r="F70" i="23" s="1"/>
  <c r="E180" i="23"/>
  <c r="G22" i="23"/>
  <c r="G19" i="23" s="1"/>
  <c r="I112" i="23"/>
  <c r="F34" i="23"/>
  <c r="F26" i="23"/>
  <c r="C16" i="23"/>
  <c r="C15" i="23" s="1"/>
  <c r="D251" i="23"/>
  <c r="D248" i="23" s="1"/>
  <c r="D261" i="23"/>
  <c r="D260" i="23" s="1"/>
  <c r="C153" i="23"/>
  <c r="I230" i="23"/>
  <c r="G226" i="23"/>
  <c r="J77" i="23"/>
  <c r="E48" i="23"/>
  <c r="E47" i="23" s="1"/>
  <c r="I198" i="23"/>
  <c r="H108" i="23"/>
  <c r="H107" i="23" s="1"/>
  <c r="C167" i="23"/>
  <c r="G187" i="23"/>
  <c r="D128" i="23"/>
  <c r="D123" i="23" s="1"/>
  <c r="C49" i="23"/>
  <c r="C171" i="23"/>
  <c r="C170" i="23" s="1"/>
  <c r="C131" i="23"/>
  <c r="C130" i="23" s="1"/>
  <c r="J251" i="23"/>
  <c r="J248" i="23" s="1"/>
  <c r="I239" i="23"/>
  <c r="F230" i="23"/>
  <c r="C53" i="23"/>
  <c r="C178" i="23"/>
  <c r="I251" i="23"/>
  <c r="I248" i="23" s="1"/>
  <c r="H39" i="23"/>
  <c r="C206" i="23"/>
  <c r="C205" i="23" s="1"/>
  <c r="C91" i="23"/>
  <c r="C90" i="23" s="1"/>
  <c r="C186" i="23"/>
  <c r="C185" i="23" s="1"/>
  <c r="C72" i="23"/>
  <c r="C98" i="23"/>
  <c r="C97" i="23" s="1"/>
  <c r="C149" i="23"/>
  <c r="C148" i="23" s="1"/>
  <c r="C95" i="23"/>
  <c r="C94" i="23" s="1"/>
  <c r="C137" i="23"/>
  <c r="C136" i="23" s="1"/>
  <c r="C62" i="23"/>
  <c r="C61" i="23" s="1"/>
  <c r="F166" i="23"/>
  <c r="F48" i="23"/>
  <c r="F47" i="23" s="1"/>
  <c r="C33" i="23"/>
  <c r="C24" i="23"/>
  <c r="C110" i="23"/>
  <c r="C73" i="23"/>
  <c r="C54" i="23"/>
  <c r="F31" i="23"/>
  <c r="E22" i="23"/>
  <c r="E19" i="23" s="1"/>
  <c r="E123" i="23"/>
  <c r="I48" i="23"/>
  <c r="I47" i="23" s="1"/>
  <c r="C28" i="23"/>
  <c r="I108" i="23"/>
  <c r="I107" i="23" s="1"/>
  <c r="C56" i="23"/>
  <c r="D108" i="23"/>
  <c r="D107" i="23" s="1"/>
  <c r="H166" i="23"/>
  <c r="H162" i="23" s="1"/>
  <c r="D198" i="23"/>
  <c r="C154" i="23"/>
  <c r="C181" i="23"/>
  <c r="H195" i="23"/>
  <c r="G112" i="23"/>
  <c r="G123" i="23"/>
  <c r="J166" i="23"/>
  <c r="J162" i="23" s="1"/>
  <c r="D177" i="23"/>
  <c r="E187" i="23"/>
  <c r="F198" i="23"/>
  <c r="J234" i="23"/>
  <c r="C209" i="23"/>
  <c r="C222" i="23"/>
  <c r="C221" i="23" s="1"/>
  <c r="H71" i="23"/>
  <c r="H70" i="23" s="1"/>
  <c r="G77" i="23"/>
  <c r="D48" i="23"/>
  <c r="D47" i="23" s="1"/>
  <c r="H31" i="23"/>
  <c r="F108" i="23"/>
  <c r="F107" i="23" s="1"/>
  <c r="I65" i="23"/>
  <c r="I58" i="23" s="1"/>
  <c r="C192" i="23"/>
  <c r="C37" i="23"/>
  <c r="F65" i="23"/>
  <c r="F58" i="23" s="1"/>
  <c r="J31" i="23"/>
  <c r="I22" i="23"/>
  <c r="I19" i="23" s="1"/>
  <c r="E163" i="23"/>
  <c r="G163" i="23"/>
  <c r="I180" i="23"/>
  <c r="C60" i="23"/>
  <c r="C59" i="23" s="1"/>
  <c r="C100" i="23"/>
  <c r="C99" i="23" s="1"/>
  <c r="F226" i="23"/>
  <c r="E230" i="23"/>
  <c r="C111" i="23"/>
  <c r="J71" i="23"/>
  <c r="J70" i="23" s="1"/>
  <c r="H48" i="23"/>
  <c r="H47" i="23" s="1"/>
  <c r="G48" i="23"/>
  <c r="G47" i="23" s="1"/>
  <c r="C38" i="23"/>
  <c r="G31" i="23"/>
  <c r="C23" i="23"/>
  <c r="I77" i="23"/>
  <c r="D71" i="23"/>
  <c r="D70" i="23" s="1"/>
  <c r="H112" i="23"/>
  <c r="F77" i="23"/>
  <c r="J48" i="23"/>
  <c r="J47" i="23" s="1"/>
  <c r="J40" i="23"/>
  <c r="J39" i="23" s="1"/>
  <c r="I34" i="23"/>
  <c r="C27" i="23"/>
  <c r="G96" i="23"/>
  <c r="H77" i="23"/>
  <c r="C74" i="23"/>
  <c r="C55" i="23"/>
  <c r="C50" i="23"/>
  <c r="C41" i="23"/>
  <c r="I96" i="23"/>
  <c r="J108" i="23"/>
  <c r="J107" i="23" s="1"/>
  <c r="C169" i="23"/>
  <c r="H177" i="23"/>
  <c r="I187" i="23"/>
  <c r="J198" i="23"/>
  <c r="J123" i="23"/>
  <c r="D152" i="23"/>
  <c r="D141" i="23" s="1"/>
  <c r="C182" i="23"/>
  <c r="C190" i="23"/>
  <c r="J226" i="23"/>
  <c r="F112" i="23"/>
  <c r="G152" i="23"/>
  <c r="G141" i="23" s="1"/>
  <c r="J177" i="23"/>
  <c r="C189" i="23"/>
  <c r="C196" i="23"/>
  <c r="F152" i="23"/>
  <c r="F141" i="23" s="1"/>
  <c r="J187" i="23"/>
  <c r="C197" i="23"/>
  <c r="C210" i="23"/>
  <c r="E112" i="23"/>
  <c r="F123" i="23"/>
  <c r="G166" i="23"/>
  <c r="H239" i="23"/>
  <c r="C127" i="23"/>
  <c r="C126" i="23" s="1"/>
  <c r="C52" i="23"/>
  <c r="D221" i="23"/>
  <c r="D207" i="23" s="1"/>
  <c r="E226" i="23"/>
  <c r="H180" i="23"/>
  <c r="C159" i="23"/>
  <c r="C158" i="23" s="1"/>
  <c r="E39" i="23"/>
  <c r="G26" i="23"/>
  <c r="F239" i="23"/>
  <c r="D226" i="23"/>
  <c r="G234" i="23"/>
  <c r="E208" i="23"/>
  <c r="E207" i="23" s="1"/>
  <c r="C76" i="23"/>
  <c r="C75" i="23" s="1"/>
  <c r="C44" i="23"/>
  <c r="C43" i="23" s="1"/>
  <c r="C202" i="23"/>
  <c r="C201" i="23" s="1"/>
  <c r="C118" i="23"/>
  <c r="C117" i="23" s="1"/>
  <c r="C151" i="23"/>
  <c r="C150" i="23" s="1"/>
  <c r="E77" i="23"/>
  <c r="C67" i="23"/>
  <c r="I141" i="23"/>
  <c r="C18" i="23"/>
  <c r="C17" i="23" s="1"/>
  <c r="C13" i="23"/>
  <c r="C12" i="23" s="1"/>
  <c r="C11" i="23" s="1"/>
  <c r="C104" i="23"/>
  <c r="C103" i="23" s="1"/>
  <c r="C81" i="23"/>
  <c r="C80" i="23" s="1"/>
  <c r="C120" i="23"/>
  <c r="C119" i="23" s="1"/>
  <c r="C51" i="23"/>
  <c r="C64" i="23"/>
  <c r="C63" i="23" s="1"/>
  <c r="E141" i="23"/>
  <c r="D187" i="23"/>
  <c r="C241" i="23"/>
  <c r="C240" i="23" s="1"/>
  <c r="C184" i="23"/>
  <c r="C183" i="23" s="1"/>
  <c r="C164" i="23"/>
  <c r="C161" i="23"/>
  <c r="C160" i="23" s="1"/>
  <c r="C106" i="23"/>
  <c r="C105" i="23" s="1"/>
  <c r="C143" i="23"/>
  <c r="C142" i="23" s="1"/>
  <c r="C87" i="23"/>
  <c r="C86" i="23" s="1"/>
  <c r="C122" i="23"/>
  <c r="C121" i="23" s="1"/>
  <c r="C35" i="23"/>
  <c r="C155" i="23"/>
  <c r="E108" i="23"/>
  <c r="E107" i="23" s="1"/>
  <c r="C147" i="23"/>
  <c r="C146" i="23" s="1"/>
  <c r="C89" i="23"/>
  <c r="C88" i="23" s="1"/>
  <c r="D195" i="23"/>
  <c r="E251" i="23"/>
  <c r="E248" i="23" s="1"/>
  <c r="H226" i="23"/>
  <c r="J195" i="23"/>
  <c r="I261" i="23"/>
  <c r="I260" i="23" s="1"/>
  <c r="C200" i="23"/>
  <c r="C199" i="23" s="1"/>
  <c r="H248" i="23"/>
  <c r="C32" i="23"/>
  <c r="D40" i="23"/>
  <c r="D39" i="23" s="1"/>
  <c r="C83" i="23"/>
  <c r="C82" i="23" s="1"/>
  <c r="C165" i="23"/>
  <c r="J141" i="23"/>
  <c r="H26" i="23"/>
  <c r="H187" i="23"/>
  <c r="G180" i="23"/>
  <c r="G71" i="23"/>
  <c r="G70" i="23" s="1"/>
  <c r="C145" i="23"/>
  <c r="C144" i="23" s="1"/>
  <c r="C139" i="23"/>
  <c r="C138" i="23" s="1"/>
  <c r="C30" i="23"/>
  <c r="C29" i="23" s="1"/>
  <c r="C179" i="23"/>
  <c r="C204" i="23"/>
  <c r="C203" i="23" s="1"/>
  <c r="C125" i="23"/>
  <c r="C124" i="23" s="1"/>
  <c r="C79" i="23"/>
  <c r="C78" i="23" s="1"/>
  <c r="C102" i="23"/>
  <c r="C101" i="23" s="1"/>
  <c r="E58" i="23"/>
  <c r="C173" i="23"/>
  <c r="C172" i="23" s="1"/>
  <c r="D96" i="23"/>
  <c r="F22" i="23"/>
  <c r="F19" i="23" s="1"/>
  <c r="C212" i="23"/>
  <c r="C211" i="23" s="1"/>
  <c r="C133" i="23"/>
  <c r="C132" i="23" s="1"/>
  <c r="C194" i="23"/>
  <c r="C193" i="23" s="1"/>
  <c r="C116" i="23"/>
  <c r="C115" i="23" s="1"/>
  <c r="C69" i="23"/>
  <c r="C68" i="23" s="1"/>
  <c r="C188" i="23"/>
  <c r="C46" i="23"/>
  <c r="C45" i="23" s="1"/>
  <c r="C42" i="23"/>
  <c r="H34" i="23"/>
  <c r="C157" i="23"/>
  <c r="C156" i="23" s="1"/>
  <c r="C21" i="23"/>
  <c r="C20" i="23" s="1"/>
  <c r="D230" i="23"/>
  <c r="C229" i="23"/>
  <c r="C175" i="23"/>
  <c r="C174" i="23" s="1"/>
  <c r="C66" i="23"/>
  <c r="C85" i="23"/>
  <c r="C84" i="23" s="1"/>
  <c r="C245" i="23"/>
  <c r="C244" i="23" s="1"/>
  <c r="C135" i="23"/>
  <c r="C134" i="23" s="1"/>
  <c r="C114" i="23"/>
  <c r="C113" i="23" s="1"/>
  <c r="G239" i="23"/>
  <c r="C224" i="23"/>
  <c r="C223" i="23" s="1"/>
  <c r="C235" i="23"/>
  <c r="C236" i="23"/>
  <c r="C232" i="23"/>
  <c r="F251" i="23"/>
  <c r="F248" i="23" s="1"/>
  <c r="I226" i="23"/>
  <c r="J230" i="23"/>
  <c r="C228" i="23"/>
  <c r="H207" i="23"/>
  <c r="C214" i="23"/>
  <c r="C213" i="23" s="1"/>
  <c r="I207" i="23"/>
  <c r="C227" i="23"/>
  <c r="C216" i="23"/>
  <c r="C215" i="23" s="1"/>
  <c r="D239" i="23"/>
  <c r="C218" i="23"/>
  <c r="C217" i="23" s="1"/>
  <c r="C233" i="23"/>
  <c r="C238" i="23"/>
  <c r="C237" i="23" s="1"/>
  <c r="G261" i="23"/>
  <c r="G260" i="23" s="1"/>
  <c r="C252" i="23"/>
  <c r="C231" i="23"/>
  <c r="C250" i="23"/>
  <c r="C249" i="23" s="1"/>
  <c r="C247" i="23"/>
  <c r="C246" i="23" s="1"/>
  <c r="C220" i="23"/>
  <c r="C219" i="23" s="1"/>
  <c r="F261" i="23"/>
  <c r="F260" i="23" s="1"/>
  <c r="J207" i="23"/>
  <c r="C243" i="23"/>
  <c r="C242" i="23" s="1"/>
  <c r="J261" i="23"/>
  <c r="J260" i="23" s="1"/>
  <c r="E239" i="23"/>
  <c r="E198" i="23"/>
  <c r="D112" i="23"/>
  <c r="E96" i="23"/>
  <c r="C253" i="23"/>
  <c r="E261" i="23"/>
  <c r="E260" i="23" s="1"/>
  <c r="D58" i="23"/>
  <c r="C265" i="23"/>
  <c r="C264" i="23" s="1"/>
  <c r="C257" i="23"/>
  <c r="C256" i="23" s="1"/>
  <c r="C269" i="23"/>
  <c r="C268" i="23" s="1"/>
  <c r="C267" i="23" s="1"/>
  <c r="C266" i="23" s="1"/>
  <c r="C259" i="23"/>
  <c r="C258" i="23" s="1"/>
  <c r="C255" i="23"/>
  <c r="C254" i="23" s="1"/>
  <c r="H8" i="25"/>
  <c r="H9" i="25" s="1"/>
  <c r="D14" i="23"/>
  <c r="C263" i="23"/>
  <c r="C262" i="23" s="1"/>
  <c r="H261" i="23"/>
  <c r="H260" i="23" s="1"/>
  <c r="D77" i="23"/>
  <c r="R187" i="21"/>
  <c r="S187" i="21" s="1"/>
  <c r="P187" i="21"/>
  <c r="R186" i="21"/>
  <c r="S186" i="21" s="1"/>
  <c r="P186" i="21"/>
  <c r="R185" i="21"/>
  <c r="S185" i="21" s="1"/>
  <c r="P185" i="21"/>
  <c r="R184" i="21"/>
  <c r="S184" i="21" s="1"/>
  <c r="P184" i="21"/>
  <c r="R183" i="21"/>
  <c r="S183" i="21" s="1"/>
  <c r="P183" i="21"/>
  <c r="R182" i="21"/>
  <c r="S182" i="21" s="1"/>
  <c r="P182" i="21"/>
  <c r="R181" i="21"/>
  <c r="S181" i="21" s="1"/>
  <c r="P181" i="21"/>
  <c r="R196" i="21"/>
  <c r="R195" i="21"/>
  <c r="R194" i="21"/>
  <c r="R193" i="21"/>
  <c r="R192" i="21"/>
  <c r="R191" i="21"/>
  <c r="R190" i="21"/>
  <c r="R189" i="21"/>
  <c r="N189" i="21"/>
  <c r="R188" i="21"/>
  <c r="S188" i="21" s="1"/>
  <c r="P188" i="21"/>
  <c r="R180" i="21"/>
  <c r="S180" i="21" s="1"/>
  <c r="P180" i="21"/>
  <c r="R179" i="21"/>
  <c r="S179" i="21" s="1"/>
  <c r="P179" i="21"/>
  <c r="R178" i="21"/>
  <c r="S178" i="21" s="1"/>
  <c r="P178" i="21"/>
  <c r="R177" i="21"/>
  <c r="S177" i="21" s="1"/>
  <c r="P177" i="21"/>
  <c r="R176" i="21"/>
  <c r="S176" i="21" s="1"/>
  <c r="P176" i="21"/>
  <c r="R175" i="21"/>
  <c r="S175" i="21" s="1"/>
  <c r="P175" i="21"/>
  <c r="R174" i="21"/>
  <c r="S174" i="21" s="1"/>
  <c r="P174" i="21"/>
  <c r="R173" i="21"/>
  <c r="S173" i="21" s="1"/>
  <c r="P173" i="21"/>
  <c r="R172" i="21"/>
  <c r="S172" i="21" s="1"/>
  <c r="P172" i="21"/>
  <c r="R171" i="21"/>
  <c r="S171" i="21" s="1"/>
  <c r="P171" i="21"/>
  <c r="R170" i="21"/>
  <c r="S170" i="21" s="1"/>
  <c r="P170" i="21"/>
  <c r="R169" i="21"/>
  <c r="S169" i="21" s="1"/>
  <c r="P169" i="21"/>
  <c r="R168" i="21"/>
  <c r="S168" i="21" s="1"/>
  <c r="P168" i="21"/>
  <c r="R167" i="21"/>
  <c r="S167" i="21" s="1"/>
  <c r="P167" i="21"/>
  <c r="R166" i="21"/>
  <c r="S166" i="21" s="1"/>
  <c r="P166" i="21"/>
  <c r="R165" i="21"/>
  <c r="S165" i="21" s="1"/>
  <c r="P165" i="21"/>
  <c r="R164" i="21"/>
  <c r="S164" i="21" s="1"/>
  <c r="P164" i="21"/>
  <c r="R163" i="21"/>
  <c r="S163" i="21" s="1"/>
  <c r="P163" i="21"/>
  <c r="R162" i="21"/>
  <c r="S162" i="21" s="1"/>
  <c r="P162" i="21"/>
  <c r="R161" i="21"/>
  <c r="S161" i="21" s="1"/>
  <c r="P161" i="21"/>
  <c r="R160" i="21"/>
  <c r="S160" i="21" s="1"/>
  <c r="P160" i="21"/>
  <c r="R159" i="21"/>
  <c r="S159" i="21" s="1"/>
  <c r="P159" i="21"/>
  <c r="R158" i="21"/>
  <c r="S158" i="21" s="1"/>
  <c r="P158" i="21"/>
  <c r="R157" i="21"/>
  <c r="S157" i="21" s="1"/>
  <c r="P157" i="21"/>
  <c r="R156" i="21"/>
  <c r="S156" i="21" s="1"/>
  <c r="P156" i="21"/>
  <c r="R155" i="21"/>
  <c r="S155" i="21" s="1"/>
  <c r="P155" i="21"/>
  <c r="R154" i="21"/>
  <c r="S154" i="21" s="1"/>
  <c r="P154" i="21"/>
  <c r="R153" i="21"/>
  <c r="S153" i="21" s="1"/>
  <c r="P153" i="21"/>
  <c r="R152" i="21"/>
  <c r="S152" i="21" s="1"/>
  <c r="P152" i="21"/>
  <c r="R151" i="21"/>
  <c r="S151" i="21" s="1"/>
  <c r="P151" i="21"/>
  <c r="R150" i="21"/>
  <c r="S150" i="21" s="1"/>
  <c r="P150" i="21"/>
  <c r="R149" i="21"/>
  <c r="S149" i="21" s="1"/>
  <c r="P149" i="21"/>
  <c r="R148" i="21"/>
  <c r="S148" i="21" s="1"/>
  <c r="P148" i="21"/>
  <c r="R147" i="21"/>
  <c r="S147" i="21" s="1"/>
  <c r="P147" i="21"/>
  <c r="R146" i="21"/>
  <c r="S146" i="21" s="1"/>
  <c r="P146" i="21"/>
  <c r="R145" i="21"/>
  <c r="S145" i="21" s="1"/>
  <c r="P145" i="21"/>
  <c r="R144" i="21"/>
  <c r="S144" i="21" s="1"/>
  <c r="P144" i="21"/>
  <c r="R143" i="21"/>
  <c r="S143" i="21" s="1"/>
  <c r="P143" i="21"/>
  <c r="R142" i="21"/>
  <c r="S142" i="21" s="1"/>
  <c r="P142" i="21"/>
  <c r="R141" i="21"/>
  <c r="S141" i="21" s="1"/>
  <c r="P141" i="21"/>
  <c r="R140" i="21"/>
  <c r="S140" i="21" s="1"/>
  <c r="P140" i="21"/>
  <c r="R139" i="21"/>
  <c r="S139" i="21" s="1"/>
  <c r="P139" i="21"/>
  <c r="R138" i="21"/>
  <c r="S138" i="21" s="1"/>
  <c r="P138" i="21"/>
  <c r="R137" i="21"/>
  <c r="S137" i="21" s="1"/>
  <c r="P137" i="21"/>
  <c r="R136" i="21"/>
  <c r="S136" i="21" s="1"/>
  <c r="P136" i="21"/>
  <c r="R135" i="21"/>
  <c r="S135" i="21" s="1"/>
  <c r="P135" i="21"/>
  <c r="R134" i="21"/>
  <c r="S134" i="21" s="1"/>
  <c r="P134" i="21"/>
  <c r="R133" i="21"/>
  <c r="S133" i="21" s="1"/>
  <c r="P133" i="21"/>
  <c r="R132" i="21"/>
  <c r="S132" i="21" s="1"/>
  <c r="P132" i="21"/>
  <c r="R131" i="21"/>
  <c r="S131" i="21" s="1"/>
  <c r="P131" i="21"/>
  <c r="R130" i="21"/>
  <c r="S130" i="21" s="1"/>
  <c r="P130" i="21"/>
  <c r="R129" i="21"/>
  <c r="S129" i="21" s="1"/>
  <c r="P129" i="21"/>
  <c r="R128" i="21"/>
  <c r="S128" i="21" s="1"/>
  <c r="P128" i="21"/>
  <c r="R127" i="21"/>
  <c r="S127" i="21" s="1"/>
  <c r="P127" i="21"/>
  <c r="R126" i="21"/>
  <c r="S126" i="21" s="1"/>
  <c r="P126" i="21"/>
  <c r="R125" i="21"/>
  <c r="S125" i="21" s="1"/>
  <c r="P125" i="21"/>
  <c r="R124" i="21"/>
  <c r="S124" i="21" s="1"/>
  <c r="P124" i="21"/>
  <c r="R123" i="21"/>
  <c r="S123" i="21" s="1"/>
  <c r="P123" i="21"/>
  <c r="R122" i="21"/>
  <c r="S122" i="21" s="1"/>
  <c r="P122" i="21"/>
  <c r="R121" i="21"/>
  <c r="S121" i="21" s="1"/>
  <c r="P121" i="21"/>
  <c r="R120" i="21"/>
  <c r="S120" i="21" s="1"/>
  <c r="P120" i="21"/>
  <c r="R119" i="21"/>
  <c r="S119" i="21" s="1"/>
  <c r="P119" i="21"/>
  <c r="R118" i="21"/>
  <c r="S118" i="21" s="1"/>
  <c r="P118" i="21"/>
  <c r="R117" i="21"/>
  <c r="S117" i="21" s="1"/>
  <c r="P117" i="21"/>
  <c r="R116" i="21"/>
  <c r="S116" i="21" s="1"/>
  <c r="P116" i="21"/>
  <c r="R115" i="21"/>
  <c r="S115" i="21" s="1"/>
  <c r="P115" i="21"/>
  <c r="R114" i="21"/>
  <c r="S114" i="21" s="1"/>
  <c r="P114" i="21"/>
  <c r="R113" i="21"/>
  <c r="S113" i="21" s="1"/>
  <c r="P113" i="21"/>
  <c r="R112" i="21"/>
  <c r="S112" i="21" s="1"/>
  <c r="P112" i="21"/>
  <c r="R111" i="21"/>
  <c r="S111" i="21" s="1"/>
  <c r="P111" i="21"/>
  <c r="R110" i="21"/>
  <c r="S110" i="21" s="1"/>
  <c r="P110" i="21"/>
  <c r="R109" i="21"/>
  <c r="S109" i="21" s="1"/>
  <c r="P109" i="21"/>
  <c r="R108" i="21"/>
  <c r="S108" i="21" s="1"/>
  <c r="P108" i="21"/>
  <c r="R107" i="21"/>
  <c r="S107" i="21" s="1"/>
  <c r="P107" i="21"/>
  <c r="R106" i="21"/>
  <c r="S106" i="21" s="1"/>
  <c r="P106" i="21"/>
  <c r="R105" i="21"/>
  <c r="S105" i="21" s="1"/>
  <c r="P105" i="21"/>
  <c r="R104" i="21"/>
  <c r="S104" i="21" s="1"/>
  <c r="P104" i="21"/>
  <c r="R103" i="21"/>
  <c r="S103" i="21" s="1"/>
  <c r="P103" i="21"/>
  <c r="R102" i="21"/>
  <c r="P102" i="21"/>
  <c r="R101" i="21"/>
  <c r="P101" i="21"/>
  <c r="R100" i="21"/>
  <c r="P100" i="21"/>
  <c r="R99" i="21"/>
  <c r="P99" i="21"/>
  <c r="R98" i="21"/>
  <c r="P98" i="21"/>
  <c r="R97" i="21"/>
  <c r="P97" i="21"/>
  <c r="R96" i="21"/>
  <c r="P96" i="21"/>
  <c r="R95" i="21"/>
  <c r="P95" i="21"/>
  <c r="R94" i="21"/>
  <c r="P94" i="21"/>
  <c r="R93" i="21"/>
  <c r="P93" i="21"/>
  <c r="R92" i="21"/>
  <c r="P92" i="21"/>
  <c r="R91" i="21"/>
  <c r="P91" i="21"/>
  <c r="R90" i="21"/>
  <c r="P90" i="21"/>
  <c r="R89" i="21"/>
  <c r="P89" i="21"/>
  <c r="R88" i="21"/>
  <c r="P88" i="21"/>
  <c r="R87" i="21"/>
  <c r="P87" i="21"/>
  <c r="R86" i="21"/>
  <c r="P86" i="21"/>
  <c r="R85" i="21"/>
  <c r="P85" i="21"/>
  <c r="R84" i="21"/>
  <c r="P84" i="21"/>
  <c r="R83" i="21"/>
  <c r="P83" i="21"/>
  <c r="R82" i="21"/>
  <c r="P82" i="21"/>
  <c r="R81" i="21"/>
  <c r="P81" i="21"/>
  <c r="R80" i="21"/>
  <c r="P80" i="21"/>
  <c r="R79" i="21"/>
  <c r="P79" i="21"/>
  <c r="R78" i="21"/>
  <c r="P78" i="21"/>
  <c r="R77" i="21"/>
  <c r="P77" i="21"/>
  <c r="R76" i="21"/>
  <c r="P76" i="21"/>
  <c r="R75" i="21"/>
  <c r="P75" i="21"/>
  <c r="R74" i="21"/>
  <c r="P74" i="21"/>
  <c r="R73" i="21"/>
  <c r="P73" i="21"/>
  <c r="R72" i="21"/>
  <c r="P72" i="21"/>
  <c r="R71" i="21"/>
  <c r="P71" i="21"/>
  <c r="R70" i="21"/>
  <c r="P70" i="21"/>
  <c r="R69" i="21"/>
  <c r="P69" i="21"/>
  <c r="R68" i="21"/>
  <c r="P68" i="21"/>
  <c r="R67" i="21"/>
  <c r="P67" i="21"/>
  <c r="R66" i="21"/>
  <c r="P66" i="21"/>
  <c r="R65" i="21"/>
  <c r="P65" i="21"/>
  <c r="R64" i="21"/>
  <c r="S64" i="21" s="1"/>
  <c r="P64" i="21"/>
  <c r="R63" i="21"/>
  <c r="S63" i="21" s="1"/>
  <c r="P63" i="21"/>
  <c r="R62" i="21"/>
  <c r="S62" i="21" s="1"/>
  <c r="P62" i="21"/>
  <c r="R61" i="21"/>
  <c r="S61" i="21" s="1"/>
  <c r="P61" i="21"/>
  <c r="R60" i="21"/>
  <c r="S60" i="21" s="1"/>
  <c r="P60" i="21"/>
  <c r="R59" i="21"/>
  <c r="S59" i="21" s="1"/>
  <c r="P59" i="21"/>
  <c r="R58" i="21"/>
  <c r="S58" i="21" s="1"/>
  <c r="P58" i="21"/>
  <c r="R57" i="21"/>
  <c r="S57" i="21" s="1"/>
  <c r="P57" i="21"/>
  <c r="R56" i="21"/>
  <c r="S56" i="21" s="1"/>
  <c r="P56" i="21"/>
  <c r="R55" i="21"/>
  <c r="S55" i="21" s="1"/>
  <c r="P55" i="21"/>
  <c r="R54" i="21"/>
  <c r="S54" i="21" s="1"/>
  <c r="P54" i="21"/>
  <c r="R53" i="21"/>
  <c r="S53" i="21" s="1"/>
  <c r="P53" i="21"/>
  <c r="R52" i="21"/>
  <c r="S52" i="21" s="1"/>
  <c r="P52" i="21"/>
  <c r="R51" i="21"/>
  <c r="S51" i="21" s="1"/>
  <c r="P51" i="21"/>
  <c r="R50" i="21"/>
  <c r="S50" i="21" s="1"/>
  <c r="P50" i="21"/>
  <c r="R49" i="21"/>
  <c r="S49" i="21" s="1"/>
  <c r="P49" i="21"/>
  <c r="R48" i="21"/>
  <c r="S48" i="21" s="1"/>
  <c r="P48" i="21"/>
  <c r="R47" i="21"/>
  <c r="S47" i="21" s="1"/>
  <c r="P47" i="21"/>
  <c r="R46" i="21"/>
  <c r="S46" i="21" s="1"/>
  <c r="P46" i="21"/>
  <c r="R45" i="21"/>
  <c r="S45" i="21" s="1"/>
  <c r="P45" i="21"/>
  <c r="R44" i="21"/>
  <c r="S44" i="21" s="1"/>
  <c r="P44" i="21"/>
  <c r="R43" i="21"/>
  <c r="S43" i="21" s="1"/>
  <c r="P43" i="21"/>
  <c r="R42" i="21"/>
  <c r="S42" i="21" s="1"/>
  <c r="P42" i="21"/>
  <c r="R41" i="21"/>
  <c r="S41" i="21" s="1"/>
  <c r="P41" i="21"/>
  <c r="R40" i="21"/>
  <c r="S40" i="21" s="1"/>
  <c r="P40" i="21"/>
  <c r="R39" i="21"/>
  <c r="S39" i="21" s="1"/>
  <c r="P39" i="21"/>
  <c r="R38" i="21"/>
  <c r="S38" i="21" s="1"/>
  <c r="F8" i="22" s="1"/>
  <c r="F9" i="22" s="1"/>
  <c r="P38" i="21"/>
  <c r="R37" i="21"/>
  <c r="P37" i="21"/>
  <c r="R36" i="21"/>
  <c r="P36" i="21"/>
  <c r="R35" i="21"/>
  <c r="P35" i="21"/>
  <c r="R34" i="21"/>
  <c r="P34" i="21"/>
  <c r="R33" i="21"/>
  <c r="P33" i="21"/>
  <c r="R32" i="21"/>
  <c r="P32" i="21"/>
  <c r="R31" i="21"/>
  <c r="P31" i="21"/>
  <c r="R30" i="21"/>
  <c r="P30" i="21"/>
  <c r="R29" i="21"/>
  <c r="P29" i="21"/>
  <c r="R28" i="21"/>
  <c r="P28" i="21"/>
  <c r="R27" i="21"/>
  <c r="P27" i="21"/>
  <c r="R26" i="21"/>
  <c r="P26" i="21"/>
  <c r="R25" i="21"/>
  <c r="P25" i="21"/>
  <c r="R24" i="21"/>
  <c r="P24" i="21"/>
  <c r="R23" i="21"/>
  <c r="P23" i="21"/>
  <c r="R22" i="21"/>
  <c r="P22" i="21"/>
  <c r="R21" i="21"/>
  <c r="P21" i="21"/>
  <c r="R20" i="21"/>
  <c r="P20" i="21"/>
  <c r="R19" i="21"/>
  <c r="P19" i="21"/>
  <c r="R18" i="21"/>
  <c r="P18" i="21"/>
  <c r="R17" i="21"/>
  <c r="P17" i="21"/>
  <c r="R16" i="21"/>
  <c r="P16" i="21"/>
  <c r="R15" i="21"/>
  <c r="P15" i="21"/>
  <c r="R14" i="21"/>
  <c r="P14" i="21"/>
  <c r="R13" i="21"/>
  <c r="P13" i="21"/>
  <c r="R12" i="21"/>
  <c r="P12" i="21"/>
  <c r="R11" i="21"/>
  <c r="P11" i="21"/>
  <c r="R10" i="21"/>
  <c r="P10" i="21"/>
  <c r="H41" i="20" s="1"/>
  <c r="R9" i="21"/>
  <c r="P9" i="21"/>
  <c r="R8" i="21"/>
  <c r="P8" i="21"/>
  <c r="D272" i="26" l="1"/>
  <c r="C142" i="26"/>
  <c r="C272" i="26" s="1"/>
  <c r="N231" i="27" s="1"/>
  <c r="F225" i="23"/>
  <c r="J25" i="23"/>
  <c r="J10" i="23" s="1"/>
  <c r="I25" i="23"/>
  <c r="I10" i="23" s="1"/>
  <c r="F13" i="20"/>
  <c r="F12" i="20" s="1"/>
  <c r="F11" i="20" s="1"/>
  <c r="I225" i="23"/>
  <c r="E162" i="23"/>
  <c r="E25" i="23"/>
  <c r="E10" i="23" s="1"/>
  <c r="E8" i="22"/>
  <c r="E225" i="23"/>
  <c r="G8" i="22"/>
  <c r="G9" i="22" s="1"/>
  <c r="J18" i="20"/>
  <c r="J17" i="20" s="1"/>
  <c r="H225" i="23"/>
  <c r="G176" i="23"/>
  <c r="F162" i="23"/>
  <c r="D162" i="23"/>
  <c r="C14" i="23"/>
  <c r="D25" i="23"/>
  <c r="D10" i="23" s="1"/>
  <c r="I162" i="23"/>
  <c r="G225" i="23"/>
  <c r="C31" i="23"/>
  <c r="F176" i="23"/>
  <c r="F140" i="23" s="1"/>
  <c r="E176" i="23"/>
  <c r="D225" i="23"/>
  <c r="F25" i="23"/>
  <c r="C34" i="23"/>
  <c r="I176" i="23"/>
  <c r="J57" i="23"/>
  <c r="C152" i="23"/>
  <c r="C141" i="23" s="1"/>
  <c r="C195" i="23"/>
  <c r="C96" i="23"/>
  <c r="C180" i="23"/>
  <c r="C166" i="23"/>
  <c r="J176" i="23"/>
  <c r="G57" i="23"/>
  <c r="G25" i="23"/>
  <c r="G10" i="23" s="1"/>
  <c r="G162" i="23"/>
  <c r="G140" i="23" s="1"/>
  <c r="C26" i="23"/>
  <c r="C25" i="23" s="1"/>
  <c r="C71" i="23"/>
  <c r="C70" i="23" s="1"/>
  <c r="C177" i="23"/>
  <c r="J225" i="23"/>
  <c r="C198" i="23"/>
  <c r="I57" i="23"/>
  <c r="C65" i="23"/>
  <c r="H25" i="23"/>
  <c r="H10" i="23" s="1"/>
  <c r="F57" i="23"/>
  <c r="H176" i="23"/>
  <c r="H140" i="23" s="1"/>
  <c r="H57" i="23"/>
  <c r="C22" i="23"/>
  <c r="C19" i="23" s="1"/>
  <c r="C77" i="23"/>
  <c r="C208" i="23"/>
  <c r="C207" i="23" s="1"/>
  <c r="C40" i="23"/>
  <c r="C39" i="23" s="1"/>
  <c r="C108" i="23"/>
  <c r="C107" i="23" s="1"/>
  <c r="C112" i="23"/>
  <c r="C48" i="23"/>
  <c r="C47" i="23" s="1"/>
  <c r="C230" i="23"/>
  <c r="C226" i="23"/>
  <c r="C187" i="23"/>
  <c r="C123" i="23"/>
  <c r="C239" i="23"/>
  <c r="D176" i="23"/>
  <c r="E57" i="23"/>
  <c r="F10" i="23"/>
  <c r="C163" i="23"/>
  <c r="C58" i="23"/>
  <c r="C234" i="23"/>
  <c r="C251" i="23"/>
  <c r="C248" i="23" s="1"/>
  <c r="D57" i="23"/>
  <c r="C261" i="23"/>
  <c r="C260" i="23" s="1"/>
  <c r="F18" i="20"/>
  <c r="F17" i="20" s="1"/>
  <c r="G18" i="20"/>
  <c r="G17" i="20" s="1"/>
  <c r="I23" i="20"/>
  <c r="D95" i="20"/>
  <c r="D94" i="20" s="1"/>
  <c r="H18" i="20"/>
  <c r="H17" i="20" s="1"/>
  <c r="H24" i="20"/>
  <c r="F188" i="20"/>
  <c r="H164" i="20"/>
  <c r="I18" i="20"/>
  <c r="I17" i="20" s="1"/>
  <c r="E46" i="20"/>
  <c r="E45" i="20" s="1"/>
  <c r="J32" i="20"/>
  <c r="D18" i="20"/>
  <c r="D17" i="20" s="1"/>
  <c r="J44" i="20"/>
  <c r="J43" i="20" s="1"/>
  <c r="G44" i="20"/>
  <c r="G43" i="20" s="1"/>
  <c r="F44" i="20"/>
  <c r="F43" i="20" s="1"/>
  <c r="E44" i="20"/>
  <c r="E43" i="20" s="1"/>
  <c r="D44" i="20"/>
  <c r="I44" i="20"/>
  <c r="I43" i="20" s="1"/>
  <c r="H44" i="20"/>
  <c r="H43" i="20" s="1"/>
  <c r="I33" i="20"/>
  <c r="E18" i="20"/>
  <c r="E17" i="20" s="1"/>
  <c r="G27" i="20"/>
  <c r="H35" i="20"/>
  <c r="E50" i="20"/>
  <c r="J114" i="20"/>
  <c r="J113" i="20" s="1"/>
  <c r="D200" i="20"/>
  <c r="D199" i="20" s="1"/>
  <c r="E16" i="20"/>
  <c r="E15" i="20" s="1"/>
  <c r="F28" i="20"/>
  <c r="G36" i="20"/>
  <c r="F55" i="20"/>
  <c r="J125" i="20"/>
  <c r="J124" i="20" s="1"/>
  <c r="D21" i="20"/>
  <c r="E30" i="20"/>
  <c r="E29" i="20" s="1"/>
  <c r="F37" i="20"/>
  <c r="F66" i="20"/>
  <c r="G135" i="20"/>
  <c r="G134" i="20" s="1"/>
  <c r="J21" i="20"/>
  <c r="J20" i="20" s="1"/>
  <c r="D32" i="20"/>
  <c r="F38" i="20"/>
  <c r="F74" i="20"/>
  <c r="E147" i="20"/>
  <c r="E146" i="20" s="1"/>
  <c r="D85" i="20"/>
  <c r="D84" i="20" s="1"/>
  <c r="D23" i="20"/>
  <c r="G28" i="20"/>
  <c r="J33" i="20"/>
  <c r="G37" i="20"/>
  <c r="I41" i="20"/>
  <c r="F46" i="20"/>
  <c r="F45" i="20" s="1"/>
  <c r="D51" i="20"/>
  <c r="E56" i="20"/>
  <c r="E67" i="20"/>
  <c r="E76" i="20"/>
  <c r="E75" i="20" s="1"/>
  <c r="J85" i="20"/>
  <c r="J84" i="20" s="1"/>
  <c r="J95" i="20"/>
  <c r="J94" i="20" s="1"/>
  <c r="I106" i="20"/>
  <c r="I105" i="20" s="1"/>
  <c r="I116" i="20"/>
  <c r="I115" i="20" s="1"/>
  <c r="H127" i="20"/>
  <c r="H126" i="20" s="1"/>
  <c r="E137" i="20"/>
  <c r="E136" i="20" s="1"/>
  <c r="D149" i="20"/>
  <c r="D148" i="20" s="1"/>
  <c r="E167" i="20"/>
  <c r="J190" i="20"/>
  <c r="H13" i="20"/>
  <c r="H12" i="20" s="1"/>
  <c r="H11" i="20" s="1"/>
  <c r="G16" i="20"/>
  <c r="G15" i="20" s="1"/>
  <c r="G14" i="20" s="1"/>
  <c r="F21" i="20"/>
  <c r="F20" i="20" s="1"/>
  <c r="E23" i="20"/>
  <c r="D24" i="20"/>
  <c r="J24" i="20"/>
  <c r="I27" i="20"/>
  <c r="H28" i="20"/>
  <c r="G30" i="20"/>
  <c r="G29" i="20" s="1"/>
  <c r="F32" i="20"/>
  <c r="E33" i="20"/>
  <c r="D35" i="20"/>
  <c r="J35" i="20"/>
  <c r="I36" i="20"/>
  <c r="H37" i="20"/>
  <c r="I38" i="20"/>
  <c r="D42" i="20"/>
  <c r="G46" i="20"/>
  <c r="G45" i="20" s="1"/>
  <c r="J51" i="20"/>
  <c r="I87" i="20"/>
  <c r="I86" i="20" s="1"/>
  <c r="I98" i="20"/>
  <c r="I97" i="20" s="1"/>
  <c r="H109" i="20"/>
  <c r="H118" i="20"/>
  <c r="H117" i="20" s="1"/>
  <c r="F129" i="20"/>
  <c r="F128" i="20" s="1"/>
  <c r="G151" i="20"/>
  <c r="G150" i="20" s="1"/>
  <c r="H169" i="20"/>
  <c r="I194" i="20"/>
  <c r="I193" i="20" s="1"/>
  <c r="F16" i="20"/>
  <c r="F15" i="20" s="1"/>
  <c r="I24" i="20"/>
  <c r="E32" i="20"/>
  <c r="H36" i="20"/>
  <c r="H38" i="20"/>
  <c r="I13" i="20"/>
  <c r="I12" i="20" s="1"/>
  <c r="I11" i="20" s="1"/>
  <c r="H16" i="20"/>
  <c r="H15" i="20" s="1"/>
  <c r="H14" i="20" s="1"/>
  <c r="G21" i="20"/>
  <c r="G20" i="20" s="1"/>
  <c r="F23" i="20"/>
  <c r="E24" i="20"/>
  <c r="D27" i="20"/>
  <c r="J27" i="20"/>
  <c r="I28" i="20"/>
  <c r="I26" i="20" s="1"/>
  <c r="H30" i="20"/>
  <c r="H29" i="20" s="1"/>
  <c r="G32" i="20"/>
  <c r="F33" i="20"/>
  <c r="E35" i="20"/>
  <c r="D36" i="20"/>
  <c r="J36" i="20"/>
  <c r="I37" i="20"/>
  <c r="J38" i="20"/>
  <c r="F42" i="20"/>
  <c r="E49" i="20"/>
  <c r="I52" i="20"/>
  <c r="I60" i="20"/>
  <c r="I59" i="20" s="1"/>
  <c r="I69" i="20"/>
  <c r="I68" i="20" s="1"/>
  <c r="H79" i="20"/>
  <c r="H78" i="20" s="1"/>
  <c r="H89" i="20"/>
  <c r="G100" i="20"/>
  <c r="G99" i="20" s="1"/>
  <c r="G110" i="20"/>
  <c r="G120" i="20"/>
  <c r="G119" i="20" s="1"/>
  <c r="E131" i="20"/>
  <c r="E130" i="20" s="1"/>
  <c r="I139" i="20"/>
  <c r="I138" i="20" s="1"/>
  <c r="E154" i="20"/>
  <c r="F173" i="20"/>
  <c r="F172" i="20" s="1"/>
  <c r="J250" i="20"/>
  <c r="J249" i="20" s="1"/>
  <c r="D250" i="20"/>
  <c r="D249" i="20" s="1"/>
  <c r="E269" i="20"/>
  <c r="E268" i="20" s="1"/>
  <c r="E267" i="20" s="1"/>
  <c r="E266" i="20" s="1"/>
  <c r="D216" i="20"/>
  <c r="D215" i="20" s="1"/>
  <c r="J204" i="20"/>
  <c r="J203" i="20" s="1"/>
  <c r="I197" i="20"/>
  <c r="H194" i="20"/>
  <c r="H193" i="20" s="1"/>
  <c r="I190" i="20"/>
  <c r="E188" i="20"/>
  <c r="E182" i="20"/>
  <c r="I178" i="20"/>
  <c r="E173" i="20"/>
  <c r="E172" i="20" s="1"/>
  <c r="J168" i="20"/>
  <c r="D167" i="20"/>
  <c r="G164" i="20"/>
  <c r="G159" i="20"/>
  <c r="G158" i="20" s="1"/>
  <c r="I155" i="20"/>
  <c r="D154" i="20"/>
  <c r="E151" i="20"/>
  <c r="E150" i="20" s="1"/>
  <c r="J147" i="20"/>
  <c r="J146" i="20" s="1"/>
  <c r="D147" i="20"/>
  <c r="D146" i="20" s="1"/>
  <c r="F145" i="20"/>
  <c r="F144" i="20" s="1"/>
  <c r="G143" i="20"/>
  <c r="G142" i="20" s="1"/>
  <c r="H139" i="20"/>
  <c r="H138" i="20" s="1"/>
  <c r="J137" i="20"/>
  <c r="J136" i="20" s="1"/>
  <c r="D137" i="20"/>
  <c r="D136" i="20" s="1"/>
  <c r="F135" i="20"/>
  <c r="F134" i="20" s="1"/>
  <c r="G133" i="20"/>
  <c r="G132" i="20" s="1"/>
  <c r="J131" i="20"/>
  <c r="J130" i="20" s="1"/>
  <c r="D131" i="20"/>
  <c r="D130" i="20" s="1"/>
  <c r="E129" i="20"/>
  <c r="E128" i="20" s="1"/>
  <c r="G127" i="20"/>
  <c r="G126" i="20" s="1"/>
  <c r="I125" i="20"/>
  <c r="I124" i="20" s="1"/>
  <c r="J122" i="20"/>
  <c r="J121" i="20" s="1"/>
  <c r="D122" i="20"/>
  <c r="F120" i="20"/>
  <c r="F119" i="20" s="1"/>
  <c r="G118" i="20"/>
  <c r="G117" i="20" s="1"/>
  <c r="H116" i="20"/>
  <c r="H115" i="20" s="1"/>
  <c r="I114" i="20"/>
  <c r="I113" i="20" s="1"/>
  <c r="E111" i="20"/>
  <c r="F110" i="20"/>
  <c r="G109" i="20"/>
  <c r="H106" i="20"/>
  <c r="H105" i="20" s="1"/>
  <c r="J104" i="20"/>
  <c r="J103" i="20" s="1"/>
  <c r="D104" i="20"/>
  <c r="D103" i="20" s="1"/>
  <c r="E102" i="20"/>
  <c r="E101" i="20" s="1"/>
  <c r="F100" i="20"/>
  <c r="F99" i="20" s="1"/>
  <c r="H98" i="20"/>
  <c r="H97" i="20" s="1"/>
  <c r="I95" i="20"/>
  <c r="I94" i="20" s="1"/>
  <c r="J93" i="20"/>
  <c r="J92" i="20" s="1"/>
  <c r="D93" i="20"/>
  <c r="D92" i="20" s="1"/>
  <c r="F91" i="20"/>
  <c r="F90" i="20" s="1"/>
  <c r="G89" i="20"/>
  <c r="G88" i="20" s="1"/>
  <c r="H87" i="20"/>
  <c r="H86" i="20" s="1"/>
  <c r="I85" i="20"/>
  <c r="I84" i="20" s="1"/>
  <c r="J83" i="20"/>
  <c r="J82" i="20" s="1"/>
  <c r="D83" i="20"/>
  <c r="D82" i="20" s="1"/>
  <c r="E81" i="20"/>
  <c r="E80" i="20" s="1"/>
  <c r="G79" i="20"/>
  <c r="G78" i="20" s="1"/>
  <c r="J76" i="20"/>
  <c r="J75" i="20" s="1"/>
  <c r="D76" i="20"/>
  <c r="D75" i="20" s="1"/>
  <c r="E74" i="20"/>
  <c r="F73" i="20"/>
  <c r="G72" i="20"/>
  <c r="H69" i="20"/>
  <c r="H68" i="20" s="1"/>
  <c r="J67" i="20"/>
  <c r="D67" i="20"/>
  <c r="E66" i="20"/>
  <c r="F64" i="20"/>
  <c r="F63" i="20" s="1"/>
  <c r="G62" i="20"/>
  <c r="G61" i="20" s="1"/>
  <c r="H60" i="20"/>
  <c r="H59" i="20" s="1"/>
  <c r="J56" i="20"/>
  <c r="D56" i="20"/>
  <c r="E55" i="20"/>
  <c r="F54" i="20"/>
  <c r="G53" i="20"/>
  <c r="H52" i="20"/>
  <c r="I51" i="20"/>
  <c r="J50" i="20"/>
  <c r="I250" i="20"/>
  <c r="I249" i="20" s="1"/>
  <c r="I252" i="20"/>
  <c r="D214" i="20"/>
  <c r="D213" i="20" s="1"/>
  <c r="D204" i="20"/>
  <c r="H197" i="20"/>
  <c r="H192" i="20"/>
  <c r="D190" i="20"/>
  <c r="H186" i="20"/>
  <c r="H185" i="20" s="1"/>
  <c r="D182" i="20"/>
  <c r="H178" i="20"/>
  <c r="J171" i="20"/>
  <c r="J170" i="20" s="1"/>
  <c r="I168" i="20"/>
  <c r="J165" i="20"/>
  <c r="E164" i="20"/>
  <c r="E159" i="20"/>
  <c r="E158" i="20" s="1"/>
  <c r="G155" i="20"/>
  <c r="I153" i="20"/>
  <c r="I152" i="20" s="1"/>
  <c r="J149" i="20"/>
  <c r="J148" i="20" s="1"/>
  <c r="I147" i="20"/>
  <c r="I146" i="20" s="1"/>
  <c r="E145" i="20"/>
  <c r="E144" i="20" s="1"/>
  <c r="F143" i="20"/>
  <c r="F142" i="20" s="1"/>
  <c r="G139" i="20"/>
  <c r="G138" i="20" s="1"/>
  <c r="I137" i="20"/>
  <c r="I136" i="20" s="1"/>
  <c r="E135" i="20"/>
  <c r="E134" i="20" s="1"/>
  <c r="F133" i="20"/>
  <c r="F132" i="20" s="1"/>
  <c r="I131" i="20"/>
  <c r="I130" i="20" s="1"/>
  <c r="J129" i="20"/>
  <c r="J128" i="20" s="1"/>
  <c r="D129" i="20"/>
  <c r="D128" i="20" s="1"/>
  <c r="F127" i="20"/>
  <c r="F126" i="20" s="1"/>
  <c r="H125" i="20"/>
  <c r="H124" i="20" s="1"/>
  <c r="I122" i="20"/>
  <c r="I121" i="20" s="1"/>
  <c r="E120" i="20"/>
  <c r="E119" i="20" s="1"/>
  <c r="F118" i="20"/>
  <c r="F117" i="20" s="1"/>
  <c r="G116" i="20"/>
  <c r="G115" i="20" s="1"/>
  <c r="H114" i="20"/>
  <c r="H113" i="20" s="1"/>
  <c r="J111" i="20"/>
  <c r="D111" i="20"/>
  <c r="E110" i="20"/>
  <c r="F109" i="20"/>
  <c r="G106" i="20"/>
  <c r="G105" i="20" s="1"/>
  <c r="I104" i="20"/>
  <c r="I103" i="20" s="1"/>
  <c r="J102" i="20"/>
  <c r="J101" i="20" s="1"/>
  <c r="D102" i="20"/>
  <c r="D101" i="20" s="1"/>
  <c r="E100" i="20"/>
  <c r="E99" i="20" s="1"/>
  <c r="G98" i="20"/>
  <c r="G97" i="20" s="1"/>
  <c r="H95" i="20"/>
  <c r="I93" i="20"/>
  <c r="I92" i="20" s="1"/>
  <c r="E91" i="20"/>
  <c r="E90" i="20" s="1"/>
  <c r="F89" i="20"/>
  <c r="F88" i="20" s="1"/>
  <c r="G87" i="20"/>
  <c r="G86" i="20" s="1"/>
  <c r="H85" i="20"/>
  <c r="H84" i="20" s="1"/>
  <c r="I83" i="20"/>
  <c r="I82" i="20" s="1"/>
  <c r="J81" i="20"/>
  <c r="J80" i="20" s="1"/>
  <c r="D81" i="20"/>
  <c r="D80" i="20" s="1"/>
  <c r="F79" i="20"/>
  <c r="F78" i="20" s="1"/>
  <c r="I76" i="20"/>
  <c r="I75" i="20" s="1"/>
  <c r="J74" i="20"/>
  <c r="D74" i="20"/>
  <c r="E73" i="20"/>
  <c r="F72" i="20"/>
  <c r="G69" i="20"/>
  <c r="G68" i="20" s="1"/>
  <c r="I67" i="20"/>
  <c r="J66" i="20"/>
  <c r="D66" i="20"/>
  <c r="E64" i="20"/>
  <c r="E63" i="20" s="1"/>
  <c r="F62" i="20"/>
  <c r="F61" i="20" s="1"/>
  <c r="G60" i="20"/>
  <c r="G59" i="20" s="1"/>
  <c r="I56" i="20"/>
  <c r="J55" i="20"/>
  <c r="D55" i="20"/>
  <c r="E54" i="20"/>
  <c r="F53" i="20"/>
  <c r="G52" i="20"/>
  <c r="H51" i="20"/>
  <c r="I50" i="20"/>
  <c r="J49" i="20"/>
  <c r="D49" i="20"/>
  <c r="H250" i="20"/>
  <c r="H249" i="20" s="1"/>
  <c r="G236" i="20"/>
  <c r="D212" i="20"/>
  <c r="D211" i="20" s="1"/>
  <c r="G202" i="20"/>
  <c r="G201" i="20" s="1"/>
  <c r="J196" i="20"/>
  <c r="G192" i="20"/>
  <c r="J189" i="20"/>
  <c r="G186" i="20"/>
  <c r="G185" i="20" s="1"/>
  <c r="F181" i="20"/>
  <c r="J175" i="20"/>
  <c r="J174" i="20" s="1"/>
  <c r="E171" i="20"/>
  <c r="E170" i="20" s="1"/>
  <c r="D168" i="20"/>
  <c r="G165" i="20"/>
  <c r="I161" i="20"/>
  <c r="I160" i="20" s="1"/>
  <c r="I157" i="20"/>
  <c r="I156" i="20" s="1"/>
  <c r="D155" i="20"/>
  <c r="F153" i="20"/>
  <c r="I149" i="20"/>
  <c r="I148" i="20" s="1"/>
  <c r="H147" i="20"/>
  <c r="H146" i="20" s="1"/>
  <c r="J145" i="20"/>
  <c r="J144" i="20" s="1"/>
  <c r="D145" i="20"/>
  <c r="E143" i="20"/>
  <c r="E142" i="20" s="1"/>
  <c r="F139" i="20"/>
  <c r="F138" i="20" s="1"/>
  <c r="H137" i="20"/>
  <c r="J135" i="20"/>
  <c r="J134" i="20" s="1"/>
  <c r="D135" i="20"/>
  <c r="D134" i="20" s="1"/>
  <c r="E133" i="20"/>
  <c r="E132" i="20" s="1"/>
  <c r="H131" i="20"/>
  <c r="H130" i="20" s="1"/>
  <c r="I129" i="20"/>
  <c r="I128" i="20" s="1"/>
  <c r="E127" i="20"/>
  <c r="E126" i="20" s="1"/>
  <c r="G125" i="20"/>
  <c r="G124" i="20" s="1"/>
  <c r="H122" i="20"/>
  <c r="H121" i="20" s="1"/>
  <c r="J120" i="20"/>
  <c r="J119" i="20" s="1"/>
  <c r="D120" i="20"/>
  <c r="D119" i="20" s="1"/>
  <c r="E118" i="20"/>
  <c r="E117" i="20" s="1"/>
  <c r="F116" i="20"/>
  <c r="F115" i="20" s="1"/>
  <c r="G114" i="20"/>
  <c r="G113" i="20" s="1"/>
  <c r="I111" i="20"/>
  <c r="J110" i="20"/>
  <c r="D110" i="20"/>
  <c r="E109" i="20"/>
  <c r="F106" i="20"/>
  <c r="F105" i="20" s="1"/>
  <c r="H104" i="20"/>
  <c r="I102" i="20"/>
  <c r="I101" i="20" s="1"/>
  <c r="J100" i="20"/>
  <c r="J99" i="20" s="1"/>
  <c r="D100" i="20"/>
  <c r="D99" i="20" s="1"/>
  <c r="F98" i="20"/>
  <c r="F97" i="20" s="1"/>
  <c r="G95" i="20"/>
  <c r="G94" i="20" s="1"/>
  <c r="H93" i="20"/>
  <c r="H92" i="20" s="1"/>
  <c r="J91" i="20"/>
  <c r="J90" i="20" s="1"/>
  <c r="D91" i="20"/>
  <c r="D90" i="20" s="1"/>
  <c r="E89" i="20"/>
  <c r="E88" i="20" s="1"/>
  <c r="F87" i="20"/>
  <c r="F86" i="20" s="1"/>
  <c r="G85" i="20"/>
  <c r="G84" i="20" s="1"/>
  <c r="H83" i="20"/>
  <c r="H82" i="20" s="1"/>
  <c r="I81" i="20"/>
  <c r="I80" i="20" s="1"/>
  <c r="E79" i="20"/>
  <c r="E78" i="20" s="1"/>
  <c r="H76" i="20"/>
  <c r="H75" i="20" s="1"/>
  <c r="I74" i="20"/>
  <c r="J73" i="20"/>
  <c r="D73" i="20"/>
  <c r="E72" i="20"/>
  <c r="F69" i="20"/>
  <c r="F68" i="20" s="1"/>
  <c r="H67" i="20"/>
  <c r="I66" i="20"/>
  <c r="J64" i="20"/>
  <c r="J63" i="20" s="1"/>
  <c r="D64" i="20"/>
  <c r="D63" i="20" s="1"/>
  <c r="E62" i="20"/>
  <c r="E61" i="20" s="1"/>
  <c r="F60" i="20"/>
  <c r="F59" i="20" s="1"/>
  <c r="H56" i="20"/>
  <c r="I55" i="20"/>
  <c r="J54" i="20"/>
  <c r="D54" i="20"/>
  <c r="E53" i="20"/>
  <c r="F52" i="20"/>
  <c r="G51" i="20"/>
  <c r="H50" i="20"/>
  <c r="I49" i="20"/>
  <c r="J46" i="20"/>
  <c r="J45" i="20" s="1"/>
  <c r="D46" i="20"/>
  <c r="D45" i="20" s="1"/>
  <c r="E42" i="20"/>
  <c r="F41" i="20"/>
  <c r="F40" i="20" s="1"/>
  <c r="G38" i="20"/>
  <c r="G250" i="20"/>
  <c r="G249" i="20" s="1"/>
  <c r="I229" i="20"/>
  <c r="E210" i="20"/>
  <c r="J200" i="20"/>
  <c r="J199" i="20" s="1"/>
  <c r="I196" i="20"/>
  <c r="I191" i="20"/>
  <c r="E189" i="20"/>
  <c r="G184" i="20"/>
  <c r="G183" i="20" s="1"/>
  <c r="E181" i="20"/>
  <c r="I175" i="20"/>
  <c r="I174" i="20" s="1"/>
  <c r="D171" i="20"/>
  <c r="D170" i="20" s="1"/>
  <c r="J167" i="20"/>
  <c r="F165" i="20"/>
  <c r="H161" i="20"/>
  <c r="H160" i="20" s="1"/>
  <c r="F157" i="20"/>
  <c r="F156" i="20" s="1"/>
  <c r="J154" i="20"/>
  <c r="E153" i="20"/>
  <c r="G149" i="20"/>
  <c r="G148" i="20" s="1"/>
  <c r="G147" i="20"/>
  <c r="G146" i="20" s="1"/>
  <c r="I145" i="20"/>
  <c r="I144" i="20" s="1"/>
  <c r="J143" i="20"/>
  <c r="J142" i="20" s="1"/>
  <c r="D143" i="20"/>
  <c r="D142" i="20" s="1"/>
  <c r="E139" i="20"/>
  <c r="E138" i="20" s="1"/>
  <c r="G137" i="20"/>
  <c r="G136" i="20" s="1"/>
  <c r="I135" i="20"/>
  <c r="I134" i="20" s="1"/>
  <c r="J133" i="20"/>
  <c r="J132" i="20" s="1"/>
  <c r="D133" i="20"/>
  <c r="D132" i="20" s="1"/>
  <c r="G131" i="20"/>
  <c r="G130" i="20" s="1"/>
  <c r="H129" i="20"/>
  <c r="H128" i="20" s="1"/>
  <c r="J127" i="20"/>
  <c r="J126" i="20" s="1"/>
  <c r="D127" i="20"/>
  <c r="D126" i="20" s="1"/>
  <c r="F125" i="20"/>
  <c r="F124" i="20" s="1"/>
  <c r="G122" i="20"/>
  <c r="G121" i="20" s="1"/>
  <c r="I120" i="20"/>
  <c r="I119" i="20" s="1"/>
  <c r="J118" i="20"/>
  <c r="J117" i="20" s="1"/>
  <c r="D118" i="20"/>
  <c r="D117" i="20" s="1"/>
  <c r="E116" i="20"/>
  <c r="E115" i="20" s="1"/>
  <c r="F114" i="20"/>
  <c r="F113" i="20" s="1"/>
  <c r="H111" i="20"/>
  <c r="I110" i="20"/>
  <c r="J109" i="20"/>
  <c r="D109" i="20"/>
  <c r="E106" i="20"/>
  <c r="E105" i="20" s="1"/>
  <c r="G104" i="20"/>
  <c r="G103" i="20" s="1"/>
  <c r="H102" i="20"/>
  <c r="H101" i="20" s="1"/>
  <c r="I100" i="20"/>
  <c r="I99" i="20" s="1"/>
  <c r="E98" i="20"/>
  <c r="E97" i="20" s="1"/>
  <c r="F95" i="20"/>
  <c r="F94" i="20" s="1"/>
  <c r="G93" i="20"/>
  <c r="G92" i="20" s="1"/>
  <c r="I91" i="20"/>
  <c r="I90" i="20" s="1"/>
  <c r="J89" i="20"/>
  <c r="J88" i="20" s="1"/>
  <c r="D89" i="20"/>
  <c r="D88" i="20" s="1"/>
  <c r="E87" i="20"/>
  <c r="E86" i="20" s="1"/>
  <c r="F85" i="20"/>
  <c r="F84" i="20" s="1"/>
  <c r="G83" i="20"/>
  <c r="G82" i="20" s="1"/>
  <c r="H81" i="20"/>
  <c r="H80" i="20" s="1"/>
  <c r="J79" i="20"/>
  <c r="J78" i="20" s="1"/>
  <c r="D79" i="20"/>
  <c r="D78" i="20" s="1"/>
  <c r="G76" i="20"/>
  <c r="G75" i="20" s="1"/>
  <c r="H74" i="20"/>
  <c r="I73" i="20"/>
  <c r="J72" i="20"/>
  <c r="D72" i="20"/>
  <c r="E69" i="20"/>
  <c r="E68" i="20" s="1"/>
  <c r="G67" i="20"/>
  <c r="H66" i="20"/>
  <c r="I64" i="20"/>
  <c r="I63" i="20" s="1"/>
  <c r="J62" i="20"/>
  <c r="J61" i="20" s="1"/>
  <c r="D62" i="20"/>
  <c r="D61" i="20" s="1"/>
  <c r="E60" i="20"/>
  <c r="E59" i="20" s="1"/>
  <c r="G56" i="20"/>
  <c r="H55" i="20"/>
  <c r="I54" i="20"/>
  <c r="J53" i="20"/>
  <c r="D53" i="20"/>
  <c r="E52" i="20"/>
  <c r="F51" i="20"/>
  <c r="G50" i="20"/>
  <c r="H49" i="20"/>
  <c r="I46" i="20"/>
  <c r="I45" i="20" s="1"/>
  <c r="J42" i="20"/>
  <c r="F250" i="20"/>
  <c r="F249" i="20" s="1"/>
  <c r="H224" i="20"/>
  <c r="H223" i="20" s="1"/>
  <c r="E209" i="20"/>
  <c r="E200" i="20"/>
  <c r="E199" i="20" s="1"/>
  <c r="D196" i="20"/>
  <c r="H191" i="20"/>
  <c r="D189" i="20"/>
  <c r="F184" i="20"/>
  <c r="F183" i="20" s="1"/>
  <c r="H179" i="20"/>
  <c r="D175" i="20"/>
  <c r="D174" i="20" s="1"/>
  <c r="I169" i="20"/>
  <c r="H167" i="20"/>
  <c r="D165" i="20"/>
  <c r="F161" i="20"/>
  <c r="F160" i="20" s="1"/>
  <c r="E157" i="20"/>
  <c r="E156" i="20" s="1"/>
  <c r="H154" i="20"/>
  <c r="H151" i="20"/>
  <c r="H150" i="20" s="1"/>
  <c r="F149" i="20"/>
  <c r="F148" i="20" s="1"/>
  <c r="F147" i="20"/>
  <c r="F146" i="20" s="1"/>
  <c r="H145" i="20"/>
  <c r="H144" i="20" s="1"/>
  <c r="I143" i="20"/>
  <c r="I142" i="20" s="1"/>
  <c r="J139" i="20"/>
  <c r="J138" i="20" s="1"/>
  <c r="D139" i="20"/>
  <c r="D138" i="20" s="1"/>
  <c r="F137" i="20"/>
  <c r="F136" i="20" s="1"/>
  <c r="H135" i="20"/>
  <c r="H134" i="20" s="1"/>
  <c r="I133" i="20"/>
  <c r="I132" i="20" s="1"/>
  <c r="F131" i="20"/>
  <c r="F130" i="20" s="1"/>
  <c r="G129" i="20"/>
  <c r="G128" i="20" s="1"/>
  <c r="I127" i="20"/>
  <c r="I126" i="20" s="1"/>
  <c r="E125" i="20"/>
  <c r="E124" i="20" s="1"/>
  <c r="F122" i="20"/>
  <c r="F121" i="20" s="1"/>
  <c r="H120" i="20"/>
  <c r="H119" i="20" s="1"/>
  <c r="I118" i="20"/>
  <c r="I117" i="20" s="1"/>
  <c r="J116" i="20"/>
  <c r="J115" i="20" s="1"/>
  <c r="D116" i="20"/>
  <c r="D115" i="20" s="1"/>
  <c r="E114" i="20"/>
  <c r="E113" i="20" s="1"/>
  <c r="G111" i="20"/>
  <c r="H110" i="20"/>
  <c r="I109" i="20"/>
  <c r="J106" i="20"/>
  <c r="J105" i="20" s="1"/>
  <c r="D106" i="20"/>
  <c r="D105" i="20" s="1"/>
  <c r="F104" i="20"/>
  <c r="F103" i="20" s="1"/>
  <c r="G102" i="20"/>
  <c r="G101" i="20" s="1"/>
  <c r="H100" i="20"/>
  <c r="H99" i="20" s="1"/>
  <c r="J98" i="20"/>
  <c r="J97" i="20" s="1"/>
  <c r="D98" i="20"/>
  <c r="D97" i="20" s="1"/>
  <c r="E95" i="20"/>
  <c r="E94" i="20" s="1"/>
  <c r="F93" i="20"/>
  <c r="F92" i="20" s="1"/>
  <c r="H91" i="20"/>
  <c r="H90" i="20" s="1"/>
  <c r="I89" i="20"/>
  <c r="I88" i="20" s="1"/>
  <c r="J87" i="20"/>
  <c r="J86" i="20" s="1"/>
  <c r="D87" i="20"/>
  <c r="D86" i="20" s="1"/>
  <c r="E85" i="20"/>
  <c r="E84" i="20" s="1"/>
  <c r="F83" i="20"/>
  <c r="F82" i="20" s="1"/>
  <c r="G81" i="20"/>
  <c r="G80" i="20" s="1"/>
  <c r="I79" i="20"/>
  <c r="I78" i="20" s="1"/>
  <c r="F76" i="20"/>
  <c r="F75" i="20" s="1"/>
  <c r="G74" i="20"/>
  <c r="H73" i="20"/>
  <c r="I72" i="20"/>
  <c r="J69" i="20"/>
  <c r="J68" i="20" s="1"/>
  <c r="D69" i="20"/>
  <c r="D68" i="20" s="1"/>
  <c r="F67" i="20"/>
  <c r="F65" i="20" s="1"/>
  <c r="G66" i="20"/>
  <c r="H64" i="20"/>
  <c r="H63" i="20" s="1"/>
  <c r="I62" i="20"/>
  <c r="I61" i="20" s="1"/>
  <c r="J60" i="20"/>
  <c r="J59" i="20" s="1"/>
  <c r="D60" i="20"/>
  <c r="D59" i="20" s="1"/>
  <c r="F56" i="20"/>
  <c r="G55" i="20"/>
  <c r="H54" i="20"/>
  <c r="I53" i="20"/>
  <c r="J52" i="20"/>
  <c r="D52" i="20"/>
  <c r="E51" i="20"/>
  <c r="F50" i="20"/>
  <c r="G49" i="20"/>
  <c r="H46" i="20"/>
  <c r="H45" i="20" s="1"/>
  <c r="I42" i="20"/>
  <c r="J41" i="20"/>
  <c r="D41" i="20"/>
  <c r="E38" i="20"/>
  <c r="G13" i="20"/>
  <c r="G12" i="20" s="1"/>
  <c r="G11" i="20" s="1"/>
  <c r="J23" i="20"/>
  <c r="F30" i="20"/>
  <c r="F29" i="20" s="1"/>
  <c r="I35" i="20"/>
  <c r="D13" i="20"/>
  <c r="J13" i="20"/>
  <c r="J12" i="20" s="1"/>
  <c r="J11" i="20" s="1"/>
  <c r="I16" i="20"/>
  <c r="I15" i="20" s="1"/>
  <c r="H21" i="20"/>
  <c r="H20" i="20" s="1"/>
  <c r="G23" i="20"/>
  <c r="F24" i="20"/>
  <c r="E27" i="20"/>
  <c r="D28" i="20"/>
  <c r="J28" i="20"/>
  <c r="I30" i="20"/>
  <c r="I29" i="20" s="1"/>
  <c r="H32" i="20"/>
  <c r="G33" i="20"/>
  <c r="F35" i="20"/>
  <c r="E36" i="20"/>
  <c r="D37" i="20"/>
  <c r="J37" i="20"/>
  <c r="E41" i="20"/>
  <c r="G42" i="20"/>
  <c r="F49" i="20"/>
  <c r="H53" i="20"/>
  <c r="H62" i="20"/>
  <c r="H61" i="20" s="1"/>
  <c r="H72" i="20"/>
  <c r="F81" i="20"/>
  <c r="F80" i="20" s="1"/>
  <c r="G91" i="20"/>
  <c r="G90" i="20" s="1"/>
  <c r="F102" i="20"/>
  <c r="F101" i="20" s="1"/>
  <c r="F111" i="20"/>
  <c r="E122" i="20"/>
  <c r="E121" i="20" s="1"/>
  <c r="H143" i="20"/>
  <c r="H142" i="20" s="1"/>
  <c r="J155" i="20"/>
  <c r="G179" i="20"/>
  <c r="G206" i="20"/>
  <c r="G205" i="20" s="1"/>
  <c r="E21" i="20"/>
  <c r="E20" i="20" s="1"/>
  <c r="H27" i="20"/>
  <c r="D33" i="20"/>
  <c r="D31" i="20" s="1"/>
  <c r="E13" i="20"/>
  <c r="E12" i="20" s="1"/>
  <c r="E11" i="20" s="1"/>
  <c r="D16" i="20"/>
  <c r="D15" i="20" s="1"/>
  <c r="J16" i="20"/>
  <c r="J15" i="20" s="1"/>
  <c r="J14" i="20" s="1"/>
  <c r="I21" i="20"/>
  <c r="I20" i="20" s="1"/>
  <c r="H23" i="20"/>
  <c r="G24" i="20"/>
  <c r="F27" i="20"/>
  <c r="E28" i="20"/>
  <c r="E26" i="20" s="1"/>
  <c r="D30" i="20"/>
  <c r="D29" i="20" s="1"/>
  <c r="J30" i="20"/>
  <c r="J29" i="20" s="1"/>
  <c r="I32" i="20"/>
  <c r="I31" i="20" s="1"/>
  <c r="H33" i="20"/>
  <c r="G35" i="20"/>
  <c r="F36" i="20"/>
  <c r="E37" i="20"/>
  <c r="D38" i="20"/>
  <c r="G41" i="20"/>
  <c r="H42" i="20"/>
  <c r="H40" i="20" s="1"/>
  <c r="D50" i="20"/>
  <c r="G54" i="20"/>
  <c r="G64" i="20"/>
  <c r="G63" i="20" s="1"/>
  <c r="G73" i="20"/>
  <c r="E83" i="20"/>
  <c r="E82" i="20" s="1"/>
  <c r="E93" i="20"/>
  <c r="E92" i="20" s="1"/>
  <c r="E104" i="20"/>
  <c r="E103" i="20" s="1"/>
  <c r="D114" i="20"/>
  <c r="D113" i="20" s="1"/>
  <c r="D125" i="20"/>
  <c r="H133" i="20"/>
  <c r="H132" i="20" s="1"/>
  <c r="G145" i="20"/>
  <c r="G144" i="20" s="1"/>
  <c r="H159" i="20"/>
  <c r="H158" i="20" s="1"/>
  <c r="J182" i="20"/>
  <c r="D220" i="20"/>
  <c r="D219" i="20" s="1"/>
  <c r="E250" i="20"/>
  <c r="E249" i="20" s="1"/>
  <c r="E263" i="20"/>
  <c r="E262" i="20" s="1"/>
  <c r="G265" i="20"/>
  <c r="G264" i="20" s="1"/>
  <c r="H177" i="20"/>
  <c r="E149" i="20"/>
  <c r="I151" i="20"/>
  <c r="I150" i="20" s="1"/>
  <c r="G153" i="20"/>
  <c r="G152" i="20" s="1"/>
  <c r="F154" i="20"/>
  <c r="E155" i="20"/>
  <c r="G157" i="20"/>
  <c r="G156" i="20" s="1"/>
  <c r="I159" i="20"/>
  <c r="I158" i="20" s="1"/>
  <c r="D161" i="20"/>
  <c r="D160" i="20" s="1"/>
  <c r="J161" i="20"/>
  <c r="J160" i="20" s="1"/>
  <c r="I164" i="20"/>
  <c r="H165" i="20"/>
  <c r="H163" i="20" s="1"/>
  <c r="F167" i="20"/>
  <c r="E168" i="20"/>
  <c r="D169" i="20"/>
  <c r="J169" i="20"/>
  <c r="F171" i="20"/>
  <c r="F170" i="20" s="1"/>
  <c r="G173" i="20"/>
  <c r="G172" i="20" s="1"/>
  <c r="E175" i="20"/>
  <c r="E174" i="20" s="1"/>
  <c r="D178" i="20"/>
  <c r="J178" i="20"/>
  <c r="I179" i="20"/>
  <c r="I177" i="20" s="1"/>
  <c r="G181" i="20"/>
  <c r="F182" i="20"/>
  <c r="H184" i="20"/>
  <c r="H183" i="20" s="1"/>
  <c r="I186" i="20"/>
  <c r="I185" i="20" s="1"/>
  <c r="G188" i="20"/>
  <c r="F189" i="20"/>
  <c r="E190" i="20"/>
  <c r="D191" i="20"/>
  <c r="J191" i="20"/>
  <c r="I192" i="20"/>
  <c r="D194" i="20"/>
  <c r="D193" i="20" s="1"/>
  <c r="J194" i="20"/>
  <c r="J193" i="20" s="1"/>
  <c r="E196" i="20"/>
  <c r="D197" i="20"/>
  <c r="J197" i="20"/>
  <c r="J195" i="20" s="1"/>
  <c r="F200" i="20"/>
  <c r="F199" i="20" s="1"/>
  <c r="H202" i="20"/>
  <c r="H201" i="20" s="1"/>
  <c r="E204" i="20"/>
  <c r="E203" i="20" s="1"/>
  <c r="H206" i="20"/>
  <c r="H205" i="20" s="1"/>
  <c r="F209" i="20"/>
  <c r="F210" i="20"/>
  <c r="F212" i="20"/>
  <c r="F211" i="20" s="1"/>
  <c r="F214" i="20"/>
  <c r="F213" i="20" s="1"/>
  <c r="E216" i="20"/>
  <c r="E215" i="20" s="1"/>
  <c r="I220" i="20"/>
  <c r="I219" i="20" s="1"/>
  <c r="G227" i="20"/>
  <c r="J229" i="20"/>
  <c r="I238" i="20"/>
  <c r="I237" i="20" s="1"/>
  <c r="G253" i="20"/>
  <c r="D151" i="20"/>
  <c r="D150" i="20" s="1"/>
  <c r="J151" i="20"/>
  <c r="J150" i="20" s="1"/>
  <c r="H153" i="20"/>
  <c r="G154" i="20"/>
  <c r="F155" i="20"/>
  <c r="F152" i="20" s="1"/>
  <c r="H157" i="20"/>
  <c r="H156" i="20" s="1"/>
  <c r="D159" i="20"/>
  <c r="D158" i="20" s="1"/>
  <c r="J159" i="20"/>
  <c r="J158" i="20" s="1"/>
  <c r="E161" i="20"/>
  <c r="E160" i="20" s="1"/>
  <c r="D164" i="20"/>
  <c r="J164" i="20"/>
  <c r="I165" i="20"/>
  <c r="G167" i="20"/>
  <c r="F168" i="20"/>
  <c r="E169" i="20"/>
  <c r="G171" i="20"/>
  <c r="G170" i="20" s="1"/>
  <c r="H173" i="20"/>
  <c r="H172" i="20" s="1"/>
  <c r="F175" i="20"/>
  <c r="F174" i="20" s="1"/>
  <c r="E178" i="20"/>
  <c r="D179" i="20"/>
  <c r="J179" i="20"/>
  <c r="H181" i="20"/>
  <c r="G182" i="20"/>
  <c r="I184" i="20"/>
  <c r="I183" i="20" s="1"/>
  <c r="D186" i="20"/>
  <c r="D185" i="20" s="1"/>
  <c r="J186" i="20"/>
  <c r="J185" i="20" s="1"/>
  <c r="H188" i="20"/>
  <c r="G189" i="20"/>
  <c r="F190" i="20"/>
  <c r="E191" i="20"/>
  <c r="D192" i="20"/>
  <c r="J192" i="20"/>
  <c r="E194" i="20"/>
  <c r="E193" i="20" s="1"/>
  <c r="F196" i="20"/>
  <c r="E197" i="20"/>
  <c r="G200" i="20"/>
  <c r="G199" i="20" s="1"/>
  <c r="I202" i="20"/>
  <c r="I201" i="20" s="1"/>
  <c r="F204" i="20"/>
  <c r="F203" i="20" s="1"/>
  <c r="J206" i="20"/>
  <c r="J205" i="20" s="1"/>
  <c r="G209" i="20"/>
  <c r="H210" i="20"/>
  <c r="G212" i="20"/>
  <c r="G211" i="20" s="1"/>
  <c r="H214" i="20"/>
  <c r="H213" i="20" s="1"/>
  <c r="F216" i="20"/>
  <c r="F215" i="20" s="1"/>
  <c r="J220" i="20"/>
  <c r="J219" i="20" s="1"/>
  <c r="H227" i="20"/>
  <c r="E231" i="20"/>
  <c r="I241" i="20"/>
  <c r="I240" i="20" s="1"/>
  <c r="I255" i="20"/>
  <c r="I254" i="20" s="1"/>
  <c r="G168" i="20"/>
  <c r="F169" i="20"/>
  <c r="H171" i="20"/>
  <c r="H170" i="20" s="1"/>
  <c r="I173" i="20"/>
  <c r="I172" i="20" s="1"/>
  <c r="G175" i="20"/>
  <c r="G174" i="20" s="1"/>
  <c r="F178" i="20"/>
  <c r="E179" i="20"/>
  <c r="I181" i="20"/>
  <c r="H182" i="20"/>
  <c r="D184" i="20"/>
  <c r="D183" i="20" s="1"/>
  <c r="J184" i="20"/>
  <c r="J183" i="20" s="1"/>
  <c r="E186" i="20"/>
  <c r="E185" i="20" s="1"/>
  <c r="I188" i="20"/>
  <c r="H189" i="20"/>
  <c r="G190" i="20"/>
  <c r="F191" i="20"/>
  <c r="E192" i="20"/>
  <c r="F194" i="20"/>
  <c r="F193" i="20" s="1"/>
  <c r="G196" i="20"/>
  <c r="F197" i="20"/>
  <c r="H200" i="20"/>
  <c r="H199" i="20" s="1"/>
  <c r="D202" i="20"/>
  <c r="D201" i="20" s="1"/>
  <c r="J202" i="20"/>
  <c r="J201" i="20" s="1"/>
  <c r="G204" i="20"/>
  <c r="G203" i="20" s="1"/>
  <c r="D206" i="20"/>
  <c r="D205" i="20" s="1"/>
  <c r="H209" i="20"/>
  <c r="I210" i="20"/>
  <c r="H212" i="20"/>
  <c r="H211" i="20" s="1"/>
  <c r="I214" i="20"/>
  <c r="I213" i="20" s="1"/>
  <c r="H216" i="20"/>
  <c r="H215" i="20" s="1"/>
  <c r="E222" i="20"/>
  <c r="E221" i="20" s="1"/>
  <c r="E228" i="20"/>
  <c r="I232" i="20"/>
  <c r="E243" i="20"/>
  <c r="E242" i="20" s="1"/>
  <c r="E257" i="20"/>
  <c r="E256" i="20" s="1"/>
  <c r="H149" i="20"/>
  <c r="H148" i="20" s="1"/>
  <c r="F151" i="20"/>
  <c r="F150" i="20" s="1"/>
  <c r="D153" i="20"/>
  <c r="J153" i="20"/>
  <c r="I154" i="20"/>
  <c r="H155" i="20"/>
  <c r="D157" i="20"/>
  <c r="D156" i="20" s="1"/>
  <c r="J157" i="20"/>
  <c r="J156" i="20" s="1"/>
  <c r="F159" i="20"/>
  <c r="F158" i="20" s="1"/>
  <c r="G161" i="20"/>
  <c r="G160" i="20" s="1"/>
  <c r="F164" i="20"/>
  <c r="E165" i="20"/>
  <c r="I167" i="20"/>
  <c r="H168" i="20"/>
  <c r="G169" i="20"/>
  <c r="I171" i="20"/>
  <c r="I170" i="20" s="1"/>
  <c r="D173" i="20"/>
  <c r="D172" i="20" s="1"/>
  <c r="J173" i="20"/>
  <c r="J172" i="20" s="1"/>
  <c r="H175" i="20"/>
  <c r="H174" i="20" s="1"/>
  <c r="G178" i="20"/>
  <c r="F179" i="20"/>
  <c r="D181" i="20"/>
  <c r="J181" i="20"/>
  <c r="I182" i="20"/>
  <c r="E184" i="20"/>
  <c r="E183" i="20" s="1"/>
  <c r="F186" i="20"/>
  <c r="F185" i="20" s="1"/>
  <c r="D188" i="20"/>
  <c r="J188" i="20"/>
  <c r="I189" i="20"/>
  <c r="H190" i="20"/>
  <c r="G191" i="20"/>
  <c r="F192" i="20"/>
  <c r="G194" i="20"/>
  <c r="G193" i="20" s="1"/>
  <c r="H196" i="20"/>
  <c r="G197" i="20"/>
  <c r="I200" i="20"/>
  <c r="I199" i="20" s="1"/>
  <c r="E202" i="20"/>
  <c r="E201" i="20" s="1"/>
  <c r="H204" i="20"/>
  <c r="H203" i="20" s="1"/>
  <c r="E206" i="20"/>
  <c r="E205" i="20" s="1"/>
  <c r="J209" i="20"/>
  <c r="J210" i="20"/>
  <c r="J212" i="20"/>
  <c r="J211" i="20" s="1"/>
  <c r="J214" i="20"/>
  <c r="J213" i="20" s="1"/>
  <c r="G218" i="20"/>
  <c r="G217" i="20" s="1"/>
  <c r="F222" i="20"/>
  <c r="F221" i="20" s="1"/>
  <c r="F228" i="20"/>
  <c r="G233" i="20"/>
  <c r="G245" i="20"/>
  <c r="G244" i="20" s="1"/>
  <c r="F202" i="20"/>
  <c r="F201" i="20" s="1"/>
  <c r="I204" i="20"/>
  <c r="I203" i="20" s="1"/>
  <c r="F206" i="20"/>
  <c r="F205" i="20" s="1"/>
  <c r="D209" i="20"/>
  <c r="D210" i="20"/>
  <c r="H218" i="20"/>
  <c r="H217" i="20" s="1"/>
  <c r="G224" i="20"/>
  <c r="G223" i="20" s="1"/>
  <c r="D229" i="20"/>
  <c r="I235" i="20"/>
  <c r="I247" i="20"/>
  <c r="I246" i="20" s="1"/>
  <c r="G26" i="20"/>
  <c r="H94" i="20"/>
  <c r="D12" i="20"/>
  <c r="D11" i="20" s="1"/>
  <c r="D20" i="20"/>
  <c r="H103" i="20"/>
  <c r="H88" i="20"/>
  <c r="D121" i="20"/>
  <c r="D124" i="20"/>
  <c r="D203" i="20"/>
  <c r="J269" i="20"/>
  <c r="J268" i="20" s="1"/>
  <c r="J267" i="20" s="1"/>
  <c r="J266" i="20" s="1"/>
  <c r="D269" i="20"/>
  <c r="F265" i="20"/>
  <c r="F264" i="20" s="1"/>
  <c r="J263" i="20"/>
  <c r="J262" i="20" s="1"/>
  <c r="D263" i="20"/>
  <c r="F259" i="20"/>
  <c r="F258" i="20" s="1"/>
  <c r="J257" i="20"/>
  <c r="J256" i="20" s="1"/>
  <c r="D257" i="20"/>
  <c r="H255" i="20"/>
  <c r="H254" i="20" s="1"/>
  <c r="F253" i="20"/>
  <c r="H252" i="20"/>
  <c r="H247" i="20"/>
  <c r="H246" i="20" s="1"/>
  <c r="F245" i="20"/>
  <c r="F244" i="20" s="1"/>
  <c r="J243" i="20"/>
  <c r="J242" i="20" s="1"/>
  <c r="D243" i="20"/>
  <c r="H241" i="20"/>
  <c r="H240" i="20" s="1"/>
  <c r="H238" i="20"/>
  <c r="H237" i="20" s="1"/>
  <c r="F236" i="20"/>
  <c r="H235" i="20"/>
  <c r="F233" i="20"/>
  <c r="H232" i="20"/>
  <c r="J231" i="20"/>
  <c r="D231" i="20"/>
  <c r="H229" i="20"/>
  <c r="J228" i="20"/>
  <c r="D228" i="20"/>
  <c r="F227" i="20"/>
  <c r="F224" i="20"/>
  <c r="F223" i="20" s="1"/>
  <c r="J222" i="20"/>
  <c r="J221" i="20" s="1"/>
  <c r="D222" i="20"/>
  <c r="H220" i="20"/>
  <c r="H219" i="20" s="1"/>
  <c r="F218" i="20"/>
  <c r="F217" i="20" s="1"/>
  <c r="J216" i="20"/>
  <c r="J215" i="20" s="1"/>
  <c r="I269" i="20"/>
  <c r="I268" i="20" s="1"/>
  <c r="I267" i="20" s="1"/>
  <c r="I266" i="20" s="1"/>
  <c r="E265" i="20"/>
  <c r="E264" i="20" s="1"/>
  <c r="I263" i="20"/>
  <c r="I262" i="20" s="1"/>
  <c r="E259" i="20"/>
  <c r="E258" i="20" s="1"/>
  <c r="I257" i="20"/>
  <c r="I256" i="20" s="1"/>
  <c r="G255" i="20"/>
  <c r="G254" i="20" s="1"/>
  <c r="E253" i="20"/>
  <c r="G252" i="20"/>
  <c r="G247" i="20"/>
  <c r="G246" i="20" s="1"/>
  <c r="E245" i="20"/>
  <c r="E244" i="20" s="1"/>
  <c r="I243" i="20"/>
  <c r="I242" i="20" s="1"/>
  <c r="G241" i="20"/>
  <c r="G240" i="20" s="1"/>
  <c r="G238" i="20"/>
  <c r="G237" i="20" s="1"/>
  <c r="E236" i="20"/>
  <c r="G235" i="20"/>
  <c r="E233" i="20"/>
  <c r="G232" i="20"/>
  <c r="I231" i="20"/>
  <c r="G229" i="20"/>
  <c r="I228" i="20"/>
  <c r="E227" i="20"/>
  <c r="E224" i="20"/>
  <c r="E223" i="20" s="1"/>
  <c r="I222" i="20"/>
  <c r="I221" i="20" s="1"/>
  <c r="G220" i="20"/>
  <c r="G219" i="20" s="1"/>
  <c r="E218" i="20"/>
  <c r="E217" i="20" s="1"/>
  <c r="I216" i="20"/>
  <c r="I215" i="20" s="1"/>
  <c r="G214" i="20"/>
  <c r="G213" i="20" s="1"/>
  <c r="E212" i="20"/>
  <c r="E211" i="20" s="1"/>
  <c r="H269" i="20"/>
  <c r="H268" i="20" s="1"/>
  <c r="H267" i="20" s="1"/>
  <c r="H266" i="20" s="1"/>
  <c r="J265" i="20"/>
  <c r="J264" i="20" s="1"/>
  <c r="D265" i="20"/>
  <c r="H263" i="20"/>
  <c r="H262" i="20" s="1"/>
  <c r="J259" i="20"/>
  <c r="J258" i="20" s="1"/>
  <c r="D259" i="20"/>
  <c r="H257" i="20"/>
  <c r="H256" i="20" s="1"/>
  <c r="F255" i="20"/>
  <c r="F254" i="20" s="1"/>
  <c r="J253" i="20"/>
  <c r="D253" i="20"/>
  <c r="F252" i="20"/>
  <c r="F247" i="20"/>
  <c r="F246" i="20" s="1"/>
  <c r="J245" i="20"/>
  <c r="J244" i="20" s="1"/>
  <c r="D245" i="20"/>
  <c r="H243" i="20"/>
  <c r="H242" i="20" s="1"/>
  <c r="F241" i="20"/>
  <c r="F240" i="20" s="1"/>
  <c r="F238" i="20"/>
  <c r="F237" i="20" s="1"/>
  <c r="J236" i="20"/>
  <c r="D236" i="20"/>
  <c r="F235" i="20"/>
  <c r="J233" i="20"/>
  <c r="D233" i="20"/>
  <c r="F232" i="20"/>
  <c r="H231" i="20"/>
  <c r="F229" i="20"/>
  <c r="H228" i="20"/>
  <c r="J227" i="20"/>
  <c r="D227" i="20"/>
  <c r="J224" i="20"/>
  <c r="J223" i="20" s="1"/>
  <c r="D224" i="20"/>
  <c r="H222" i="20"/>
  <c r="H221" i="20" s="1"/>
  <c r="F220" i="20"/>
  <c r="F219" i="20" s="1"/>
  <c r="J218" i="20"/>
  <c r="J217" i="20" s="1"/>
  <c r="D218" i="20"/>
  <c r="G269" i="20"/>
  <c r="G268" i="20" s="1"/>
  <c r="G267" i="20" s="1"/>
  <c r="G266" i="20" s="1"/>
  <c r="I265" i="20"/>
  <c r="I264" i="20" s="1"/>
  <c r="G263" i="20"/>
  <c r="G262" i="20" s="1"/>
  <c r="I259" i="20"/>
  <c r="I258" i="20" s="1"/>
  <c r="G257" i="20"/>
  <c r="G256" i="20" s="1"/>
  <c r="E255" i="20"/>
  <c r="E254" i="20" s="1"/>
  <c r="I253" i="20"/>
  <c r="E252" i="20"/>
  <c r="E247" i="20"/>
  <c r="E246" i="20" s="1"/>
  <c r="I245" i="20"/>
  <c r="I244" i="20" s="1"/>
  <c r="G243" i="20"/>
  <c r="G242" i="20" s="1"/>
  <c r="E241" i="20"/>
  <c r="E240" i="20" s="1"/>
  <c r="E238" i="20"/>
  <c r="E237" i="20" s="1"/>
  <c r="I236" i="20"/>
  <c r="E235" i="20"/>
  <c r="I233" i="20"/>
  <c r="E232" i="20"/>
  <c r="G231" i="20"/>
  <c r="E229" i="20"/>
  <c r="G228" i="20"/>
  <c r="I227" i="20"/>
  <c r="I224" i="20"/>
  <c r="I223" i="20" s="1"/>
  <c r="G222" i="20"/>
  <c r="G221" i="20" s="1"/>
  <c r="E220" i="20"/>
  <c r="I218" i="20"/>
  <c r="I217" i="20" s="1"/>
  <c r="G216" i="20"/>
  <c r="G215" i="20" s="1"/>
  <c r="E214" i="20"/>
  <c r="E213" i="20" s="1"/>
  <c r="I212" i="20"/>
  <c r="I211" i="20" s="1"/>
  <c r="G210" i="20"/>
  <c r="I209" i="20"/>
  <c r="I206" i="20"/>
  <c r="I205" i="20" s="1"/>
  <c r="F269" i="20"/>
  <c r="F268" i="20" s="1"/>
  <c r="F267" i="20" s="1"/>
  <c r="F266" i="20" s="1"/>
  <c r="H265" i="20"/>
  <c r="H264" i="20" s="1"/>
  <c r="F263" i="20"/>
  <c r="F262" i="20" s="1"/>
  <c r="F261" i="20" s="1"/>
  <c r="F260" i="20" s="1"/>
  <c r="H259" i="20"/>
  <c r="H258" i="20" s="1"/>
  <c r="F257" i="20"/>
  <c r="F256" i="20" s="1"/>
  <c r="J255" i="20"/>
  <c r="J254" i="20" s="1"/>
  <c r="D255" i="20"/>
  <c r="H253" i="20"/>
  <c r="J252" i="20"/>
  <c r="D252" i="20"/>
  <c r="J247" i="20"/>
  <c r="J246" i="20" s="1"/>
  <c r="D247" i="20"/>
  <c r="H245" i="20"/>
  <c r="H244" i="20" s="1"/>
  <c r="F243" i="20"/>
  <c r="F242" i="20" s="1"/>
  <c r="J241" i="20"/>
  <c r="J240" i="20" s="1"/>
  <c r="D241" i="20"/>
  <c r="J238" i="20"/>
  <c r="J237" i="20" s="1"/>
  <c r="D238" i="20"/>
  <c r="H236" i="20"/>
  <c r="J235" i="20"/>
  <c r="D235" i="20"/>
  <c r="H233" i="20"/>
  <c r="J232" i="20"/>
  <c r="D232" i="20"/>
  <c r="F231" i="20"/>
  <c r="G259" i="20"/>
  <c r="G258" i="20" s="1"/>
  <c r="P178" i="19"/>
  <c r="P174" i="19"/>
  <c r="P170" i="19"/>
  <c r="P166" i="19"/>
  <c r="P162" i="19"/>
  <c r="P158" i="19"/>
  <c r="P154" i="19"/>
  <c r="P150" i="19"/>
  <c r="P146" i="19"/>
  <c r="P142" i="19"/>
  <c r="P138" i="19"/>
  <c r="P134" i="19"/>
  <c r="P130" i="19"/>
  <c r="P126" i="19"/>
  <c r="P122" i="19"/>
  <c r="P118" i="19"/>
  <c r="P114" i="19"/>
  <c r="P110" i="19"/>
  <c r="P106" i="19"/>
  <c r="P102" i="19"/>
  <c r="P98" i="19"/>
  <c r="P94" i="19"/>
  <c r="P90" i="19"/>
  <c r="P86" i="19"/>
  <c r="P82" i="19"/>
  <c r="P78" i="19"/>
  <c r="P74" i="19"/>
  <c r="P70" i="19"/>
  <c r="P66" i="19"/>
  <c r="P62" i="19"/>
  <c r="P58" i="19"/>
  <c r="P54" i="19"/>
  <c r="P50" i="19"/>
  <c r="P46" i="19"/>
  <c r="P42" i="19"/>
  <c r="P38" i="19"/>
  <c r="P34" i="19"/>
  <c r="P30" i="19"/>
  <c r="P28" i="19"/>
  <c r="P26" i="19"/>
  <c r="P24" i="19"/>
  <c r="P22" i="19"/>
  <c r="P20" i="19"/>
  <c r="P18" i="19"/>
  <c r="P16" i="19"/>
  <c r="P14" i="19"/>
  <c r="P12" i="19"/>
  <c r="P10" i="19"/>
  <c r="P8" i="19"/>
  <c r="R8" i="19"/>
  <c r="P9" i="19"/>
  <c r="R9" i="19"/>
  <c r="R10" i="19"/>
  <c r="P11" i="19"/>
  <c r="R11" i="19"/>
  <c r="R12" i="19"/>
  <c r="P13" i="19"/>
  <c r="R13" i="19"/>
  <c r="R14" i="19"/>
  <c r="P15" i="19"/>
  <c r="R15" i="19"/>
  <c r="R16" i="19"/>
  <c r="P17" i="19"/>
  <c r="R17" i="19"/>
  <c r="R18" i="19"/>
  <c r="P19" i="19"/>
  <c r="R19" i="19"/>
  <c r="R20" i="19"/>
  <c r="P21" i="19"/>
  <c r="R21" i="19"/>
  <c r="R22" i="19"/>
  <c r="P23" i="19"/>
  <c r="R23" i="19"/>
  <c r="R24" i="19"/>
  <c r="P25" i="19"/>
  <c r="R25" i="19"/>
  <c r="R26" i="19"/>
  <c r="P27" i="19"/>
  <c r="R27" i="19"/>
  <c r="R28" i="19"/>
  <c r="P29" i="19"/>
  <c r="R29" i="19"/>
  <c r="R30" i="19"/>
  <c r="P31" i="19"/>
  <c r="R31" i="19"/>
  <c r="P32" i="19"/>
  <c r="R32" i="19"/>
  <c r="P33" i="19"/>
  <c r="R33" i="19"/>
  <c r="R34" i="19"/>
  <c r="P35" i="19"/>
  <c r="R35" i="19"/>
  <c r="P36" i="19"/>
  <c r="R36" i="19"/>
  <c r="P37" i="19"/>
  <c r="R37" i="19"/>
  <c r="R38" i="19"/>
  <c r="P39" i="19"/>
  <c r="R39" i="19"/>
  <c r="P40" i="19"/>
  <c r="R40" i="19"/>
  <c r="P41" i="19"/>
  <c r="R41" i="19"/>
  <c r="R42" i="19"/>
  <c r="P43" i="19"/>
  <c r="R43" i="19"/>
  <c r="P44" i="19"/>
  <c r="R44" i="19"/>
  <c r="P45" i="19"/>
  <c r="R45" i="19"/>
  <c r="R46" i="19"/>
  <c r="P47" i="19"/>
  <c r="R47" i="19"/>
  <c r="P48" i="19"/>
  <c r="R48" i="19"/>
  <c r="P49" i="19"/>
  <c r="R49" i="19"/>
  <c r="R50" i="19"/>
  <c r="P51" i="19"/>
  <c r="R51" i="19"/>
  <c r="P52" i="19"/>
  <c r="R52" i="19"/>
  <c r="P53" i="19"/>
  <c r="R53" i="19"/>
  <c r="R54" i="19"/>
  <c r="P55" i="19"/>
  <c r="R55" i="19"/>
  <c r="P56" i="19"/>
  <c r="R56" i="19"/>
  <c r="P57" i="19"/>
  <c r="R57" i="19"/>
  <c r="R58" i="19"/>
  <c r="P59" i="19"/>
  <c r="R59" i="19"/>
  <c r="P60" i="19"/>
  <c r="R60" i="19"/>
  <c r="P61" i="19"/>
  <c r="R61" i="19"/>
  <c r="R62" i="19"/>
  <c r="P63" i="19"/>
  <c r="R63" i="19"/>
  <c r="P64" i="19"/>
  <c r="R64" i="19"/>
  <c r="P65" i="19"/>
  <c r="R65" i="19"/>
  <c r="R66" i="19"/>
  <c r="P67" i="19"/>
  <c r="R67" i="19"/>
  <c r="P68" i="19"/>
  <c r="R68" i="19"/>
  <c r="P69" i="19"/>
  <c r="R69" i="19"/>
  <c r="R70" i="19"/>
  <c r="P71" i="19"/>
  <c r="R71" i="19"/>
  <c r="P72" i="19"/>
  <c r="R72" i="19"/>
  <c r="P73" i="19"/>
  <c r="R73" i="19"/>
  <c r="R74" i="19"/>
  <c r="P75" i="19"/>
  <c r="R75" i="19"/>
  <c r="P76" i="19"/>
  <c r="R76" i="19"/>
  <c r="P77" i="19"/>
  <c r="R77" i="19"/>
  <c r="R78" i="19"/>
  <c r="P79" i="19"/>
  <c r="R79" i="19"/>
  <c r="P80" i="19"/>
  <c r="R80" i="19"/>
  <c r="P81" i="19"/>
  <c r="R81" i="19"/>
  <c r="R82" i="19"/>
  <c r="P83" i="19"/>
  <c r="R83" i="19"/>
  <c r="P84" i="19"/>
  <c r="R84" i="19"/>
  <c r="P85" i="19"/>
  <c r="R85" i="19"/>
  <c r="R86" i="19"/>
  <c r="P87" i="19"/>
  <c r="R87" i="19"/>
  <c r="P88" i="19"/>
  <c r="R88" i="19"/>
  <c r="P89" i="19"/>
  <c r="R89" i="19"/>
  <c r="R90" i="19"/>
  <c r="P91" i="19"/>
  <c r="R91" i="19"/>
  <c r="P92" i="19"/>
  <c r="R92" i="19"/>
  <c r="P93" i="19"/>
  <c r="R93" i="19"/>
  <c r="R94" i="19"/>
  <c r="P95" i="19"/>
  <c r="R95" i="19"/>
  <c r="P96" i="19"/>
  <c r="R96" i="19"/>
  <c r="P97" i="19"/>
  <c r="R97" i="19"/>
  <c r="R98" i="19"/>
  <c r="P99" i="19"/>
  <c r="R99" i="19"/>
  <c r="P100" i="19"/>
  <c r="R100" i="19"/>
  <c r="P101" i="19"/>
  <c r="R101" i="19"/>
  <c r="R102" i="19"/>
  <c r="P103" i="19"/>
  <c r="R103" i="19"/>
  <c r="P104" i="19"/>
  <c r="R104" i="19"/>
  <c r="P105" i="19"/>
  <c r="R105" i="19"/>
  <c r="R106" i="19"/>
  <c r="P107" i="19"/>
  <c r="R107" i="19"/>
  <c r="P108" i="19"/>
  <c r="R108" i="19"/>
  <c r="P109" i="19"/>
  <c r="R109" i="19"/>
  <c r="R110" i="19"/>
  <c r="P111" i="19"/>
  <c r="R111" i="19"/>
  <c r="P112" i="19"/>
  <c r="R112" i="19"/>
  <c r="P113" i="19"/>
  <c r="R113" i="19"/>
  <c r="R114" i="19"/>
  <c r="P115" i="19"/>
  <c r="R115" i="19"/>
  <c r="P116" i="19"/>
  <c r="R116" i="19"/>
  <c r="P117" i="19"/>
  <c r="R117" i="19"/>
  <c r="R118" i="19"/>
  <c r="P119" i="19"/>
  <c r="R119" i="19"/>
  <c r="P120" i="19"/>
  <c r="R120" i="19"/>
  <c r="P121" i="19"/>
  <c r="R121" i="19"/>
  <c r="R122" i="19"/>
  <c r="P123" i="19"/>
  <c r="R123" i="19"/>
  <c r="P124" i="19"/>
  <c r="R124" i="19"/>
  <c r="P125" i="19"/>
  <c r="R125" i="19"/>
  <c r="R126" i="19"/>
  <c r="P127" i="19"/>
  <c r="R127" i="19"/>
  <c r="P128" i="19"/>
  <c r="R128" i="19"/>
  <c r="P129" i="19"/>
  <c r="R129" i="19"/>
  <c r="R130" i="19"/>
  <c r="P131" i="19"/>
  <c r="R131" i="19"/>
  <c r="P132" i="19"/>
  <c r="R132" i="19"/>
  <c r="P133" i="19"/>
  <c r="R133" i="19"/>
  <c r="R134" i="19"/>
  <c r="P135" i="19"/>
  <c r="R135" i="19"/>
  <c r="P136" i="19"/>
  <c r="R136" i="19"/>
  <c r="P137" i="19"/>
  <c r="R137" i="19"/>
  <c r="R138" i="19"/>
  <c r="P139" i="19"/>
  <c r="R139" i="19"/>
  <c r="P140" i="19"/>
  <c r="R140" i="19"/>
  <c r="P141" i="19"/>
  <c r="R141" i="19"/>
  <c r="R142" i="19"/>
  <c r="P143" i="19"/>
  <c r="R143" i="19"/>
  <c r="P144" i="19"/>
  <c r="R144" i="19"/>
  <c r="P145" i="19"/>
  <c r="R145" i="19"/>
  <c r="R146" i="19"/>
  <c r="P147" i="19"/>
  <c r="R147" i="19"/>
  <c r="P148" i="19"/>
  <c r="R148" i="19"/>
  <c r="P149" i="19"/>
  <c r="R149" i="19"/>
  <c r="R150" i="19"/>
  <c r="P151" i="19"/>
  <c r="R151" i="19"/>
  <c r="P152" i="19"/>
  <c r="R152" i="19"/>
  <c r="P153" i="19"/>
  <c r="R153" i="19"/>
  <c r="R154" i="19"/>
  <c r="P155" i="19"/>
  <c r="R155" i="19"/>
  <c r="P156" i="19"/>
  <c r="R156" i="19"/>
  <c r="P157" i="19"/>
  <c r="R157" i="19"/>
  <c r="R158" i="19"/>
  <c r="P159" i="19"/>
  <c r="R159" i="19"/>
  <c r="P160" i="19"/>
  <c r="R160" i="19"/>
  <c r="P161" i="19"/>
  <c r="R161" i="19"/>
  <c r="R162" i="19"/>
  <c r="P163" i="19"/>
  <c r="R163" i="19"/>
  <c r="P164" i="19"/>
  <c r="R164" i="19"/>
  <c r="P165" i="19"/>
  <c r="R165" i="19"/>
  <c r="R166" i="19"/>
  <c r="P167" i="19"/>
  <c r="R167" i="19"/>
  <c r="P168" i="19"/>
  <c r="R168" i="19"/>
  <c r="P169" i="19"/>
  <c r="R169" i="19"/>
  <c r="R170" i="19"/>
  <c r="P171" i="19"/>
  <c r="R171" i="19"/>
  <c r="P172" i="19"/>
  <c r="R172" i="19"/>
  <c r="P173" i="19"/>
  <c r="R173" i="19"/>
  <c r="R174" i="19"/>
  <c r="P175" i="19"/>
  <c r="R175" i="19"/>
  <c r="P176" i="19"/>
  <c r="R176" i="19"/>
  <c r="P177" i="19"/>
  <c r="R177" i="19"/>
  <c r="R178" i="19"/>
  <c r="P179" i="19"/>
  <c r="R179" i="19"/>
  <c r="P180" i="19"/>
  <c r="R180" i="19"/>
  <c r="E140" i="23" l="1"/>
  <c r="E9" i="22"/>
  <c r="H8" i="22"/>
  <c r="H9" i="22" s="1"/>
  <c r="F14" i="20"/>
  <c r="I140" i="23"/>
  <c r="D140" i="23"/>
  <c r="C176" i="23"/>
  <c r="J140" i="23"/>
  <c r="J270" i="23" s="1"/>
  <c r="C162" i="23"/>
  <c r="H270" i="23"/>
  <c r="I270" i="23"/>
  <c r="G270" i="23"/>
  <c r="C225" i="23"/>
  <c r="C57" i="23"/>
  <c r="E270" i="23"/>
  <c r="C10" i="23"/>
  <c r="F270" i="23"/>
  <c r="D270" i="23"/>
  <c r="H39" i="20"/>
  <c r="E208" i="20"/>
  <c r="F31" i="20"/>
  <c r="E22" i="20"/>
  <c r="E19" i="20" s="1"/>
  <c r="J31" i="20"/>
  <c r="I195" i="20"/>
  <c r="F39" i="20"/>
  <c r="D166" i="20"/>
  <c r="H22" i="20"/>
  <c r="H19" i="20" s="1"/>
  <c r="J163" i="20"/>
  <c r="G234" i="20"/>
  <c r="D14" i="20"/>
  <c r="J40" i="20"/>
  <c r="J39" i="20" s="1"/>
  <c r="H108" i="20"/>
  <c r="H107" i="20" s="1"/>
  <c r="H65" i="20"/>
  <c r="H58" i="20" s="1"/>
  <c r="D108" i="20"/>
  <c r="D107" i="20" s="1"/>
  <c r="E180" i="20"/>
  <c r="J34" i="20"/>
  <c r="I40" i="20"/>
  <c r="I39" i="20" s="1"/>
  <c r="C16" i="20"/>
  <c r="C15" i="20" s="1"/>
  <c r="I14" i="20"/>
  <c r="E14" i="20"/>
  <c r="C44" i="20"/>
  <c r="C43" i="20" s="1"/>
  <c r="D43" i="20"/>
  <c r="C18" i="20"/>
  <c r="C17" i="20" s="1"/>
  <c r="I22" i="20"/>
  <c r="I19" i="20" s="1"/>
  <c r="H71" i="20"/>
  <c r="H70" i="20" s="1"/>
  <c r="D71" i="20"/>
  <c r="G112" i="20"/>
  <c r="D65" i="20"/>
  <c r="J166" i="20"/>
  <c r="J26" i="20"/>
  <c r="C53" i="20"/>
  <c r="C72" i="20"/>
  <c r="G31" i="20"/>
  <c r="F22" i="20"/>
  <c r="F19" i="20" s="1"/>
  <c r="I77" i="20"/>
  <c r="G34" i="20"/>
  <c r="F26" i="20"/>
  <c r="G261" i="20"/>
  <c r="G260" i="20" s="1"/>
  <c r="G40" i="20"/>
  <c r="G39" i="20" s="1"/>
  <c r="J71" i="20"/>
  <c r="J70" i="20" s="1"/>
  <c r="C127" i="20"/>
  <c r="C126" i="20" s="1"/>
  <c r="I166" i="20"/>
  <c r="F77" i="20"/>
  <c r="D22" i="20"/>
  <c r="D19" i="20" s="1"/>
  <c r="E152" i="20"/>
  <c r="G22" i="20"/>
  <c r="G19" i="20" s="1"/>
  <c r="J22" i="20"/>
  <c r="J19" i="20" s="1"/>
  <c r="C106" i="20"/>
  <c r="C105" i="20" s="1"/>
  <c r="C110" i="20"/>
  <c r="C74" i="20"/>
  <c r="J187" i="20"/>
  <c r="D180" i="20"/>
  <c r="C62" i="20"/>
  <c r="C61" i="20" s="1"/>
  <c r="C98" i="20"/>
  <c r="C97" i="20" s="1"/>
  <c r="C169" i="20"/>
  <c r="G71" i="20"/>
  <c r="G70" i="20" s="1"/>
  <c r="D34" i="20"/>
  <c r="F108" i="20"/>
  <c r="F107" i="20" s="1"/>
  <c r="E34" i="20"/>
  <c r="C28" i="20"/>
  <c r="G48" i="20"/>
  <c r="G47" i="20" s="1"/>
  <c r="C66" i="20"/>
  <c r="J123" i="20"/>
  <c r="F96" i="20"/>
  <c r="C137" i="20"/>
  <c r="C136" i="20" s="1"/>
  <c r="C49" i="20"/>
  <c r="E71" i="20"/>
  <c r="E70" i="20" s="1"/>
  <c r="J77" i="20"/>
  <c r="J65" i="20"/>
  <c r="J58" i="20" s="1"/>
  <c r="C109" i="20"/>
  <c r="D26" i="20"/>
  <c r="H34" i="20"/>
  <c r="H166" i="20"/>
  <c r="H162" i="20" s="1"/>
  <c r="H26" i="20"/>
  <c r="E65" i="20"/>
  <c r="E58" i="20" s="1"/>
  <c r="F34" i="20"/>
  <c r="G177" i="20"/>
  <c r="J177" i="20"/>
  <c r="C116" i="20"/>
  <c r="C115" i="20" s="1"/>
  <c r="C85" i="20"/>
  <c r="C84" i="20" s="1"/>
  <c r="C95" i="20"/>
  <c r="C94" i="20" s="1"/>
  <c r="C129" i="20"/>
  <c r="C128" i="20" s="1"/>
  <c r="G65" i="20"/>
  <c r="G58" i="20" s="1"/>
  <c r="C38" i="20"/>
  <c r="C139" i="20"/>
  <c r="C138" i="20" s="1"/>
  <c r="C55" i="20"/>
  <c r="C36" i="20"/>
  <c r="H187" i="20"/>
  <c r="I180" i="20"/>
  <c r="D48" i="20"/>
  <c r="D47" i="20" s="1"/>
  <c r="C41" i="20"/>
  <c r="C32" i="20"/>
  <c r="C23" i="20"/>
  <c r="J48" i="20"/>
  <c r="J47" i="20" s="1"/>
  <c r="G77" i="20"/>
  <c r="G96" i="20"/>
  <c r="G108" i="20"/>
  <c r="G107" i="20" s="1"/>
  <c r="F112" i="20"/>
  <c r="I96" i="20"/>
  <c r="I108" i="20"/>
  <c r="I107" i="20" s="1"/>
  <c r="G123" i="20"/>
  <c r="F48" i="20"/>
  <c r="F47" i="20" s="1"/>
  <c r="J96" i="20"/>
  <c r="J108" i="20"/>
  <c r="J107" i="20" s="1"/>
  <c r="J112" i="20"/>
  <c r="E123" i="20"/>
  <c r="C145" i="20"/>
  <c r="C144" i="20" s="1"/>
  <c r="C51" i="20"/>
  <c r="C56" i="20"/>
  <c r="C67" i="20"/>
  <c r="E108" i="20"/>
  <c r="E107" i="20" s="1"/>
  <c r="E112" i="20"/>
  <c r="I251" i="20"/>
  <c r="I248" i="20" s="1"/>
  <c r="C54" i="20"/>
  <c r="F71" i="20"/>
  <c r="F70" i="20" s="1"/>
  <c r="F123" i="20"/>
  <c r="G163" i="20"/>
  <c r="I34" i="20"/>
  <c r="I25" i="20" s="1"/>
  <c r="D40" i="20"/>
  <c r="E31" i="20"/>
  <c r="G251" i="20"/>
  <c r="G248" i="20" s="1"/>
  <c r="E261" i="20"/>
  <c r="E260" i="20" s="1"/>
  <c r="H136" i="20"/>
  <c r="F163" i="20"/>
  <c r="I71" i="20"/>
  <c r="I70" i="20" s="1"/>
  <c r="H195" i="20"/>
  <c r="G141" i="20"/>
  <c r="C24" i="20"/>
  <c r="E96" i="20"/>
  <c r="I123" i="20"/>
  <c r="C102" i="20"/>
  <c r="C101" i="20" s="1"/>
  <c r="C89" i="20"/>
  <c r="C88" i="20" s="1"/>
  <c r="C37" i="20"/>
  <c r="C60" i="20"/>
  <c r="C59" i="20" s="1"/>
  <c r="D163" i="20"/>
  <c r="E40" i="20"/>
  <c r="E39" i="20" s="1"/>
  <c r="C76" i="20"/>
  <c r="C75" i="20" s="1"/>
  <c r="C50" i="20"/>
  <c r="C35" i="20"/>
  <c r="J226" i="20"/>
  <c r="F234" i="20"/>
  <c r="E163" i="20"/>
  <c r="G198" i="20"/>
  <c r="C52" i="20"/>
  <c r="I112" i="20"/>
  <c r="C91" i="20"/>
  <c r="C90" i="20" s="1"/>
  <c r="C64" i="20"/>
  <c r="C63" i="20" s="1"/>
  <c r="C143" i="20"/>
  <c r="C142" i="20" s="1"/>
  <c r="E77" i="20"/>
  <c r="H31" i="20"/>
  <c r="C161" i="20"/>
  <c r="C160" i="20" s="1"/>
  <c r="C114" i="20"/>
  <c r="C113" i="20" s="1"/>
  <c r="J234" i="20"/>
  <c r="C118" i="20"/>
  <c r="C117" i="20" s="1"/>
  <c r="C104" i="20"/>
  <c r="C103" i="20" s="1"/>
  <c r="H112" i="20"/>
  <c r="C69" i="20"/>
  <c r="C68" i="20" s="1"/>
  <c r="C42" i="20"/>
  <c r="J180" i="20"/>
  <c r="J198" i="20"/>
  <c r="C33" i="20"/>
  <c r="I48" i="20"/>
  <c r="I47" i="20" s="1"/>
  <c r="C120" i="20"/>
  <c r="C119" i="20" s="1"/>
  <c r="C93" i="20"/>
  <c r="C92" i="20" s="1"/>
  <c r="H123" i="20"/>
  <c r="E48" i="20"/>
  <c r="E47" i="20" s="1"/>
  <c r="C73" i="20"/>
  <c r="C100" i="20"/>
  <c r="C99" i="20" s="1"/>
  <c r="D144" i="20"/>
  <c r="H48" i="20"/>
  <c r="H47" i="20" s="1"/>
  <c r="J152" i="20"/>
  <c r="J141" i="20" s="1"/>
  <c r="F58" i="20"/>
  <c r="C83" i="20"/>
  <c r="C82" i="20" s="1"/>
  <c r="C147" i="20"/>
  <c r="C146" i="20" s="1"/>
  <c r="I65" i="20"/>
  <c r="I58" i="20" s="1"/>
  <c r="C250" i="20"/>
  <c r="C249" i="20" s="1"/>
  <c r="C125" i="20"/>
  <c r="C124" i="20" s="1"/>
  <c r="C79" i="20"/>
  <c r="C78" i="20" s="1"/>
  <c r="C87" i="20"/>
  <c r="C86" i="20" s="1"/>
  <c r="C111" i="20"/>
  <c r="C81" i="20"/>
  <c r="C80" i="20" s="1"/>
  <c r="C21" i="20"/>
  <c r="C20" i="20" s="1"/>
  <c r="C131" i="20"/>
  <c r="C130" i="20" s="1"/>
  <c r="C30" i="20"/>
  <c r="C29" i="20" s="1"/>
  <c r="C133" i="20"/>
  <c r="C132" i="20" s="1"/>
  <c r="C46" i="20"/>
  <c r="C45" i="20" s="1"/>
  <c r="C135" i="20"/>
  <c r="C134" i="20" s="1"/>
  <c r="C13" i="20"/>
  <c r="C12" i="20" s="1"/>
  <c r="C11" i="20" s="1"/>
  <c r="C122" i="20"/>
  <c r="C121" i="20" s="1"/>
  <c r="C27" i="20"/>
  <c r="F180" i="20"/>
  <c r="F141" i="20"/>
  <c r="C153" i="20"/>
  <c r="E177" i="20"/>
  <c r="G166" i="20"/>
  <c r="D198" i="20"/>
  <c r="E230" i="20"/>
  <c r="I234" i="20"/>
  <c r="C167" i="20"/>
  <c r="I208" i="20"/>
  <c r="I207" i="20" s="1"/>
  <c r="D112" i="20"/>
  <c r="H226" i="20"/>
  <c r="F195" i="20"/>
  <c r="G187" i="20"/>
  <c r="C164" i="20"/>
  <c r="H198" i="20"/>
  <c r="C196" i="20"/>
  <c r="C181" i="20"/>
  <c r="C154" i="20"/>
  <c r="E198" i="20"/>
  <c r="D152" i="20"/>
  <c r="C151" i="20"/>
  <c r="C150" i="20" s="1"/>
  <c r="C202" i="20"/>
  <c r="C201" i="20" s="1"/>
  <c r="C189" i="20"/>
  <c r="H180" i="20"/>
  <c r="G230" i="20"/>
  <c r="F230" i="20"/>
  <c r="G208" i="20"/>
  <c r="G207" i="20" s="1"/>
  <c r="F177" i="20"/>
  <c r="E195" i="20"/>
  <c r="F187" i="20"/>
  <c r="D187" i="20"/>
  <c r="D208" i="20"/>
  <c r="E187" i="20"/>
  <c r="C182" i="20"/>
  <c r="C190" i="20"/>
  <c r="H77" i="20"/>
  <c r="D96" i="20"/>
  <c r="C165" i="20"/>
  <c r="C194" i="20"/>
  <c r="C193" i="20" s="1"/>
  <c r="C188" i="20"/>
  <c r="C212" i="20"/>
  <c r="C211" i="20" s="1"/>
  <c r="F198" i="20"/>
  <c r="C192" i="20"/>
  <c r="D177" i="20"/>
  <c r="C168" i="20"/>
  <c r="I141" i="20"/>
  <c r="I239" i="20"/>
  <c r="C157" i="20"/>
  <c r="C156" i="20" s="1"/>
  <c r="C159" i="20"/>
  <c r="C158" i="20" s="1"/>
  <c r="C178" i="20"/>
  <c r="H208" i="20"/>
  <c r="H207" i="20" s="1"/>
  <c r="F166" i="20"/>
  <c r="F162" i="20" s="1"/>
  <c r="C171" i="20"/>
  <c r="C170" i="20" s="1"/>
  <c r="C186" i="20"/>
  <c r="C185" i="20" s="1"/>
  <c r="C184" i="20"/>
  <c r="C183" i="20" s="1"/>
  <c r="J208" i="20"/>
  <c r="J207" i="20" s="1"/>
  <c r="F208" i="20"/>
  <c r="F207" i="20" s="1"/>
  <c r="C197" i="20"/>
  <c r="C191" i="20"/>
  <c r="E166" i="20"/>
  <c r="C206" i="20"/>
  <c r="C205" i="20" s="1"/>
  <c r="C200" i="20"/>
  <c r="C199" i="20" s="1"/>
  <c r="H152" i="20"/>
  <c r="H141" i="20" s="1"/>
  <c r="G180" i="20"/>
  <c r="I163" i="20"/>
  <c r="I198" i="20"/>
  <c r="C173" i="20"/>
  <c r="C172" i="20" s="1"/>
  <c r="C179" i="20"/>
  <c r="C175" i="20"/>
  <c r="C174" i="20" s="1"/>
  <c r="C204" i="20"/>
  <c r="C203" i="20" s="1"/>
  <c r="G195" i="20"/>
  <c r="I187" i="20"/>
  <c r="C155" i="20"/>
  <c r="D195" i="20"/>
  <c r="C149" i="20"/>
  <c r="C148" i="20" s="1"/>
  <c r="E148" i="20"/>
  <c r="G226" i="20"/>
  <c r="J261" i="20"/>
  <c r="J260" i="20" s="1"/>
  <c r="D123" i="20"/>
  <c r="H96" i="20"/>
  <c r="J239" i="20"/>
  <c r="I226" i="20"/>
  <c r="E234" i="20"/>
  <c r="D240" i="20"/>
  <c r="C241" i="20"/>
  <c r="C240" i="20" s="1"/>
  <c r="J230" i="20"/>
  <c r="D234" i="20"/>
  <c r="C235" i="20"/>
  <c r="J251" i="20"/>
  <c r="J248" i="20" s="1"/>
  <c r="C245" i="20"/>
  <c r="C244" i="20" s="1"/>
  <c r="D244" i="20"/>
  <c r="I230" i="20"/>
  <c r="G239" i="20"/>
  <c r="F226" i="20"/>
  <c r="C243" i="20"/>
  <c r="C242" i="20" s="1"/>
  <c r="D242" i="20"/>
  <c r="C265" i="20"/>
  <c r="C264" i="20" s="1"/>
  <c r="D264" i="20"/>
  <c r="H239" i="20"/>
  <c r="C236" i="20"/>
  <c r="C228" i="20"/>
  <c r="C257" i="20"/>
  <c r="C256" i="20" s="1"/>
  <c r="D256" i="20"/>
  <c r="C269" i="20"/>
  <c r="C268" i="20" s="1"/>
  <c r="C267" i="20" s="1"/>
  <c r="C266" i="20" s="1"/>
  <c r="D268" i="20"/>
  <c r="D267" i="20" s="1"/>
  <c r="D266" i="20" s="1"/>
  <c r="D58" i="20"/>
  <c r="D254" i="20"/>
  <c r="C255" i="20"/>
  <c r="C254" i="20" s="1"/>
  <c r="E251" i="20"/>
  <c r="E248" i="20" s="1"/>
  <c r="C224" i="20"/>
  <c r="C223" i="20" s="1"/>
  <c r="D223" i="20"/>
  <c r="H230" i="20"/>
  <c r="C259" i="20"/>
  <c r="C258" i="20" s="1"/>
  <c r="D258" i="20"/>
  <c r="H234" i="20"/>
  <c r="C216" i="20"/>
  <c r="C215" i="20" s="1"/>
  <c r="C232" i="20"/>
  <c r="D237" i="20"/>
  <c r="C238" i="20"/>
  <c r="C237" i="20" s="1"/>
  <c r="D246" i="20"/>
  <c r="C247" i="20"/>
  <c r="C246" i="20" s="1"/>
  <c r="C229" i="20"/>
  <c r="F251" i="20"/>
  <c r="F248" i="20" s="1"/>
  <c r="E226" i="20"/>
  <c r="I261" i="20"/>
  <c r="I260" i="20" s="1"/>
  <c r="C222" i="20"/>
  <c r="C221" i="20" s="1"/>
  <c r="D221" i="20"/>
  <c r="C209" i="20"/>
  <c r="C214" i="20"/>
  <c r="C213" i="20" s="1"/>
  <c r="D251" i="20"/>
  <c r="C252" i="20"/>
  <c r="E219" i="20"/>
  <c r="E207" i="20" s="1"/>
  <c r="C220" i="20"/>
  <c r="C219" i="20" s="1"/>
  <c r="E239" i="20"/>
  <c r="C218" i="20"/>
  <c r="C217" i="20" s="1"/>
  <c r="D217" i="20"/>
  <c r="C227" i="20"/>
  <c r="D226" i="20"/>
  <c r="C233" i="20"/>
  <c r="F239" i="20"/>
  <c r="C253" i="20"/>
  <c r="H261" i="20"/>
  <c r="H260" i="20" s="1"/>
  <c r="C231" i="20"/>
  <c r="D230" i="20"/>
  <c r="H251" i="20"/>
  <c r="H248" i="20" s="1"/>
  <c r="C263" i="20"/>
  <c r="C262" i="20" s="1"/>
  <c r="D262" i="20"/>
  <c r="C210" i="20"/>
  <c r="D70" i="20"/>
  <c r="D77" i="20"/>
  <c r="R189" i="19"/>
  <c r="R188" i="19"/>
  <c r="R187" i="19"/>
  <c r="R186" i="19"/>
  <c r="R185" i="19"/>
  <c r="R184" i="19"/>
  <c r="R183" i="19"/>
  <c r="R182" i="19"/>
  <c r="N182" i="19"/>
  <c r="R181" i="19"/>
  <c r="P181" i="19"/>
  <c r="H263" i="18"/>
  <c r="H262" i="18" s="1"/>
  <c r="H261" i="18" s="1"/>
  <c r="H260" i="18" s="1"/>
  <c r="E263" i="18"/>
  <c r="E262" i="18" s="1"/>
  <c r="E261" i="18" s="1"/>
  <c r="E260" i="18" s="1"/>
  <c r="E259" i="18"/>
  <c r="E258" i="18" s="1"/>
  <c r="J257" i="18"/>
  <c r="J256" i="18" s="1"/>
  <c r="G257" i="18"/>
  <c r="G256" i="18" s="1"/>
  <c r="J253" i="18"/>
  <c r="J252" i="18" s="1"/>
  <c r="I253" i="18"/>
  <c r="I252" i="18" s="1"/>
  <c r="G253" i="18"/>
  <c r="G252" i="18" s="1"/>
  <c r="F253" i="18"/>
  <c r="F252" i="18" s="1"/>
  <c r="E253" i="18"/>
  <c r="E252" i="18" s="1"/>
  <c r="J251" i="18"/>
  <c r="J250" i="18" s="1"/>
  <c r="I251" i="18"/>
  <c r="I250" i="18" s="1"/>
  <c r="G251" i="18"/>
  <c r="G250" i="18" s="1"/>
  <c r="F251" i="18"/>
  <c r="F250" i="18" s="1"/>
  <c r="E251" i="18"/>
  <c r="E250" i="18" s="1"/>
  <c r="J249" i="18"/>
  <c r="J248" i="18" s="1"/>
  <c r="I249" i="18"/>
  <c r="I248" i="18" s="1"/>
  <c r="G249" i="18"/>
  <c r="G248" i="18" s="1"/>
  <c r="F249" i="18"/>
  <c r="F248" i="18" s="1"/>
  <c r="E249" i="18"/>
  <c r="E248" i="18" s="1"/>
  <c r="J247" i="18"/>
  <c r="I247" i="18"/>
  <c r="G247" i="18"/>
  <c r="F247" i="18"/>
  <c r="E247" i="18"/>
  <c r="D247" i="18"/>
  <c r="J246" i="18"/>
  <c r="I246" i="18"/>
  <c r="H246" i="18"/>
  <c r="G246" i="18"/>
  <c r="F246" i="18"/>
  <c r="E246" i="18"/>
  <c r="D246" i="18"/>
  <c r="J243" i="18"/>
  <c r="J242" i="18" s="1"/>
  <c r="I243" i="18"/>
  <c r="I242" i="18" s="1"/>
  <c r="H243" i="18"/>
  <c r="H242" i="18" s="1"/>
  <c r="G243" i="18"/>
  <c r="G242" i="18" s="1"/>
  <c r="F243" i="18"/>
  <c r="F242" i="18" s="1"/>
  <c r="E243" i="18"/>
  <c r="E242" i="18" s="1"/>
  <c r="D243" i="18"/>
  <c r="D242" i="18" s="1"/>
  <c r="J239" i="18"/>
  <c r="J238" i="18" s="1"/>
  <c r="I239" i="18"/>
  <c r="I238" i="18" s="1"/>
  <c r="H239" i="18"/>
  <c r="H238" i="18" s="1"/>
  <c r="G239" i="18"/>
  <c r="G238" i="18" s="1"/>
  <c r="F239" i="18"/>
  <c r="F238" i="18" s="1"/>
  <c r="E239" i="18"/>
  <c r="E238" i="18" s="1"/>
  <c r="D239" i="18"/>
  <c r="D238" i="18" s="1"/>
  <c r="J237" i="18"/>
  <c r="J236" i="18" s="1"/>
  <c r="I237" i="18"/>
  <c r="I236" i="18" s="1"/>
  <c r="H237" i="18"/>
  <c r="H236" i="18" s="1"/>
  <c r="G237" i="18"/>
  <c r="G236" i="18" s="1"/>
  <c r="F237" i="18"/>
  <c r="F236" i="18" s="1"/>
  <c r="E237" i="18"/>
  <c r="E236" i="18" s="1"/>
  <c r="D237" i="18"/>
  <c r="D236" i="18" s="1"/>
  <c r="J234" i="18"/>
  <c r="J233" i="18" s="1"/>
  <c r="I234" i="18"/>
  <c r="I233" i="18" s="1"/>
  <c r="H234" i="18"/>
  <c r="H233" i="18" s="1"/>
  <c r="G234" i="18"/>
  <c r="G233" i="18" s="1"/>
  <c r="F234" i="18"/>
  <c r="F233" i="18" s="1"/>
  <c r="E234" i="18"/>
  <c r="E233" i="18" s="1"/>
  <c r="D234" i="18"/>
  <c r="D233" i="18" s="1"/>
  <c r="J232" i="18"/>
  <c r="I232" i="18"/>
  <c r="H232" i="18"/>
  <c r="G232" i="18"/>
  <c r="F232" i="18"/>
  <c r="E232" i="18"/>
  <c r="D232" i="18"/>
  <c r="J231" i="18"/>
  <c r="I231" i="18"/>
  <c r="H231" i="18"/>
  <c r="G231" i="18"/>
  <c r="F231" i="18"/>
  <c r="E231" i="18"/>
  <c r="D231" i="18"/>
  <c r="J229" i="18"/>
  <c r="I229" i="18"/>
  <c r="H229" i="18"/>
  <c r="G229" i="18"/>
  <c r="F229" i="18"/>
  <c r="E229" i="18"/>
  <c r="D229" i="18"/>
  <c r="J228" i="18"/>
  <c r="I228" i="18"/>
  <c r="H228" i="18"/>
  <c r="G228" i="18"/>
  <c r="F228" i="18"/>
  <c r="E228" i="18"/>
  <c r="D228" i="18"/>
  <c r="J227" i="18"/>
  <c r="I227" i="18"/>
  <c r="H227" i="18"/>
  <c r="G227" i="18"/>
  <c r="F227" i="18"/>
  <c r="E227" i="18"/>
  <c r="D227" i="18"/>
  <c r="J225" i="18"/>
  <c r="I225" i="18"/>
  <c r="H225" i="18"/>
  <c r="G225" i="18"/>
  <c r="F225" i="18"/>
  <c r="E225" i="18"/>
  <c r="D225" i="18"/>
  <c r="J224" i="18"/>
  <c r="I224" i="18"/>
  <c r="H224" i="18"/>
  <c r="G224" i="18"/>
  <c r="F224" i="18"/>
  <c r="E224" i="18"/>
  <c r="D224" i="18"/>
  <c r="J223" i="18"/>
  <c r="I223" i="18"/>
  <c r="H223" i="18"/>
  <c r="G223" i="18"/>
  <c r="F223" i="18"/>
  <c r="E223" i="18"/>
  <c r="D223" i="18"/>
  <c r="J220" i="18"/>
  <c r="J219" i="18" s="1"/>
  <c r="I220" i="18"/>
  <c r="I219" i="18" s="1"/>
  <c r="H220" i="18"/>
  <c r="H219" i="18" s="1"/>
  <c r="G220" i="18"/>
  <c r="G219" i="18" s="1"/>
  <c r="F220" i="18"/>
  <c r="F219" i="18" s="1"/>
  <c r="E220" i="18"/>
  <c r="E219" i="18" s="1"/>
  <c r="D220" i="18"/>
  <c r="D219" i="18" s="1"/>
  <c r="J218" i="18"/>
  <c r="J217" i="18" s="1"/>
  <c r="I218" i="18"/>
  <c r="I217" i="18" s="1"/>
  <c r="H218" i="18"/>
  <c r="H217" i="18" s="1"/>
  <c r="G218" i="18"/>
  <c r="G217" i="18" s="1"/>
  <c r="F218" i="18"/>
  <c r="F217" i="18" s="1"/>
  <c r="E218" i="18"/>
  <c r="E217" i="18" s="1"/>
  <c r="D218" i="18"/>
  <c r="D217" i="18" s="1"/>
  <c r="J216" i="18"/>
  <c r="J215" i="18" s="1"/>
  <c r="I216" i="18"/>
  <c r="I215" i="18" s="1"/>
  <c r="H216" i="18"/>
  <c r="H215" i="18" s="1"/>
  <c r="G216" i="18"/>
  <c r="G215" i="18" s="1"/>
  <c r="F216" i="18"/>
  <c r="F215" i="18" s="1"/>
  <c r="E216" i="18"/>
  <c r="E215" i="18" s="1"/>
  <c r="D216" i="18"/>
  <c r="D215" i="18" s="1"/>
  <c r="J214" i="18"/>
  <c r="J213" i="18" s="1"/>
  <c r="I214" i="18"/>
  <c r="I213" i="18" s="1"/>
  <c r="H214" i="18"/>
  <c r="H213" i="18" s="1"/>
  <c r="G214" i="18"/>
  <c r="G213" i="18" s="1"/>
  <c r="F214" i="18"/>
  <c r="F213" i="18" s="1"/>
  <c r="E214" i="18"/>
  <c r="E213" i="18" s="1"/>
  <c r="D214" i="18"/>
  <c r="D213" i="18" s="1"/>
  <c r="J212" i="18"/>
  <c r="J211" i="18" s="1"/>
  <c r="I212" i="18"/>
  <c r="I211" i="18" s="1"/>
  <c r="H212" i="18"/>
  <c r="H211" i="18" s="1"/>
  <c r="G212" i="18"/>
  <c r="G211" i="18" s="1"/>
  <c r="F212" i="18"/>
  <c r="F211" i="18" s="1"/>
  <c r="E212" i="18"/>
  <c r="E211" i="18" s="1"/>
  <c r="D212" i="18"/>
  <c r="D211" i="18" s="1"/>
  <c r="J210" i="18"/>
  <c r="J209" i="18" s="1"/>
  <c r="I210" i="18"/>
  <c r="I209" i="18" s="1"/>
  <c r="H210" i="18"/>
  <c r="H209" i="18" s="1"/>
  <c r="G210" i="18"/>
  <c r="G209" i="18" s="1"/>
  <c r="F210" i="18"/>
  <c r="F209" i="18" s="1"/>
  <c r="E210" i="18"/>
  <c r="E209" i="18" s="1"/>
  <c r="D210" i="18"/>
  <c r="D209" i="18" s="1"/>
  <c r="J208" i="18"/>
  <c r="J207" i="18" s="1"/>
  <c r="I208" i="18"/>
  <c r="I207" i="18" s="1"/>
  <c r="H208" i="18"/>
  <c r="H207" i="18" s="1"/>
  <c r="G208" i="18"/>
  <c r="G207" i="18" s="1"/>
  <c r="F208" i="18"/>
  <c r="F207" i="18" s="1"/>
  <c r="E208" i="18"/>
  <c r="E207" i="18" s="1"/>
  <c r="D208" i="18"/>
  <c r="D207" i="18" s="1"/>
  <c r="J206" i="18"/>
  <c r="I206" i="18"/>
  <c r="H206" i="18"/>
  <c r="G206" i="18"/>
  <c r="F206" i="18"/>
  <c r="E206" i="18"/>
  <c r="D206" i="18"/>
  <c r="J205" i="18"/>
  <c r="I205" i="18"/>
  <c r="H205" i="18"/>
  <c r="G205" i="18"/>
  <c r="F205" i="18"/>
  <c r="E205" i="18"/>
  <c r="D205" i="18"/>
  <c r="J202" i="18"/>
  <c r="J201" i="18" s="1"/>
  <c r="I202" i="18"/>
  <c r="I201" i="18" s="1"/>
  <c r="H202" i="18"/>
  <c r="H201" i="18" s="1"/>
  <c r="G202" i="18"/>
  <c r="G201" i="18" s="1"/>
  <c r="F202" i="18"/>
  <c r="F201" i="18" s="1"/>
  <c r="E202" i="18"/>
  <c r="E201" i="18" s="1"/>
  <c r="D202" i="18"/>
  <c r="D201" i="18" s="1"/>
  <c r="J200" i="18"/>
  <c r="J199" i="18" s="1"/>
  <c r="I200" i="18"/>
  <c r="I199" i="18" s="1"/>
  <c r="H200" i="18"/>
  <c r="H199" i="18" s="1"/>
  <c r="G200" i="18"/>
  <c r="G199" i="18" s="1"/>
  <c r="F200" i="18"/>
  <c r="F199" i="18" s="1"/>
  <c r="E200" i="18"/>
  <c r="E199" i="18" s="1"/>
  <c r="D200" i="18"/>
  <c r="D199" i="18" s="1"/>
  <c r="J198" i="18"/>
  <c r="J197" i="18" s="1"/>
  <c r="I198" i="18"/>
  <c r="I197" i="18" s="1"/>
  <c r="H198" i="18"/>
  <c r="H197" i="18" s="1"/>
  <c r="G198" i="18"/>
  <c r="G197" i="18" s="1"/>
  <c r="F198" i="18"/>
  <c r="F197" i="18" s="1"/>
  <c r="E198" i="18"/>
  <c r="E197" i="18" s="1"/>
  <c r="D198" i="18"/>
  <c r="D197" i="18" s="1"/>
  <c r="J196" i="18"/>
  <c r="J195" i="18" s="1"/>
  <c r="I196" i="18"/>
  <c r="I195" i="18" s="1"/>
  <c r="H196" i="18"/>
  <c r="H195" i="18" s="1"/>
  <c r="G196" i="18"/>
  <c r="G195" i="18" s="1"/>
  <c r="F196" i="18"/>
  <c r="F195" i="18" s="1"/>
  <c r="E196" i="18"/>
  <c r="E195" i="18" s="1"/>
  <c r="D196" i="18"/>
  <c r="J193" i="18"/>
  <c r="I193" i="18"/>
  <c r="H193" i="18"/>
  <c r="G193" i="18"/>
  <c r="F193" i="18"/>
  <c r="E193" i="18"/>
  <c r="D193" i="18"/>
  <c r="J192" i="18"/>
  <c r="I192" i="18"/>
  <c r="H192" i="18"/>
  <c r="G192" i="18"/>
  <c r="F192" i="18"/>
  <c r="E192" i="18"/>
  <c r="D192" i="18"/>
  <c r="J190" i="18"/>
  <c r="J189" i="18" s="1"/>
  <c r="I190" i="18"/>
  <c r="I189" i="18" s="1"/>
  <c r="H190" i="18"/>
  <c r="H189" i="18" s="1"/>
  <c r="G190" i="18"/>
  <c r="G189" i="18" s="1"/>
  <c r="F190" i="18"/>
  <c r="F189" i="18" s="1"/>
  <c r="E190" i="18"/>
  <c r="E189" i="18" s="1"/>
  <c r="D190" i="18"/>
  <c r="D189" i="18" s="1"/>
  <c r="J188" i="18"/>
  <c r="I188" i="18"/>
  <c r="H188" i="18"/>
  <c r="G188" i="18"/>
  <c r="F188" i="18"/>
  <c r="E188" i="18"/>
  <c r="D188" i="18"/>
  <c r="J187" i="18"/>
  <c r="I187" i="18"/>
  <c r="H187" i="18"/>
  <c r="G187" i="18"/>
  <c r="F187" i="18"/>
  <c r="E187" i="18"/>
  <c r="D187" i="18"/>
  <c r="J186" i="18"/>
  <c r="I186" i="18"/>
  <c r="H186" i="18"/>
  <c r="G186" i="18"/>
  <c r="F186" i="18"/>
  <c r="E186" i="18"/>
  <c r="D186" i="18"/>
  <c r="J185" i="18"/>
  <c r="I185" i="18"/>
  <c r="H185" i="18"/>
  <c r="G185" i="18"/>
  <c r="F185" i="18"/>
  <c r="E185" i="18"/>
  <c r="D185" i="18"/>
  <c r="J184" i="18"/>
  <c r="I184" i="18"/>
  <c r="H184" i="18"/>
  <c r="G184" i="18"/>
  <c r="F184" i="18"/>
  <c r="E184" i="18"/>
  <c r="D184" i="18"/>
  <c r="J182" i="18"/>
  <c r="J181" i="18" s="1"/>
  <c r="I182" i="18"/>
  <c r="I181" i="18" s="1"/>
  <c r="H182" i="18"/>
  <c r="H181" i="18" s="1"/>
  <c r="G182" i="18"/>
  <c r="G181" i="18" s="1"/>
  <c r="F182" i="18"/>
  <c r="F181" i="18" s="1"/>
  <c r="E182" i="18"/>
  <c r="E181" i="18" s="1"/>
  <c r="D182" i="18"/>
  <c r="D181" i="18" s="1"/>
  <c r="J180" i="18"/>
  <c r="J179" i="18" s="1"/>
  <c r="I180" i="18"/>
  <c r="I179" i="18" s="1"/>
  <c r="H180" i="18"/>
  <c r="H179" i="18" s="1"/>
  <c r="G180" i="18"/>
  <c r="G179" i="18" s="1"/>
  <c r="F180" i="18"/>
  <c r="F179" i="18" s="1"/>
  <c r="E180" i="18"/>
  <c r="E179" i="18" s="1"/>
  <c r="D180" i="18"/>
  <c r="J178" i="18"/>
  <c r="I178" i="18"/>
  <c r="H178" i="18"/>
  <c r="G178" i="18"/>
  <c r="F178" i="18"/>
  <c r="E178" i="18"/>
  <c r="D178" i="18"/>
  <c r="J177" i="18"/>
  <c r="I177" i="18"/>
  <c r="H177" i="18"/>
  <c r="G177" i="18"/>
  <c r="F177" i="18"/>
  <c r="E177" i="18"/>
  <c r="D177" i="18"/>
  <c r="J175" i="18"/>
  <c r="I175" i="18"/>
  <c r="H175" i="18"/>
  <c r="G175" i="18"/>
  <c r="F175" i="18"/>
  <c r="E175" i="18"/>
  <c r="D175" i="18"/>
  <c r="J174" i="18"/>
  <c r="I174" i="18"/>
  <c r="H174" i="18"/>
  <c r="G174" i="18"/>
  <c r="F174" i="18"/>
  <c r="E174" i="18"/>
  <c r="D174" i="18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J169" i="18"/>
  <c r="J168" i="18" s="1"/>
  <c r="I169" i="18"/>
  <c r="I168" i="18" s="1"/>
  <c r="H169" i="18"/>
  <c r="H168" i="18" s="1"/>
  <c r="G169" i="18"/>
  <c r="G168" i="18" s="1"/>
  <c r="F169" i="18"/>
  <c r="F168" i="18" s="1"/>
  <c r="E169" i="18"/>
  <c r="E168" i="18" s="1"/>
  <c r="D169" i="18"/>
  <c r="J167" i="18"/>
  <c r="J166" i="18" s="1"/>
  <c r="I167" i="18"/>
  <c r="I166" i="18" s="1"/>
  <c r="H167" i="18"/>
  <c r="H166" i="18" s="1"/>
  <c r="G167" i="18"/>
  <c r="G166" i="18" s="1"/>
  <c r="F167" i="18"/>
  <c r="F166" i="18" s="1"/>
  <c r="E167" i="18"/>
  <c r="E166" i="18" s="1"/>
  <c r="D167" i="18"/>
  <c r="D166" i="18" s="1"/>
  <c r="J165" i="18"/>
  <c r="I165" i="18"/>
  <c r="H165" i="18"/>
  <c r="G165" i="18"/>
  <c r="F165" i="18"/>
  <c r="E165" i="18"/>
  <c r="D165" i="18"/>
  <c r="J164" i="18"/>
  <c r="I164" i="18"/>
  <c r="H164" i="18"/>
  <c r="G164" i="18"/>
  <c r="F164" i="18"/>
  <c r="E164" i="18"/>
  <c r="D164" i="18"/>
  <c r="J163" i="18"/>
  <c r="I163" i="18"/>
  <c r="H163" i="18"/>
  <c r="G163" i="18"/>
  <c r="F163" i="18"/>
  <c r="E163" i="18"/>
  <c r="D163" i="18"/>
  <c r="J161" i="18"/>
  <c r="I161" i="18"/>
  <c r="H161" i="18"/>
  <c r="G161" i="18"/>
  <c r="F161" i="18"/>
  <c r="E161" i="18"/>
  <c r="D161" i="18"/>
  <c r="J160" i="18"/>
  <c r="I160" i="18"/>
  <c r="H160" i="18"/>
  <c r="G160" i="18"/>
  <c r="F160" i="18"/>
  <c r="E160" i="18"/>
  <c r="D160" i="18"/>
  <c r="J157" i="18"/>
  <c r="J156" i="18" s="1"/>
  <c r="I157" i="18"/>
  <c r="I156" i="18" s="1"/>
  <c r="H157" i="18"/>
  <c r="H156" i="18" s="1"/>
  <c r="G157" i="18"/>
  <c r="G156" i="18" s="1"/>
  <c r="F157" i="18"/>
  <c r="F156" i="18" s="1"/>
  <c r="E157" i="18"/>
  <c r="E156" i="18" s="1"/>
  <c r="D157" i="18"/>
  <c r="D156" i="18" s="1"/>
  <c r="J155" i="18"/>
  <c r="J154" i="18" s="1"/>
  <c r="I155" i="18"/>
  <c r="I154" i="18" s="1"/>
  <c r="H155" i="18"/>
  <c r="H154" i="18" s="1"/>
  <c r="G155" i="18"/>
  <c r="G154" i="18" s="1"/>
  <c r="F155" i="18"/>
  <c r="F154" i="18" s="1"/>
  <c r="E155" i="18"/>
  <c r="E154" i="18" s="1"/>
  <c r="D155" i="18"/>
  <c r="D154" i="18" s="1"/>
  <c r="J153" i="18"/>
  <c r="J152" i="18" s="1"/>
  <c r="I153" i="18"/>
  <c r="I152" i="18" s="1"/>
  <c r="H153" i="18"/>
  <c r="H152" i="18" s="1"/>
  <c r="G153" i="18"/>
  <c r="G152" i="18" s="1"/>
  <c r="F153" i="18"/>
  <c r="F152" i="18" s="1"/>
  <c r="E153" i="18"/>
  <c r="E152" i="18" s="1"/>
  <c r="D153" i="18"/>
  <c r="D152" i="18" s="1"/>
  <c r="J151" i="18"/>
  <c r="I151" i="18"/>
  <c r="H151" i="18"/>
  <c r="G151" i="18"/>
  <c r="F151" i="18"/>
  <c r="E151" i="18"/>
  <c r="D151" i="18"/>
  <c r="J150" i="18"/>
  <c r="I150" i="18"/>
  <c r="H150" i="18"/>
  <c r="G150" i="18"/>
  <c r="F150" i="18"/>
  <c r="E150" i="18"/>
  <c r="D150" i="18"/>
  <c r="J149" i="18"/>
  <c r="I149" i="18"/>
  <c r="H149" i="18"/>
  <c r="G149" i="18"/>
  <c r="F149" i="18"/>
  <c r="E149" i="18"/>
  <c r="D149" i="18"/>
  <c r="J147" i="18"/>
  <c r="J146" i="18" s="1"/>
  <c r="I147" i="18"/>
  <c r="I146" i="18" s="1"/>
  <c r="H147" i="18"/>
  <c r="H146" i="18" s="1"/>
  <c r="G147" i="18"/>
  <c r="G146" i="18" s="1"/>
  <c r="F147" i="18"/>
  <c r="F146" i="18" s="1"/>
  <c r="E147" i="18"/>
  <c r="E146" i="18" s="1"/>
  <c r="D147" i="18"/>
  <c r="D146" i="18" s="1"/>
  <c r="J145" i="18"/>
  <c r="J144" i="18" s="1"/>
  <c r="I145" i="18"/>
  <c r="I144" i="18" s="1"/>
  <c r="H145" i="18"/>
  <c r="H144" i="18" s="1"/>
  <c r="G145" i="18"/>
  <c r="G144" i="18" s="1"/>
  <c r="F145" i="18"/>
  <c r="F144" i="18" s="1"/>
  <c r="E145" i="18"/>
  <c r="E144" i="18" s="1"/>
  <c r="D145" i="18"/>
  <c r="J143" i="18"/>
  <c r="J142" i="18" s="1"/>
  <c r="I143" i="18"/>
  <c r="I142" i="18" s="1"/>
  <c r="H143" i="18"/>
  <c r="H142" i="18" s="1"/>
  <c r="G143" i="18"/>
  <c r="G142" i="18" s="1"/>
  <c r="F143" i="18"/>
  <c r="F142" i="18" s="1"/>
  <c r="E143" i="18"/>
  <c r="E142" i="18" s="1"/>
  <c r="D143" i="18"/>
  <c r="D142" i="18" s="1"/>
  <c r="J141" i="18"/>
  <c r="J140" i="18" s="1"/>
  <c r="I141" i="18"/>
  <c r="I140" i="18" s="1"/>
  <c r="H141" i="18"/>
  <c r="H140" i="18" s="1"/>
  <c r="G141" i="18"/>
  <c r="G140" i="18" s="1"/>
  <c r="F141" i="18"/>
  <c r="F140" i="18" s="1"/>
  <c r="E141" i="18"/>
  <c r="E140" i="18" s="1"/>
  <c r="D141" i="18"/>
  <c r="D140" i="18" s="1"/>
  <c r="J139" i="18"/>
  <c r="J138" i="18" s="1"/>
  <c r="I139" i="18"/>
  <c r="I138" i="18" s="1"/>
  <c r="H139" i="18"/>
  <c r="H138" i="18" s="1"/>
  <c r="G139" i="18"/>
  <c r="G138" i="18" s="1"/>
  <c r="F139" i="18"/>
  <c r="F138" i="18" s="1"/>
  <c r="E139" i="18"/>
  <c r="E138" i="18" s="1"/>
  <c r="D139" i="18"/>
  <c r="D138" i="18" s="1"/>
  <c r="J135" i="18"/>
  <c r="J134" i="18" s="1"/>
  <c r="I135" i="18"/>
  <c r="I134" i="18" s="1"/>
  <c r="H135" i="18"/>
  <c r="H134" i="18" s="1"/>
  <c r="G135" i="18"/>
  <c r="G134" i="18" s="1"/>
  <c r="F135" i="18"/>
  <c r="F134" i="18" s="1"/>
  <c r="E135" i="18"/>
  <c r="E134" i="18" s="1"/>
  <c r="D135" i="18"/>
  <c r="D134" i="18" s="1"/>
  <c r="J133" i="18"/>
  <c r="J132" i="18" s="1"/>
  <c r="I133" i="18"/>
  <c r="I132" i="18" s="1"/>
  <c r="H133" i="18"/>
  <c r="H132" i="18" s="1"/>
  <c r="G133" i="18"/>
  <c r="G132" i="18" s="1"/>
  <c r="F133" i="18"/>
  <c r="F132" i="18" s="1"/>
  <c r="E133" i="18"/>
  <c r="E132" i="18" s="1"/>
  <c r="D133" i="18"/>
  <c r="J131" i="18"/>
  <c r="J130" i="18" s="1"/>
  <c r="I131" i="18"/>
  <c r="I130" i="18" s="1"/>
  <c r="H131" i="18"/>
  <c r="H130" i="18" s="1"/>
  <c r="G131" i="18"/>
  <c r="G130" i="18" s="1"/>
  <c r="F131" i="18"/>
  <c r="F130" i="18" s="1"/>
  <c r="E131" i="18"/>
  <c r="E130" i="18" s="1"/>
  <c r="D131" i="18"/>
  <c r="D130" i="18" s="1"/>
  <c r="J129" i="18"/>
  <c r="J128" i="18" s="1"/>
  <c r="I129" i="18"/>
  <c r="I128" i="18" s="1"/>
  <c r="H129" i="18"/>
  <c r="H128" i="18" s="1"/>
  <c r="G129" i="18"/>
  <c r="G128" i="18" s="1"/>
  <c r="F129" i="18"/>
  <c r="F128" i="18" s="1"/>
  <c r="E129" i="18"/>
  <c r="E128" i="18" s="1"/>
  <c r="D129" i="18"/>
  <c r="J127" i="18"/>
  <c r="J126" i="18" s="1"/>
  <c r="I127" i="18"/>
  <c r="I126" i="18" s="1"/>
  <c r="H127" i="18"/>
  <c r="H126" i="18" s="1"/>
  <c r="G127" i="18"/>
  <c r="G126" i="18" s="1"/>
  <c r="F127" i="18"/>
  <c r="F126" i="18" s="1"/>
  <c r="E127" i="18"/>
  <c r="E126" i="18" s="1"/>
  <c r="D127" i="18"/>
  <c r="J125" i="18"/>
  <c r="J124" i="18" s="1"/>
  <c r="I125" i="18"/>
  <c r="I124" i="18" s="1"/>
  <c r="H125" i="18"/>
  <c r="H124" i="18" s="1"/>
  <c r="G125" i="18"/>
  <c r="G124" i="18" s="1"/>
  <c r="F125" i="18"/>
  <c r="F124" i="18" s="1"/>
  <c r="E125" i="18"/>
  <c r="E124" i="18" s="1"/>
  <c r="D125" i="18"/>
  <c r="J123" i="18"/>
  <c r="J122" i="18" s="1"/>
  <c r="I123" i="18"/>
  <c r="I122" i="18" s="1"/>
  <c r="H123" i="18"/>
  <c r="H122" i="18" s="1"/>
  <c r="G123" i="18"/>
  <c r="G122" i="18" s="1"/>
  <c r="F123" i="18"/>
  <c r="F122" i="18" s="1"/>
  <c r="E123" i="18"/>
  <c r="E122" i="18" s="1"/>
  <c r="D123" i="18"/>
  <c r="J121" i="18"/>
  <c r="J120" i="18" s="1"/>
  <c r="I121" i="18"/>
  <c r="I120" i="18" s="1"/>
  <c r="H121" i="18"/>
  <c r="H120" i="18" s="1"/>
  <c r="G121" i="18"/>
  <c r="G120" i="18" s="1"/>
  <c r="F121" i="18"/>
  <c r="F120" i="18" s="1"/>
  <c r="E121" i="18"/>
  <c r="E120" i="18" s="1"/>
  <c r="D121" i="18"/>
  <c r="J118" i="18"/>
  <c r="J117" i="18" s="1"/>
  <c r="I118" i="18"/>
  <c r="I117" i="18" s="1"/>
  <c r="H118" i="18"/>
  <c r="H117" i="18" s="1"/>
  <c r="G118" i="18"/>
  <c r="G117" i="18" s="1"/>
  <c r="F118" i="18"/>
  <c r="F117" i="18" s="1"/>
  <c r="E118" i="18"/>
  <c r="E117" i="18" s="1"/>
  <c r="D118" i="18"/>
  <c r="D117" i="18" s="1"/>
  <c r="J116" i="18"/>
  <c r="J115" i="18" s="1"/>
  <c r="I116" i="18"/>
  <c r="I115" i="18" s="1"/>
  <c r="H116" i="18"/>
  <c r="H115" i="18" s="1"/>
  <c r="G116" i="18"/>
  <c r="G115" i="18" s="1"/>
  <c r="F116" i="18"/>
  <c r="F115" i="18" s="1"/>
  <c r="E116" i="18"/>
  <c r="E115" i="18" s="1"/>
  <c r="D116" i="18"/>
  <c r="D115" i="18" s="1"/>
  <c r="J114" i="18"/>
  <c r="J113" i="18" s="1"/>
  <c r="I114" i="18"/>
  <c r="I113" i="18" s="1"/>
  <c r="H114" i="18"/>
  <c r="H113" i="18" s="1"/>
  <c r="G114" i="18"/>
  <c r="G113" i="18" s="1"/>
  <c r="F114" i="18"/>
  <c r="F113" i="18" s="1"/>
  <c r="E114" i="18"/>
  <c r="E113" i="18" s="1"/>
  <c r="D114" i="18"/>
  <c r="D113" i="18" s="1"/>
  <c r="J112" i="18"/>
  <c r="J111" i="18" s="1"/>
  <c r="I112" i="18"/>
  <c r="I111" i="18" s="1"/>
  <c r="H112" i="18"/>
  <c r="H111" i="18" s="1"/>
  <c r="G112" i="18"/>
  <c r="G111" i="18" s="1"/>
  <c r="F112" i="18"/>
  <c r="F111" i="18" s="1"/>
  <c r="E112" i="18"/>
  <c r="E111" i="18" s="1"/>
  <c r="D112" i="18"/>
  <c r="D111" i="18" s="1"/>
  <c r="J110" i="18"/>
  <c r="J109" i="18" s="1"/>
  <c r="I110" i="18"/>
  <c r="I109" i="18" s="1"/>
  <c r="H110" i="18"/>
  <c r="H109" i="18" s="1"/>
  <c r="G110" i="18"/>
  <c r="G109" i="18" s="1"/>
  <c r="F110" i="18"/>
  <c r="F109" i="18" s="1"/>
  <c r="E110" i="18"/>
  <c r="E109" i="18" s="1"/>
  <c r="D110" i="18"/>
  <c r="D109" i="18" s="1"/>
  <c r="J107" i="18"/>
  <c r="I107" i="18"/>
  <c r="H107" i="18"/>
  <c r="G107" i="18"/>
  <c r="F107" i="18"/>
  <c r="E107" i="18"/>
  <c r="D107" i="18"/>
  <c r="J106" i="18"/>
  <c r="I106" i="18"/>
  <c r="H106" i="18"/>
  <c r="G106" i="18"/>
  <c r="F106" i="18"/>
  <c r="E106" i="18"/>
  <c r="D106" i="18"/>
  <c r="J105" i="18"/>
  <c r="I105" i="18"/>
  <c r="H105" i="18"/>
  <c r="G105" i="18"/>
  <c r="F105" i="18"/>
  <c r="E105" i="18"/>
  <c r="D105" i="18"/>
  <c r="J102" i="18"/>
  <c r="J101" i="18" s="1"/>
  <c r="I102" i="18"/>
  <c r="I101" i="18" s="1"/>
  <c r="H102" i="18"/>
  <c r="H101" i="18" s="1"/>
  <c r="G102" i="18"/>
  <c r="G101" i="18" s="1"/>
  <c r="F102" i="18"/>
  <c r="F101" i="18" s="1"/>
  <c r="E102" i="18"/>
  <c r="E101" i="18" s="1"/>
  <c r="D102" i="18"/>
  <c r="D101" i="18" s="1"/>
  <c r="J100" i="18"/>
  <c r="J99" i="18" s="1"/>
  <c r="I100" i="18"/>
  <c r="I99" i="18" s="1"/>
  <c r="H100" i="18"/>
  <c r="H99" i="18" s="1"/>
  <c r="G100" i="18"/>
  <c r="G99" i="18" s="1"/>
  <c r="F100" i="18"/>
  <c r="F99" i="18" s="1"/>
  <c r="E100" i="18"/>
  <c r="E99" i="18" s="1"/>
  <c r="D100" i="18"/>
  <c r="D99" i="18" s="1"/>
  <c r="J98" i="18"/>
  <c r="J97" i="18" s="1"/>
  <c r="I98" i="18"/>
  <c r="I97" i="18" s="1"/>
  <c r="H98" i="18"/>
  <c r="H97" i="18" s="1"/>
  <c r="G98" i="18"/>
  <c r="G97" i="18" s="1"/>
  <c r="F98" i="18"/>
  <c r="F97" i="18" s="1"/>
  <c r="E98" i="18"/>
  <c r="E97" i="18" s="1"/>
  <c r="D98" i="18"/>
  <c r="D97" i="18" s="1"/>
  <c r="J96" i="18"/>
  <c r="J95" i="18" s="1"/>
  <c r="I96" i="18"/>
  <c r="I95" i="18" s="1"/>
  <c r="H96" i="18"/>
  <c r="H95" i="18" s="1"/>
  <c r="G96" i="18"/>
  <c r="G95" i="18" s="1"/>
  <c r="F96" i="18"/>
  <c r="F95" i="18" s="1"/>
  <c r="E96" i="18"/>
  <c r="E95" i="18" s="1"/>
  <c r="D96" i="18"/>
  <c r="J94" i="18"/>
  <c r="J93" i="18" s="1"/>
  <c r="I94" i="18"/>
  <c r="I93" i="18" s="1"/>
  <c r="H94" i="18"/>
  <c r="H93" i="18" s="1"/>
  <c r="G94" i="18"/>
  <c r="G93" i="18" s="1"/>
  <c r="F94" i="18"/>
  <c r="F93" i="18" s="1"/>
  <c r="E94" i="18"/>
  <c r="E93" i="18" s="1"/>
  <c r="D94" i="18"/>
  <c r="D93" i="18" s="1"/>
  <c r="J91" i="18"/>
  <c r="J90" i="18" s="1"/>
  <c r="I91" i="18"/>
  <c r="I90" i="18" s="1"/>
  <c r="H91" i="18"/>
  <c r="H90" i="18" s="1"/>
  <c r="G91" i="18"/>
  <c r="G90" i="18" s="1"/>
  <c r="F91" i="18"/>
  <c r="F90" i="18" s="1"/>
  <c r="E91" i="18"/>
  <c r="E90" i="18" s="1"/>
  <c r="D91" i="18"/>
  <c r="D90" i="18" s="1"/>
  <c r="J89" i="18"/>
  <c r="J88" i="18" s="1"/>
  <c r="I89" i="18"/>
  <c r="I88" i="18" s="1"/>
  <c r="H89" i="18"/>
  <c r="H88" i="18" s="1"/>
  <c r="G89" i="18"/>
  <c r="G88" i="18" s="1"/>
  <c r="F89" i="18"/>
  <c r="F88" i="18" s="1"/>
  <c r="E89" i="18"/>
  <c r="E88" i="18" s="1"/>
  <c r="D89" i="18"/>
  <c r="J87" i="18"/>
  <c r="J86" i="18" s="1"/>
  <c r="I87" i="18"/>
  <c r="I86" i="18" s="1"/>
  <c r="H87" i="18"/>
  <c r="H86" i="18" s="1"/>
  <c r="G87" i="18"/>
  <c r="G86" i="18" s="1"/>
  <c r="F87" i="18"/>
  <c r="F86" i="18" s="1"/>
  <c r="E87" i="18"/>
  <c r="E86" i="18" s="1"/>
  <c r="D87" i="18"/>
  <c r="D86" i="18" s="1"/>
  <c r="J85" i="18"/>
  <c r="J84" i="18" s="1"/>
  <c r="I85" i="18"/>
  <c r="I84" i="18" s="1"/>
  <c r="H85" i="18"/>
  <c r="H84" i="18" s="1"/>
  <c r="G85" i="18"/>
  <c r="G84" i="18" s="1"/>
  <c r="F85" i="18"/>
  <c r="F84" i="18" s="1"/>
  <c r="E85" i="18"/>
  <c r="E84" i="18" s="1"/>
  <c r="D85" i="18"/>
  <c r="J83" i="18"/>
  <c r="J82" i="18" s="1"/>
  <c r="I83" i="18"/>
  <c r="I82" i="18" s="1"/>
  <c r="H83" i="18"/>
  <c r="H82" i="18" s="1"/>
  <c r="G83" i="18"/>
  <c r="G82" i="18" s="1"/>
  <c r="F83" i="18"/>
  <c r="F82" i="18" s="1"/>
  <c r="E83" i="18"/>
  <c r="E82" i="18" s="1"/>
  <c r="D83" i="18"/>
  <c r="D82" i="18" s="1"/>
  <c r="J81" i="18"/>
  <c r="J80" i="18" s="1"/>
  <c r="I81" i="18"/>
  <c r="I80" i="18" s="1"/>
  <c r="H81" i="18"/>
  <c r="H80" i="18" s="1"/>
  <c r="G81" i="18"/>
  <c r="G80" i="18" s="1"/>
  <c r="F81" i="18"/>
  <c r="F80" i="18" s="1"/>
  <c r="E81" i="18"/>
  <c r="E80" i="18" s="1"/>
  <c r="D81" i="18"/>
  <c r="J79" i="18"/>
  <c r="J78" i="18" s="1"/>
  <c r="I79" i="18"/>
  <c r="I78" i="18" s="1"/>
  <c r="H79" i="18"/>
  <c r="H78" i="18" s="1"/>
  <c r="G79" i="18"/>
  <c r="G78" i="18" s="1"/>
  <c r="F79" i="18"/>
  <c r="F78" i="18" s="1"/>
  <c r="E79" i="18"/>
  <c r="E78" i="18" s="1"/>
  <c r="D79" i="18"/>
  <c r="J77" i="18"/>
  <c r="J76" i="18" s="1"/>
  <c r="I77" i="18"/>
  <c r="I76" i="18" s="1"/>
  <c r="H77" i="18"/>
  <c r="H76" i="18" s="1"/>
  <c r="G77" i="18"/>
  <c r="G76" i="18" s="1"/>
  <c r="F77" i="18"/>
  <c r="F76" i="18" s="1"/>
  <c r="E77" i="18"/>
  <c r="E76" i="18" s="1"/>
  <c r="D77" i="18"/>
  <c r="J75" i="18"/>
  <c r="J74" i="18" s="1"/>
  <c r="I75" i="18"/>
  <c r="I74" i="18" s="1"/>
  <c r="H75" i="18"/>
  <c r="H74" i="18" s="1"/>
  <c r="G75" i="18"/>
  <c r="G74" i="18" s="1"/>
  <c r="F75" i="18"/>
  <c r="F74" i="18" s="1"/>
  <c r="E75" i="18"/>
  <c r="E74" i="18" s="1"/>
  <c r="D75" i="18"/>
  <c r="J72" i="18"/>
  <c r="J71" i="18" s="1"/>
  <c r="I72" i="18"/>
  <c r="I71" i="18" s="1"/>
  <c r="H72" i="18"/>
  <c r="H71" i="18" s="1"/>
  <c r="G72" i="18"/>
  <c r="G71" i="18" s="1"/>
  <c r="F72" i="18"/>
  <c r="F71" i="18" s="1"/>
  <c r="E72" i="18"/>
  <c r="E71" i="18" s="1"/>
  <c r="D72" i="18"/>
  <c r="D71" i="18" s="1"/>
  <c r="J70" i="18"/>
  <c r="I70" i="18"/>
  <c r="H70" i="18"/>
  <c r="G70" i="18"/>
  <c r="F70" i="18"/>
  <c r="E70" i="18"/>
  <c r="D70" i="18"/>
  <c r="J69" i="18"/>
  <c r="I69" i="18"/>
  <c r="H69" i="18"/>
  <c r="G69" i="18"/>
  <c r="F69" i="18"/>
  <c r="E69" i="18"/>
  <c r="D69" i="18"/>
  <c r="J68" i="18"/>
  <c r="I68" i="18"/>
  <c r="H68" i="18"/>
  <c r="G68" i="18"/>
  <c r="F68" i="18"/>
  <c r="E68" i="18"/>
  <c r="D68" i="18"/>
  <c r="J65" i="18"/>
  <c r="J64" i="18" s="1"/>
  <c r="I65" i="18"/>
  <c r="I64" i="18" s="1"/>
  <c r="H65" i="18"/>
  <c r="H64" i="18" s="1"/>
  <c r="G65" i="18"/>
  <c r="G64" i="18" s="1"/>
  <c r="F65" i="18"/>
  <c r="F64" i="18" s="1"/>
  <c r="E65" i="18"/>
  <c r="E64" i="18" s="1"/>
  <c r="D65" i="18"/>
  <c r="J63" i="18"/>
  <c r="I63" i="18"/>
  <c r="H63" i="18"/>
  <c r="G63" i="18"/>
  <c r="F63" i="18"/>
  <c r="E63" i="18"/>
  <c r="D63" i="18"/>
  <c r="J62" i="18"/>
  <c r="I62" i="18"/>
  <c r="H62" i="18"/>
  <c r="G62" i="18"/>
  <c r="F62" i="18"/>
  <c r="E62" i="18"/>
  <c r="D62" i="18"/>
  <c r="J60" i="18"/>
  <c r="J59" i="18" s="1"/>
  <c r="I60" i="18"/>
  <c r="I59" i="18" s="1"/>
  <c r="H60" i="18"/>
  <c r="H59" i="18" s="1"/>
  <c r="G60" i="18"/>
  <c r="G59" i="18" s="1"/>
  <c r="F60" i="18"/>
  <c r="F59" i="18" s="1"/>
  <c r="E60" i="18"/>
  <c r="E59" i="18" s="1"/>
  <c r="D60" i="18"/>
  <c r="D59" i="18" s="1"/>
  <c r="J58" i="18"/>
  <c r="J57" i="18" s="1"/>
  <c r="I58" i="18"/>
  <c r="I57" i="18" s="1"/>
  <c r="H58" i="18"/>
  <c r="H57" i="18" s="1"/>
  <c r="G58" i="18"/>
  <c r="G57" i="18" s="1"/>
  <c r="F58" i="18"/>
  <c r="F57" i="18" s="1"/>
  <c r="E58" i="18"/>
  <c r="E57" i="18" s="1"/>
  <c r="D58" i="18"/>
  <c r="D57" i="18" s="1"/>
  <c r="J56" i="18"/>
  <c r="J55" i="18" s="1"/>
  <c r="I56" i="18"/>
  <c r="I55" i="18" s="1"/>
  <c r="H56" i="18"/>
  <c r="H55" i="18" s="1"/>
  <c r="G56" i="18"/>
  <c r="G55" i="18" s="1"/>
  <c r="F56" i="18"/>
  <c r="F55" i="18" s="1"/>
  <c r="E56" i="18"/>
  <c r="E55" i="18" s="1"/>
  <c r="D56" i="18"/>
  <c r="D55" i="18" s="1"/>
  <c r="J52" i="18"/>
  <c r="I52" i="18"/>
  <c r="H52" i="18"/>
  <c r="G52" i="18"/>
  <c r="F52" i="18"/>
  <c r="E52" i="18"/>
  <c r="D52" i="18"/>
  <c r="J51" i="18"/>
  <c r="I51" i="18"/>
  <c r="H51" i="18"/>
  <c r="G51" i="18"/>
  <c r="F51" i="18"/>
  <c r="E51" i="18"/>
  <c r="D51" i="18"/>
  <c r="J50" i="18"/>
  <c r="I50" i="18"/>
  <c r="H50" i="18"/>
  <c r="G50" i="18"/>
  <c r="F50" i="18"/>
  <c r="E50" i="18"/>
  <c r="D50" i="18"/>
  <c r="J49" i="18"/>
  <c r="I49" i="18"/>
  <c r="H49" i="18"/>
  <c r="G49" i="18"/>
  <c r="F49" i="18"/>
  <c r="E49" i="18"/>
  <c r="D49" i="18"/>
  <c r="J48" i="18"/>
  <c r="I48" i="18"/>
  <c r="H48" i="18"/>
  <c r="G48" i="18"/>
  <c r="F48" i="18"/>
  <c r="E48" i="18"/>
  <c r="D48" i="18"/>
  <c r="J47" i="18"/>
  <c r="I47" i="18"/>
  <c r="H47" i="18"/>
  <c r="G47" i="18"/>
  <c r="F47" i="18"/>
  <c r="E47" i="18"/>
  <c r="D47" i="18"/>
  <c r="J46" i="18"/>
  <c r="I46" i="18"/>
  <c r="H46" i="18"/>
  <c r="G46" i="18"/>
  <c r="F46" i="18"/>
  <c r="E46" i="18"/>
  <c r="D46" i="18"/>
  <c r="J45" i="18"/>
  <c r="I45" i="18"/>
  <c r="H45" i="18"/>
  <c r="G45" i="18"/>
  <c r="F45" i="18"/>
  <c r="E45" i="18"/>
  <c r="D45" i="18"/>
  <c r="J42" i="18"/>
  <c r="J41" i="18" s="1"/>
  <c r="I42" i="18"/>
  <c r="I41" i="18" s="1"/>
  <c r="H42" i="18"/>
  <c r="H41" i="18" s="1"/>
  <c r="G42" i="18"/>
  <c r="G41" i="18" s="1"/>
  <c r="F42" i="18"/>
  <c r="F41" i="18" s="1"/>
  <c r="E42" i="18"/>
  <c r="E41" i="18" s="1"/>
  <c r="D42" i="18"/>
  <c r="D41" i="18" s="1"/>
  <c r="J40" i="18"/>
  <c r="I40" i="18"/>
  <c r="H40" i="18"/>
  <c r="G40" i="18"/>
  <c r="F40" i="18"/>
  <c r="E40" i="18"/>
  <c r="D40" i="18"/>
  <c r="J39" i="18"/>
  <c r="I39" i="18"/>
  <c r="H39" i="18"/>
  <c r="G39" i="18"/>
  <c r="F39" i="18"/>
  <c r="E39" i="18"/>
  <c r="D39" i="18"/>
  <c r="J36" i="18"/>
  <c r="I36" i="18"/>
  <c r="H36" i="18"/>
  <c r="G36" i="18"/>
  <c r="F36" i="18"/>
  <c r="E36" i="18"/>
  <c r="D36" i="18"/>
  <c r="J35" i="18"/>
  <c r="I35" i="18"/>
  <c r="H35" i="18"/>
  <c r="G35" i="18"/>
  <c r="F35" i="18"/>
  <c r="E35" i="18"/>
  <c r="D35" i="18"/>
  <c r="J34" i="18"/>
  <c r="I34" i="18"/>
  <c r="H34" i="18"/>
  <c r="G34" i="18"/>
  <c r="F34" i="18"/>
  <c r="E34" i="18"/>
  <c r="D34" i="18"/>
  <c r="J33" i="18"/>
  <c r="I33" i="18"/>
  <c r="H33" i="18"/>
  <c r="G33" i="18"/>
  <c r="F33" i="18"/>
  <c r="E33" i="18"/>
  <c r="D33" i="18"/>
  <c r="J31" i="18"/>
  <c r="I31" i="18"/>
  <c r="H31" i="18"/>
  <c r="G31" i="18"/>
  <c r="F31" i="18"/>
  <c r="E31" i="18"/>
  <c r="D31" i="18"/>
  <c r="J30" i="18"/>
  <c r="I30" i="18"/>
  <c r="H30" i="18"/>
  <c r="G30" i="18"/>
  <c r="F30" i="18"/>
  <c r="E30" i="18"/>
  <c r="D30" i="18"/>
  <c r="J28" i="18"/>
  <c r="J27" i="18" s="1"/>
  <c r="I28" i="18"/>
  <c r="I27" i="18" s="1"/>
  <c r="H28" i="18"/>
  <c r="H27" i="18" s="1"/>
  <c r="G28" i="18"/>
  <c r="F28" i="18"/>
  <c r="F27" i="18" s="1"/>
  <c r="E28" i="18"/>
  <c r="E27" i="18" s="1"/>
  <c r="D28" i="18"/>
  <c r="D27" i="18" s="1"/>
  <c r="J26" i="18"/>
  <c r="I26" i="18"/>
  <c r="H26" i="18"/>
  <c r="G26" i="18"/>
  <c r="F26" i="18"/>
  <c r="E26" i="18"/>
  <c r="D26" i="18"/>
  <c r="J25" i="18"/>
  <c r="I25" i="18"/>
  <c r="H25" i="18"/>
  <c r="G25" i="18"/>
  <c r="F25" i="18"/>
  <c r="E25" i="18"/>
  <c r="D25" i="18"/>
  <c r="J22" i="18"/>
  <c r="I22" i="18"/>
  <c r="H22" i="18"/>
  <c r="G22" i="18"/>
  <c r="F22" i="18"/>
  <c r="E22" i="18"/>
  <c r="D22" i="18"/>
  <c r="J21" i="18"/>
  <c r="I21" i="18"/>
  <c r="H21" i="18"/>
  <c r="G21" i="18"/>
  <c r="F21" i="18"/>
  <c r="E21" i="18"/>
  <c r="D21" i="18"/>
  <c r="J19" i="18"/>
  <c r="J18" i="18" s="1"/>
  <c r="I19" i="18"/>
  <c r="I18" i="18" s="1"/>
  <c r="H19" i="18"/>
  <c r="H18" i="18" s="1"/>
  <c r="G19" i="18"/>
  <c r="F19" i="18"/>
  <c r="F18" i="18" s="1"/>
  <c r="E19" i="18"/>
  <c r="E18" i="18" s="1"/>
  <c r="D19" i="18"/>
  <c r="D18" i="18" s="1"/>
  <c r="J16" i="18"/>
  <c r="J15" i="18" s="1"/>
  <c r="J14" i="18" s="1"/>
  <c r="I16" i="18"/>
  <c r="I15" i="18" s="1"/>
  <c r="I14" i="18" s="1"/>
  <c r="H16" i="18"/>
  <c r="H15" i="18" s="1"/>
  <c r="H14" i="18" s="1"/>
  <c r="G16" i="18"/>
  <c r="F16" i="18"/>
  <c r="F15" i="18" s="1"/>
  <c r="F14" i="18" s="1"/>
  <c r="E16" i="18"/>
  <c r="E15" i="18" s="1"/>
  <c r="E14" i="18" s="1"/>
  <c r="D16" i="18"/>
  <c r="D15" i="18" s="1"/>
  <c r="D14" i="18" s="1"/>
  <c r="J13" i="18"/>
  <c r="J12" i="18" s="1"/>
  <c r="J11" i="18" s="1"/>
  <c r="I13" i="18"/>
  <c r="I12" i="18" s="1"/>
  <c r="I11" i="18" s="1"/>
  <c r="H13" i="18"/>
  <c r="H12" i="18" s="1"/>
  <c r="H11" i="18" s="1"/>
  <c r="G13" i="18"/>
  <c r="F13" i="18"/>
  <c r="F12" i="18" s="1"/>
  <c r="F11" i="18" s="1"/>
  <c r="E13" i="18"/>
  <c r="E12" i="18" s="1"/>
  <c r="E11" i="18" s="1"/>
  <c r="D13" i="18"/>
  <c r="D12" i="18" s="1"/>
  <c r="D11" i="18" s="1"/>
  <c r="J162" i="20" l="1"/>
  <c r="C140" i="23"/>
  <c r="C270" i="23" s="1"/>
  <c r="N175" i="24" s="1"/>
  <c r="C22" i="20"/>
  <c r="C19" i="20" s="1"/>
  <c r="J25" i="20"/>
  <c r="D162" i="20"/>
  <c r="D39" i="20"/>
  <c r="J176" i="20"/>
  <c r="E162" i="20"/>
  <c r="I162" i="20"/>
  <c r="G25" i="20"/>
  <c r="G10" i="20" s="1"/>
  <c r="C71" i="20"/>
  <c r="C70" i="20" s="1"/>
  <c r="C14" i="20"/>
  <c r="C26" i="20"/>
  <c r="C166" i="20"/>
  <c r="E25" i="20"/>
  <c r="E10" i="20" s="1"/>
  <c r="H25" i="20"/>
  <c r="H10" i="20" s="1"/>
  <c r="C65" i="20"/>
  <c r="C58" i="20" s="1"/>
  <c r="E141" i="20"/>
  <c r="G57" i="20"/>
  <c r="H176" i="20"/>
  <c r="F57" i="20"/>
  <c r="C112" i="20"/>
  <c r="G162" i="20"/>
  <c r="F25" i="20"/>
  <c r="F10" i="20" s="1"/>
  <c r="C108" i="20"/>
  <c r="C107" i="20" s="1"/>
  <c r="I176" i="20"/>
  <c r="E57" i="20"/>
  <c r="J57" i="20"/>
  <c r="D25" i="20"/>
  <c r="D261" i="20"/>
  <c r="D260" i="20" s="1"/>
  <c r="C31" i="20"/>
  <c r="C48" i="20"/>
  <c r="C47" i="20" s="1"/>
  <c r="C34" i="20"/>
  <c r="I57" i="20"/>
  <c r="C40" i="20"/>
  <c r="C39" i="20" s="1"/>
  <c r="J10" i="20"/>
  <c r="D248" i="20"/>
  <c r="C77" i="20"/>
  <c r="D141" i="20"/>
  <c r="J225" i="20"/>
  <c r="J140" i="20" s="1"/>
  <c r="C123" i="20"/>
  <c r="C96" i="20"/>
  <c r="F176" i="20"/>
  <c r="I10" i="20"/>
  <c r="F225" i="20"/>
  <c r="C152" i="20"/>
  <c r="C141" i="20" s="1"/>
  <c r="E176" i="20"/>
  <c r="C163" i="20"/>
  <c r="D207" i="20"/>
  <c r="H57" i="20"/>
  <c r="G225" i="20"/>
  <c r="C195" i="20"/>
  <c r="C180" i="20"/>
  <c r="C187" i="20"/>
  <c r="D176" i="20"/>
  <c r="C198" i="20"/>
  <c r="C226" i="20"/>
  <c r="C177" i="20"/>
  <c r="C234" i="20"/>
  <c r="H225" i="20"/>
  <c r="I225" i="20"/>
  <c r="G176" i="20"/>
  <c r="E225" i="20"/>
  <c r="C208" i="20"/>
  <c r="C207" i="20" s="1"/>
  <c r="C230" i="20"/>
  <c r="D225" i="20"/>
  <c r="C239" i="20"/>
  <c r="D239" i="20"/>
  <c r="C261" i="20"/>
  <c r="C260" i="20" s="1"/>
  <c r="C251" i="20"/>
  <c r="C248" i="20" s="1"/>
  <c r="D57" i="20"/>
  <c r="E241" i="18"/>
  <c r="E240" i="18" s="1"/>
  <c r="E235" i="18" s="1"/>
  <c r="F241" i="18"/>
  <c r="F240" i="18" s="1"/>
  <c r="D241" i="18"/>
  <c r="J241" i="18"/>
  <c r="J240" i="18" s="1"/>
  <c r="G241" i="18"/>
  <c r="G240" i="18" s="1"/>
  <c r="G235" i="18" s="1"/>
  <c r="I241" i="18"/>
  <c r="I240" i="18" s="1"/>
  <c r="I235" i="18" s="1"/>
  <c r="H241" i="18"/>
  <c r="H240" i="18" s="1"/>
  <c r="E257" i="18"/>
  <c r="E256" i="18" s="1"/>
  <c r="F259" i="18"/>
  <c r="F258" i="18" s="1"/>
  <c r="F263" i="18"/>
  <c r="F262" i="18" s="1"/>
  <c r="F261" i="18" s="1"/>
  <c r="F260" i="18" s="1"/>
  <c r="F257" i="18"/>
  <c r="F256" i="18" s="1"/>
  <c r="F255" i="18" s="1"/>
  <c r="F254" i="18" s="1"/>
  <c r="G259" i="18"/>
  <c r="G258" i="18" s="1"/>
  <c r="G255" i="18" s="1"/>
  <c r="G254" i="18" s="1"/>
  <c r="G263" i="18"/>
  <c r="G262" i="18" s="1"/>
  <c r="G261" i="18" s="1"/>
  <c r="G260" i="18" s="1"/>
  <c r="I259" i="18"/>
  <c r="I258" i="18" s="1"/>
  <c r="I263" i="18"/>
  <c r="I262" i="18" s="1"/>
  <c r="I261" i="18" s="1"/>
  <c r="I260" i="18" s="1"/>
  <c r="I257" i="18"/>
  <c r="I256" i="18" s="1"/>
  <c r="I255" i="18" s="1"/>
  <c r="I254" i="18" s="1"/>
  <c r="J259" i="18"/>
  <c r="J258" i="18" s="1"/>
  <c r="J255" i="18" s="1"/>
  <c r="J254" i="18" s="1"/>
  <c r="J263" i="18"/>
  <c r="J262" i="18" s="1"/>
  <c r="J261" i="18" s="1"/>
  <c r="J260" i="18" s="1"/>
  <c r="F235" i="18"/>
  <c r="J235" i="18"/>
  <c r="H235" i="18"/>
  <c r="F20" i="18"/>
  <c r="F17" i="18" s="1"/>
  <c r="J20" i="18"/>
  <c r="J17" i="18" s="1"/>
  <c r="I159" i="18"/>
  <c r="E230" i="18"/>
  <c r="I230" i="18"/>
  <c r="I245" i="18"/>
  <c r="I244" i="18" s="1"/>
  <c r="F204" i="18"/>
  <c r="F203" i="18" s="1"/>
  <c r="J204" i="18"/>
  <c r="J203" i="18" s="1"/>
  <c r="G204" i="18"/>
  <c r="G203" i="18" s="1"/>
  <c r="F191" i="18"/>
  <c r="I226" i="18"/>
  <c r="H230" i="18"/>
  <c r="G245" i="18"/>
  <c r="G244" i="18" s="1"/>
  <c r="D173" i="18"/>
  <c r="H173" i="18"/>
  <c r="D61" i="18"/>
  <c r="H61" i="18"/>
  <c r="H54" i="18" s="1"/>
  <c r="G148" i="18"/>
  <c r="G137" i="18" s="1"/>
  <c r="D245" i="18"/>
  <c r="I24" i="18"/>
  <c r="I222" i="18"/>
  <c r="G226" i="18"/>
  <c r="H226" i="18"/>
  <c r="H29" i="18"/>
  <c r="E20" i="18"/>
  <c r="E17" i="18" s="1"/>
  <c r="I20" i="18"/>
  <c r="I17" i="18" s="1"/>
  <c r="F29" i="18"/>
  <c r="J29" i="18"/>
  <c r="E108" i="18"/>
  <c r="I108" i="18"/>
  <c r="G176" i="18"/>
  <c r="H191" i="18"/>
  <c r="F222" i="18"/>
  <c r="J222" i="18"/>
  <c r="E245" i="18"/>
  <c r="E244" i="18" s="1"/>
  <c r="D24" i="18"/>
  <c r="H24" i="18"/>
  <c r="J108" i="18"/>
  <c r="D148" i="18"/>
  <c r="H148" i="18"/>
  <c r="H137" i="18" s="1"/>
  <c r="F159" i="18"/>
  <c r="J159" i="18"/>
  <c r="D162" i="18"/>
  <c r="F173" i="18"/>
  <c r="D176" i="18"/>
  <c r="H176" i="18"/>
  <c r="D230" i="18"/>
  <c r="H32" i="18"/>
  <c r="G38" i="18"/>
  <c r="G37" i="18" s="1"/>
  <c r="E104" i="18"/>
  <c r="E103" i="18" s="1"/>
  <c r="I104" i="18"/>
  <c r="I103" i="18" s="1"/>
  <c r="I162" i="18"/>
  <c r="E222" i="18"/>
  <c r="F226" i="18"/>
  <c r="J226" i="18"/>
  <c r="I29" i="18"/>
  <c r="C13" i="18"/>
  <c r="C12" i="18" s="1"/>
  <c r="C11" i="18" s="1"/>
  <c r="E29" i="18"/>
  <c r="F24" i="18"/>
  <c r="J24" i="18"/>
  <c r="C26" i="18"/>
  <c r="D38" i="18"/>
  <c r="D37" i="18" s="1"/>
  <c r="H38" i="18"/>
  <c r="H37" i="18" s="1"/>
  <c r="G61" i="18"/>
  <c r="G54" i="18" s="1"/>
  <c r="G67" i="18"/>
  <c r="G66" i="18" s="1"/>
  <c r="G119" i="18"/>
  <c r="I148" i="18"/>
  <c r="I137" i="18" s="1"/>
  <c r="E159" i="18"/>
  <c r="G173" i="18"/>
  <c r="G222" i="18"/>
  <c r="G44" i="18"/>
  <c r="G43" i="18" s="1"/>
  <c r="G104" i="18"/>
  <c r="G103" i="18" s="1"/>
  <c r="C145" i="18"/>
  <c r="C144" i="18" s="1"/>
  <c r="G162" i="18"/>
  <c r="H222" i="18"/>
  <c r="E226" i="18"/>
  <c r="C125" i="18"/>
  <c r="C124" i="18" s="1"/>
  <c r="J183" i="18"/>
  <c r="G191" i="18"/>
  <c r="D20" i="18"/>
  <c r="D17" i="18" s="1"/>
  <c r="H20" i="18"/>
  <c r="H17" i="18" s="1"/>
  <c r="E38" i="18"/>
  <c r="E37" i="18" s="1"/>
  <c r="I38" i="18"/>
  <c r="I37" i="18" s="1"/>
  <c r="E61" i="18"/>
  <c r="E54" i="18" s="1"/>
  <c r="I61" i="18"/>
  <c r="I54" i="18" s="1"/>
  <c r="C89" i="18"/>
  <c r="C88" i="18" s="1"/>
  <c r="C121" i="18"/>
  <c r="C120" i="18" s="1"/>
  <c r="D159" i="18"/>
  <c r="H159" i="18"/>
  <c r="H162" i="18"/>
  <c r="C169" i="18"/>
  <c r="C168" i="18" s="1"/>
  <c r="J191" i="18"/>
  <c r="D222" i="18"/>
  <c r="F230" i="18"/>
  <c r="J230" i="18"/>
  <c r="D32" i="18"/>
  <c r="F104" i="18"/>
  <c r="F103" i="18" s="1"/>
  <c r="F108" i="18"/>
  <c r="C133" i="18"/>
  <c r="C132" i="18" s="1"/>
  <c r="E162" i="18"/>
  <c r="E173" i="18"/>
  <c r="I173" i="18"/>
  <c r="J173" i="18"/>
  <c r="F176" i="18"/>
  <c r="J176" i="18"/>
  <c r="G183" i="18"/>
  <c r="C185" i="18"/>
  <c r="F183" i="18"/>
  <c r="G194" i="18"/>
  <c r="D226" i="18"/>
  <c r="G230" i="18"/>
  <c r="J245" i="18"/>
  <c r="J244" i="18" s="1"/>
  <c r="E24" i="18"/>
  <c r="D29" i="18"/>
  <c r="E32" i="18"/>
  <c r="I32" i="18"/>
  <c r="F32" i="18"/>
  <c r="J32" i="18"/>
  <c r="C35" i="18"/>
  <c r="G108" i="18"/>
  <c r="C129" i="18"/>
  <c r="C128" i="18" s="1"/>
  <c r="G159" i="18"/>
  <c r="E194" i="18"/>
  <c r="I194" i="18"/>
  <c r="C225" i="18"/>
  <c r="C16" i="18"/>
  <c r="C15" i="18" s="1"/>
  <c r="C14" i="18" s="1"/>
  <c r="C21" i="18"/>
  <c r="C36" i="18"/>
  <c r="C45" i="18"/>
  <c r="H44" i="18"/>
  <c r="H43" i="18" s="1"/>
  <c r="E44" i="18"/>
  <c r="E43" i="18" s="1"/>
  <c r="I44" i="18"/>
  <c r="I43" i="18" s="1"/>
  <c r="C49" i="18"/>
  <c r="G92" i="18"/>
  <c r="D108" i="18"/>
  <c r="C25" i="18"/>
  <c r="C28" i="18"/>
  <c r="C27" i="18" s="1"/>
  <c r="C31" i="18"/>
  <c r="C34" i="18"/>
  <c r="F38" i="18"/>
  <c r="F37" i="18" s="1"/>
  <c r="J38" i="18"/>
  <c r="J37" i="18" s="1"/>
  <c r="F44" i="18"/>
  <c r="F43" i="18" s="1"/>
  <c r="J44" i="18"/>
  <c r="J43" i="18" s="1"/>
  <c r="F67" i="18"/>
  <c r="F66" i="18" s="1"/>
  <c r="J67" i="18"/>
  <c r="J66" i="18" s="1"/>
  <c r="I73" i="18"/>
  <c r="G73" i="18"/>
  <c r="I119" i="18"/>
  <c r="E255" i="18"/>
  <c r="E254" i="18" s="1"/>
  <c r="C19" i="18"/>
  <c r="C18" i="18" s="1"/>
  <c r="C22" i="18"/>
  <c r="C30" i="18"/>
  <c r="C33" i="18"/>
  <c r="H108" i="18"/>
  <c r="C69" i="18"/>
  <c r="H67" i="18"/>
  <c r="H66" i="18" s="1"/>
  <c r="C77" i="18"/>
  <c r="C76" i="18" s="1"/>
  <c r="C149" i="18"/>
  <c r="F148" i="18"/>
  <c r="F137" i="18" s="1"/>
  <c r="J148" i="18"/>
  <c r="J137" i="18" s="1"/>
  <c r="C153" i="18"/>
  <c r="C152" i="18" s="1"/>
  <c r="F162" i="18"/>
  <c r="J162" i="18"/>
  <c r="C165" i="18"/>
  <c r="D168" i="18"/>
  <c r="E176" i="18"/>
  <c r="I176" i="18"/>
  <c r="C193" i="18"/>
  <c r="C196" i="18"/>
  <c r="C195" i="18" s="1"/>
  <c r="H204" i="18"/>
  <c r="H203" i="18" s="1"/>
  <c r="E204" i="18"/>
  <c r="E203" i="18" s="1"/>
  <c r="I204" i="18"/>
  <c r="I203" i="18" s="1"/>
  <c r="C229" i="18"/>
  <c r="F245" i="18"/>
  <c r="F244" i="18" s="1"/>
  <c r="F61" i="18"/>
  <c r="F54" i="18" s="1"/>
  <c r="J61" i="18"/>
  <c r="J54" i="18" s="1"/>
  <c r="C65" i="18"/>
  <c r="C64" i="18" s="1"/>
  <c r="E67" i="18"/>
  <c r="E66" i="18" s="1"/>
  <c r="I67" i="18"/>
  <c r="I66" i="18" s="1"/>
  <c r="H73" i="18"/>
  <c r="C81" i="18"/>
  <c r="C80" i="18" s="1"/>
  <c r="C85" i="18"/>
  <c r="C84" i="18" s="1"/>
  <c r="F92" i="18"/>
  <c r="J92" i="18"/>
  <c r="E119" i="18"/>
  <c r="D144" i="18"/>
  <c r="C157" i="18"/>
  <c r="C156" i="18" s="1"/>
  <c r="C161" i="18"/>
  <c r="C180" i="18"/>
  <c r="C179" i="18" s="1"/>
  <c r="C184" i="18"/>
  <c r="H183" i="18"/>
  <c r="E183" i="18"/>
  <c r="I183" i="18"/>
  <c r="C188" i="18"/>
  <c r="C192" i="18"/>
  <c r="E191" i="18"/>
  <c r="I191" i="18"/>
  <c r="E73" i="18"/>
  <c r="H92" i="18"/>
  <c r="C105" i="18"/>
  <c r="H104" i="18"/>
  <c r="H103" i="18" s="1"/>
  <c r="J104" i="18"/>
  <c r="J103" i="18" s="1"/>
  <c r="F119" i="18"/>
  <c r="J119" i="18"/>
  <c r="C141" i="18"/>
  <c r="C140" i="18" s="1"/>
  <c r="E148" i="18"/>
  <c r="E137" i="18" s="1"/>
  <c r="C177" i="18"/>
  <c r="H194" i="18"/>
  <c r="C234" i="18"/>
  <c r="C233" i="18" s="1"/>
  <c r="G18" i="18"/>
  <c r="G24" i="18"/>
  <c r="G29" i="18"/>
  <c r="F73" i="18"/>
  <c r="J73" i="18"/>
  <c r="G12" i="18"/>
  <c r="G11" i="18" s="1"/>
  <c r="G20" i="18"/>
  <c r="E92" i="18"/>
  <c r="I92" i="18"/>
  <c r="H119" i="18"/>
  <c r="G15" i="18"/>
  <c r="G14" i="18" s="1"/>
  <c r="G27" i="18"/>
  <c r="C40" i="18"/>
  <c r="D44" i="18"/>
  <c r="D43" i="18" s="1"/>
  <c r="C48" i="18"/>
  <c r="C52" i="18"/>
  <c r="C56" i="18"/>
  <c r="C55" i="18" s="1"/>
  <c r="C60" i="18"/>
  <c r="C59" i="18" s="1"/>
  <c r="D64" i="18"/>
  <c r="C68" i="18"/>
  <c r="C72" i="18"/>
  <c r="C71" i="18" s="1"/>
  <c r="D76" i="18"/>
  <c r="D80" i="18"/>
  <c r="D84" i="18"/>
  <c r="D88" i="18"/>
  <c r="C96" i="18"/>
  <c r="C95" i="18" s="1"/>
  <c r="C100" i="18"/>
  <c r="C99" i="18" s="1"/>
  <c r="D104" i="18"/>
  <c r="D103" i="18" s="1"/>
  <c r="C112" i="18"/>
  <c r="C111" i="18" s="1"/>
  <c r="C116" i="18"/>
  <c r="C115" i="18" s="1"/>
  <c r="D120" i="18"/>
  <c r="D124" i="18"/>
  <c r="D128" i="18"/>
  <c r="D132" i="18"/>
  <c r="C160" i="18"/>
  <c r="C164" i="18"/>
  <c r="C39" i="18"/>
  <c r="C47" i="18"/>
  <c r="C51" i="18"/>
  <c r="C63" i="18"/>
  <c r="D67" i="18"/>
  <c r="D66" i="18" s="1"/>
  <c r="C75" i="18"/>
  <c r="C74" i="18" s="1"/>
  <c r="C79" i="18"/>
  <c r="C78" i="18" s="1"/>
  <c r="C83" i="18"/>
  <c r="C82" i="18" s="1"/>
  <c r="C87" i="18"/>
  <c r="C86" i="18" s="1"/>
  <c r="C91" i="18"/>
  <c r="C90" i="18" s="1"/>
  <c r="D95" i="18"/>
  <c r="D92" i="18" s="1"/>
  <c r="C107" i="18"/>
  <c r="C123" i="18"/>
  <c r="C122" i="18" s="1"/>
  <c r="C127" i="18"/>
  <c r="C126" i="18" s="1"/>
  <c r="C131" i="18"/>
  <c r="C130" i="18" s="1"/>
  <c r="C135" i="18"/>
  <c r="C134" i="18" s="1"/>
  <c r="C139" i="18"/>
  <c r="C138" i="18" s="1"/>
  <c r="C143" i="18"/>
  <c r="C142" i="18" s="1"/>
  <c r="C147" i="18"/>
  <c r="C146" i="18" s="1"/>
  <c r="C151" i="18"/>
  <c r="C155" i="18"/>
  <c r="C154" i="18" s="1"/>
  <c r="C163" i="18"/>
  <c r="C167" i="18"/>
  <c r="C166" i="18" s="1"/>
  <c r="C171" i="18"/>
  <c r="C170" i="18" s="1"/>
  <c r="C175" i="18"/>
  <c r="G32" i="18"/>
  <c r="C42" i="18"/>
  <c r="C41" i="18" s="1"/>
  <c r="C46" i="18"/>
  <c r="C50" i="18"/>
  <c r="C58" i="18"/>
  <c r="C57" i="18" s="1"/>
  <c r="C62" i="18"/>
  <c r="C70" i="18"/>
  <c r="D74" i="18"/>
  <c r="D78" i="18"/>
  <c r="C94" i="18"/>
  <c r="C93" i="18" s="1"/>
  <c r="C98" i="18"/>
  <c r="C97" i="18" s="1"/>
  <c r="C102" i="18"/>
  <c r="C101" i="18" s="1"/>
  <c r="C106" i="18"/>
  <c r="C110" i="18"/>
  <c r="C109" i="18" s="1"/>
  <c r="C114" i="18"/>
  <c r="C113" i="18" s="1"/>
  <c r="C118" i="18"/>
  <c r="C117" i="18" s="1"/>
  <c r="D122" i="18"/>
  <c r="D126" i="18"/>
  <c r="C150" i="18"/>
  <c r="C174" i="18"/>
  <c r="C178" i="18"/>
  <c r="F194" i="18"/>
  <c r="J194" i="18"/>
  <c r="C205" i="18"/>
  <c r="D204" i="18"/>
  <c r="D203" i="18" s="1"/>
  <c r="C200" i="18"/>
  <c r="C199" i="18" s="1"/>
  <c r="C208" i="18"/>
  <c r="C207" i="18" s="1"/>
  <c r="C212" i="18"/>
  <c r="C211" i="18" s="1"/>
  <c r="C216" i="18"/>
  <c r="C215" i="18" s="1"/>
  <c r="C220" i="18"/>
  <c r="C219" i="18" s="1"/>
  <c r="C224" i="18"/>
  <c r="C228" i="18"/>
  <c r="C232" i="18"/>
  <c r="C237" i="18"/>
  <c r="C236" i="18" s="1"/>
  <c r="C243" i="18"/>
  <c r="C242" i="18" s="1"/>
  <c r="D179" i="18"/>
  <c r="D183" i="18"/>
  <c r="C187" i="18"/>
  <c r="D191" i="18"/>
  <c r="D195" i="18"/>
  <c r="D194" i="18" s="1"/>
  <c r="C223" i="18"/>
  <c r="C227" i="18"/>
  <c r="C231" i="18"/>
  <c r="C182" i="18"/>
  <c r="C181" i="18" s="1"/>
  <c r="C186" i="18"/>
  <c r="C190" i="18"/>
  <c r="C189" i="18" s="1"/>
  <c r="C198" i="18"/>
  <c r="C197" i="18" s="1"/>
  <c r="C202" i="18"/>
  <c r="C201" i="18" s="1"/>
  <c r="C206" i="18"/>
  <c r="C210" i="18"/>
  <c r="C209" i="18" s="1"/>
  <c r="C214" i="18"/>
  <c r="C213" i="18" s="1"/>
  <c r="C218" i="18"/>
  <c r="C217" i="18" s="1"/>
  <c r="C239" i="18"/>
  <c r="C238" i="18" s="1"/>
  <c r="C246" i="18"/>
  <c r="H247" i="18"/>
  <c r="H245" i="18" s="1"/>
  <c r="D249" i="18"/>
  <c r="H249" i="18"/>
  <c r="H248" i="18" s="1"/>
  <c r="D251" i="18"/>
  <c r="H251" i="18"/>
  <c r="H250" i="18" s="1"/>
  <c r="D253" i="18"/>
  <c r="H253" i="18"/>
  <c r="H252" i="18" s="1"/>
  <c r="D257" i="18"/>
  <c r="H257" i="18"/>
  <c r="H256" i="18" s="1"/>
  <c r="D259" i="18"/>
  <c r="H259" i="18"/>
  <c r="H258" i="18" s="1"/>
  <c r="D263" i="18"/>
  <c r="R197" i="17"/>
  <c r="P197" i="17"/>
  <c r="R196" i="17"/>
  <c r="P196" i="17"/>
  <c r="R195" i="17"/>
  <c r="P195" i="17"/>
  <c r="R194" i="17"/>
  <c r="P194" i="17"/>
  <c r="R193" i="17"/>
  <c r="P193" i="17"/>
  <c r="R192" i="17"/>
  <c r="P192" i="17"/>
  <c r="R191" i="17"/>
  <c r="P191" i="17"/>
  <c r="R190" i="17"/>
  <c r="P190" i="17"/>
  <c r="R189" i="17"/>
  <c r="P189" i="17"/>
  <c r="R188" i="17"/>
  <c r="P188" i="17"/>
  <c r="R187" i="17"/>
  <c r="P187" i="17"/>
  <c r="R186" i="17"/>
  <c r="P186" i="17"/>
  <c r="R185" i="17"/>
  <c r="P185" i="17"/>
  <c r="R184" i="17"/>
  <c r="P184" i="17"/>
  <c r="R183" i="17"/>
  <c r="P183" i="17"/>
  <c r="R182" i="17"/>
  <c r="P182" i="17"/>
  <c r="R181" i="17"/>
  <c r="P181" i="17"/>
  <c r="R180" i="17"/>
  <c r="P180" i="17"/>
  <c r="R179" i="17"/>
  <c r="P179" i="17"/>
  <c r="D10" i="20" l="1"/>
  <c r="C25" i="20"/>
  <c r="C162" i="20"/>
  <c r="I140" i="20"/>
  <c r="F140" i="20"/>
  <c r="F270" i="20" s="1"/>
  <c r="J270" i="20"/>
  <c r="C176" i="20"/>
  <c r="C10" i="20"/>
  <c r="C57" i="20"/>
  <c r="I270" i="20"/>
  <c r="G140" i="20"/>
  <c r="G270" i="20" s="1"/>
  <c r="C225" i="20"/>
  <c r="H140" i="20"/>
  <c r="H270" i="20" s="1"/>
  <c r="E140" i="20"/>
  <c r="E270" i="20" s="1"/>
  <c r="D140" i="20"/>
  <c r="D270" i="20" s="1"/>
  <c r="D240" i="18"/>
  <c r="D235" i="18" s="1"/>
  <c r="C241" i="18"/>
  <c r="C240" i="18" s="1"/>
  <c r="C235" i="18" s="1"/>
  <c r="C173" i="18"/>
  <c r="I158" i="18"/>
  <c r="I221" i="18"/>
  <c r="C176" i="18"/>
  <c r="C148" i="18"/>
  <c r="C137" i="18" s="1"/>
  <c r="E221" i="18"/>
  <c r="F23" i="18"/>
  <c r="F10" i="18" s="1"/>
  <c r="C159" i="18"/>
  <c r="D137" i="18"/>
  <c r="G221" i="18"/>
  <c r="J172" i="18"/>
  <c r="H158" i="18"/>
  <c r="F221" i="18"/>
  <c r="D54" i="18"/>
  <c r="C32" i="18"/>
  <c r="F158" i="18"/>
  <c r="H23" i="18"/>
  <c r="H10" i="18" s="1"/>
  <c r="J23" i="18"/>
  <c r="J158" i="18"/>
  <c r="C24" i="18"/>
  <c r="I23" i="18"/>
  <c r="I10" i="18" s="1"/>
  <c r="J10" i="18"/>
  <c r="H221" i="18"/>
  <c r="J221" i="18"/>
  <c r="F172" i="18"/>
  <c r="H172" i="18"/>
  <c r="I172" i="18"/>
  <c r="I136" i="18" s="1"/>
  <c r="C191" i="18"/>
  <c r="E158" i="18"/>
  <c r="C29" i="18"/>
  <c r="E172" i="18"/>
  <c r="G158" i="18"/>
  <c r="D23" i="18"/>
  <c r="D10" i="18" s="1"/>
  <c r="G172" i="18"/>
  <c r="D158" i="18"/>
  <c r="I53" i="18"/>
  <c r="G53" i="18"/>
  <c r="E23" i="18"/>
  <c r="E10" i="18" s="1"/>
  <c r="D221" i="18"/>
  <c r="C20" i="18"/>
  <c r="C17" i="18" s="1"/>
  <c r="C183" i="18"/>
  <c r="F53" i="18"/>
  <c r="C67" i="18"/>
  <c r="C66" i="18" s="1"/>
  <c r="C204" i="18"/>
  <c r="C203" i="18" s="1"/>
  <c r="C108" i="18"/>
  <c r="C61" i="18"/>
  <c r="C54" i="18" s="1"/>
  <c r="C119" i="18"/>
  <c r="H255" i="18"/>
  <c r="H254" i="18" s="1"/>
  <c r="C194" i="18"/>
  <c r="C230" i="18"/>
  <c r="C104" i="18"/>
  <c r="C103" i="18" s="1"/>
  <c r="C162" i="18"/>
  <c r="C73" i="18"/>
  <c r="C44" i="18"/>
  <c r="C43" i="18" s="1"/>
  <c r="J53" i="18"/>
  <c r="D250" i="18"/>
  <c r="C251" i="18"/>
  <c r="C250" i="18" s="1"/>
  <c r="D119" i="18"/>
  <c r="C226" i="18"/>
  <c r="D73" i="18"/>
  <c r="C38" i="18"/>
  <c r="C37" i="18" s="1"/>
  <c r="E53" i="18"/>
  <c r="D256" i="18"/>
  <c r="C257" i="18"/>
  <c r="C256" i="18" s="1"/>
  <c r="D258" i="18"/>
  <c r="C259" i="18"/>
  <c r="C258" i="18" s="1"/>
  <c r="D252" i="18"/>
  <c r="C253" i="18"/>
  <c r="C252" i="18" s="1"/>
  <c r="D248" i="18"/>
  <c r="C249" i="18"/>
  <c r="C248" i="18" s="1"/>
  <c r="C222" i="18"/>
  <c r="H53" i="18"/>
  <c r="G23" i="18"/>
  <c r="D262" i="18"/>
  <c r="D261" i="18" s="1"/>
  <c r="D260" i="18" s="1"/>
  <c r="C263" i="18"/>
  <c r="C262" i="18" s="1"/>
  <c r="C261" i="18" s="1"/>
  <c r="C260" i="18" s="1"/>
  <c r="H244" i="18"/>
  <c r="C247" i="18"/>
  <c r="C245" i="18" s="1"/>
  <c r="D172" i="18"/>
  <c r="C92" i="18"/>
  <c r="G17" i="18"/>
  <c r="C140" i="20" l="1"/>
  <c r="C270" i="20" s="1"/>
  <c r="N191" i="21" s="1"/>
  <c r="C158" i="18"/>
  <c r="C172" i="18"/>
  <c r="J136" i="18"/>
  <c r="J264" i="18" s="1"/>
  <c r="D53" i="18"/>
  <c r="F136" i="18"/>
  <c r="F264" i="18" s="1"/>
  <c r="C23" i="18"/>
  <c r="C10" i="18" s="1"/>
  <c r="E136" i="18"/>
  <c r="E264" i="18" s="1"/>
  <c r="H136" i="18"/>
  <c r="H264" i="18" s="1"/>
  <c r="G136" i="18"/>
  <c r="C244" i="18"/>
  <c r="I264" i="18"/>
  <c r="D244" i="18"/>
  <c r="D136" i="18" s="1"/>
  <c r="G10" i="18"/>
  <c r="C255" i="18"/>
  <c r="C254" i="18" s="1"/>
  <c r="C53" i="18"/>
  <c r="D255" i="18"/>
  <c r="D254" i="18" s="1"/>
  <c r="C221" i="18"/>
  <c r="R206" i="17"/>
  <c r="R205" i="17"/>
  <c r="R204" i="17"/>
  <c r="R203" i="17"/>
  <c r="R202" i="17"/>
  <c r="R201" i="17"/>
  <c r="R200" i="17"/>
  <c r="R199" i="17"/>
  <c r="N199" i="17"/>
  <c r="R198" i="17"/>
  <c r="P198" i="17"/>
  <c r="R178" i="17"/>
  <c r="P178" i="17"/>
  <c r="R177" i="17"/>
  <c r="P177" i="17"/>
  <c r="R176" i="17"/>
  <c r="P176" i="17"/>
  <c r="R175" i="17"/>
  <c r="P175" i="17"/>
  <c r="R174" i="17"/>
  <c r="P174" i="17"/>
  <c r="R173" i="17"/>
  <c r="P173" i="17"/>
  <c r="R172" i="17"/>
  <c r="P172" i="17"/>
  <c r="R171" i="17"/>
  <c r="P171" i="17"/>
  <c r="R170" i="17"/>
  <c r="P170" i="17"/>
  <c r="R169" i="17"/>
  <c r="P169" i="17"/>
  <c r="R168" i="17"/>
  <c r="P168" i="17"/>
  <c r="R167" i="17"/>
  <c r="P167" i="17"/>
  <c r="R166" i="17"/>
  <c r="P166" i="17"/>
  <c r="R165" i="17"/>
  <c r="P165" i="17"/>
  <c r="R164" i="17"/>
  <c r="P164" i="17"/>
  <c r="R163" i="17"/>
  <c r="P163" i="17"/>
  <c r="R162" i="17"/>
  <c r="P162" i="17"/>
  <c r="R161" i="17"/>
  <c r="P161" i="17"/>
  <c r="R160" i="17"/>
  <c r="P160" i="17"/>
  <c r="R159" i="17"/>
  <c r="P159" i="17"/>
  <c r="R158" i="17"/>
  <c r="P158" i="17"/>
  <c r="R157" i="17"/>
  <c r="P157" i="17"/>
  <c r="R156" i="17"/>
  <c r="P156" i="17"/>
  <c r="R155" i="17"/>
  <c r="P155" i="17"/>
  <c r="R154" i="17"/>
  <c r="P154" i="17"/>
  <c r="R153" i="17"/>
  <c r="P153" i="17"/>
  <c r="R152" i="17"/>
  <c r="P152" i="17"/>
  <c r="R151" i="17"/>
  <c r="P151" i="17"/>
  <c r="R150" i="17"/>
  <c r="P150" i="17"/>
  <c r="R149" i="17"/>
  <c r="P149" i="17"/>
  <c r="R148" i="17"/>
  <c r="P148" i="17"/>
  <c r="R147" i="17"/>
  <c r="P147" i="17"/>
  <c r="R146" i="17"/>
  <c r="P146" i="17"/>
  <c r="R145" i="17"/>
  <c r="P145" i="17"/>
  <c r="R144" i="17"/>
  <c r="P144" i="17"/>
  <c r="R143" i="17"/>
  <c r="P143" i="17"/>
  <c r="R142" i="17"/>
  <c r="P142" i="17"/>
  <c r="R141" i="17"/>
  <c r="P141" i="17"/>
  <c r="R140" i="17"/>
  <c r="P140" i="17"/>
  <c r="R139" i="17"/>
  <c r="P139" i="17"/>
  <c r="R138" i="17"/>
  <c r="P138" i="17"/>
  <c r="R137" i="17"/>
  <c r="P137" i="17"/>
  <c r="R136" i="17"/>
  <c r="P136" i="17"/>
  <c r="R135" i="17"/>
  <c r="P135" i="17"/>
  <c r="R134" i="17"/>
  <c r="P134" i="17"/>
  <c r="R133" i="17"/>
  <c r="P133" i="17"/>
  <c r="R132" i="17"/>
  <c r="P132" i="17"/>
  <c r="R131" i="17"/>
  <c r="P131" i="17"/>
  <c r="R130" i="17"/>
  <c r="P130" i="17"/>
  <c r="R129" i="17"/>
  <c r="P129" i="17"/>
  <c r="R128" i="17"/>
  <c r="P128" i="17"/>
  <c r="R127" i="17"/>
  <c r="P127" i="17"/>
  <c r="R126" i="17"/>
  <c r="P126" i="17"/>
  <c r="R125" i="17"/>
  <c r="P125" i="17"/>
  <c r="R124" i="17"/>
  <c r="P124" i="17"/>
  <c r="R123" i="17"/>
  <c r="P123" i="17"/>
  <c r="R122" i="17"/>
  <c r="P122" i="17"/>
  <c r="R121" i="17"/>
  <c r="P121" i="17"/>
  <c r="R120" i="17"/>
  <c r="P120" i="17"/>
  <c r="R119" i="17"/>
  <c r="P119" i="17"/>
  <c r="R118" i="17"/>
  <c r="P118" i="17"/>
  <c r="R117" i="17"/>
  <c r="P117" i="17"/>
  <c r="R116" i="17"/>
  <c r="P116" i="17"/>
  <c r="R115" i="17"/>
  <c r="P115" i="17"/>
  <c r="R114" i="17"/>
  <c r="P114" i="17"/>
  <c r="R113" i="17"/>
  <c r="P113" i="17"/>
  <c r="R112" i="17"/>
  <c r="P112" i="17"/>
  <c r="R111" i="17"/>
  <c r="P111" i="17"/>
  <c r="R110" i="17"/>
  <c r="P110" i="17"/>
  <c r="R109" i="17"/>
  <c r="P109" i="17"/>
  <c r="R108" i="17"/>
  <c r="P108" i="17"/>
  <c r="R107" i="17"/>
  <c r="P107" i="17"/>
  <c r="R106" i="17"/>
  <c r="P106" i="17"/>
  <c r="R105" i="17"/>
  <c r="P105" i="17"/>
  <c r="R104" i="17"/>
  <c r="P104" i="17"/>
  <c r="R103" i="17"/>
  <c r="P103" i="17"/>
  <c r="R102" i="17"/>
  <c r="P102" i="17"/>
  <c r="R101" i="17"/>
  <c r="P101" i="17"/>
  <c r="R100" i="17"/>
  <c r="P100" i="17"/>
  <c r="R99" i="17"/>
  <c r="P99" i="17"/>
  <c r="R98" i="17"/>
  <c r="P98" i="17"/>
  <c r="R97" i="17"/>
  <c r="P97" i="17"/>
  <c r="R96" i="17"/>
  <c r="P96" i="17"/>
  <c r="R95" i="17"/>
  <c r="P95" i="17"/>
  <c r="R94" i="17"/>
  <c r="P94" i="17"/>
  <c r="R93" i="17"/>
  <c r="P93" i="17"/>
  <c r="R92" i="17"/>
  <c r="P92" i="17"/>
  <c r="R91" i="17"/>
  <c r="P91" i="17"/>
  <c r="R90" i="17"/>
  <c r="P90" i="17"/>
  <c r="R89" i="17"/>
  <c r="P89" i="17"/>
  <c r="R88" i="17"/>
  <c r="P88" i="17"/>
  <c r="R87" i="17"/>
  <c r="P87" i="17"/>
  <c r="R86" i="17"/>
  <c r="P86" i="17"/>
  <c r="R85" i="17"/>
  <c r="P85" i="17"/>
  <c r="R84" i="17"/>
  <c r="P84" i="17"/>
  <c r="R83" i="17"/>
  <c r="P83" i="17"/>
  <c r="R82" i="17"/>
  <c r="P82" i="17"/>
  <c r="R81" i="17"/>
  <c r="P81" i="17"/>
  <c r="R80" i="17"/>
  <c r="P80" i="17"/>
  <c r="R79" i="17"/>
  <c r="P79" i="17"/>
  <c r="R78" i="17"/>
  <c r="P78" i="17"/>
  <c r="R77" i="17"/>
  <c r="P77" i="17"/>
  <c r="R76" i="17"/>
  <c r="P76" i="17"/>
  <c r="R75" i="17"/>
  <c r="P75" i="17"/>
  <c r="R74" i="17"/>
  <c r="P74" i="17"/>
  <c r="R73" i="17"/>
  <c r="P73" i="17"/>
  <c r="R72" i="17"/>
  <c r="P72" i="17"/>
  <c r="R71" i="17"/>
  <c r="P71" i="17"/>
  <c r="R70" i="17"/>
  <c r="P70" i="17"/>
  <c r="R69" i="17"/>
  <c r="P69" i="17"/>
  <c r="R68" i="17"/>
  <c r="P68" i="17"/>
  <c r="R67" i="17"/>
  <c r="P67" i="17"/>
  <c r="R66" i="17"/>
  <c r="P66" i="17"/>
  <c r="R65" i="17"/>
  <c r="P65" i="17"/>
  <c r="R64" i="17"/>
  <c r="P64" i="17"/>
  <c r="R63" i="17"/>
  <c r="P63" i="17"/>
  <c r="R62" i="17"/>
  <c r="P62" i="17"/>
  <c r="R61" i="17"/>
  <c r="P61" i="17"/>
  <c r="R60" i="17"/>
  <c r="P60" i="17"/>
  <c r="R59" i="17"/>
  <c r="P59" i="17"/>
  <c r="R58" i="17"/>
  <c r="P58" i="17"/>
  <c r="R57" i="17"/>
  <c r="P57" i="17"/>
  <c r="R56" i="17"/>
  <c r="P56" i="17"/>
  <c r="R55" i="17"/>
  <c r="P55" i="17"/>
  <c r="R54" i="17"/>
  <c r="P54" i="17"/>
  <c r="R53" i="17"/>
  <c r="P53" i="17"/>
  <c r="R52" i="17"/>
  <c r="P52" i="17"/>
  <c r="R51" i="17"/>
  <c r="P51" i="17"/>
  <c r="R50" i="17"/>
  <c r="P50" i="17"/>
  <c r="R49" i="17"/>
  <c r="P49" i="17"/>
  <c r="R48" i="17"/>
  <c r="P48" i="17"/>
  <c r="R47" i="17"/>
  <c r="P47" i="17"/>
  <c r="R46" i="17"/>
  <c r="P46" i="17"/>
  <c r="R45" i="17"/>
  <c r="P45" i="17"/>
  <c r="R44" i="17"/>
  <c r="P44" i="17"/>
  <c r="R43" i="17"/>
  <c r="P43" i="17"/>
  <c r="R42" i="17"/>
  <c r="P42" i="17"/>
  <c r="R41" i="17"/>
  <c r="P41" i="17"/>
  <c r="R40" i="17"/>
  <c r="P40" i="17"/>
  <c r="R39" i="17"/>
  <c r="P39" i="17"/>
  <c r="R38" i="17"/>
  <c r="P38" i="17"/>
  <c r="R37" i="17"/>
  <c r="P37" i="17"/>
  <c r="R36" i="17"/>
  <c r="P36" i="17"/>
  <c r="R35" i="17"/>
  <c r="P35" i="17"/>
  <c r="R34" i="17"/>
  <c r="P34" i="17"/>
  <c r="R33" i="17"/>
  <c r="P33" i="17"/>
  <c r="R32" i="17"/>
  <c r="P32" i="17"/>
  <c r="R31" i="17"/>
  <c r="P31" i="17"/>
  <c r="R30" i="17"/>
  <c r="P30" i="17"/>
  <c r="R29" i="17"/>
  <c r="P29" i="17"/>
  <c r="R28" i="17"/>
  <c r="P28" i="17"/>
  <c r="R27" i="17"/>
  <c r="P27" i="17"/>
  <c r="R26" i="17"/>
  <c r="P26" i="17"/>
  <c r="R25" i="17"/>
  <c r="P25" i="17"/>
  <c r="R24" i="17"/>
  <c r="P24" i="17"/>
  <c r="R23" i="17"/>
  <c r="P23" i="17"/>
  <c r="R22" i="17"/>
  <c r="P22" i="17"/>
  <c r="R21" i="17"/>
  <c r="P21" i="17"/>
  <c r="R20" i="17"/>
  <c r="P20" i="17"/>
  <c r="R19" i="17"/>
  <c r="P19" i="17"/>
  <c r="R18" i="17"/>
  <c r="P18" i="17"/>
  <c r="R17" i="17"/>
  <c r="P17" i="17"/>
  <c r="R16" i="17"/>
  <c r="P16" i="17"/>
  <c r="R15" i="17"/>
  <c r="P15" i="17"/>
  <c r="R14" i="17"/>
  <c r="P14" i="17"/>
  <c r="R13" i="17"/>
  <c r="P13" i="17"/>
  <c r="R12" i="17"/>
  <c r="P12" i="17"/>
  <c r="R11" i="17"/>
  <c r="P11" i="17"/>
  <c r="R10" i="17"/>
  <c r="P10" i="17"/>
  <c r="R9" i="17"/>
  <c r="P9" i="17"/>
  <c r="G48" i="16" s="1"/>
  <c r="R8" i="17"/>
  <c r="P8" i="17"/>
  <c r="F106" i="16" l="1"/>
  <c r="J16" i="16"/>
  <c r="J15" i="16" s="1"/>
  <c r="J14" i="16" s="1"/>
  <c r="D31" i="16"/>
  <c r="E26" i="16"/>
  <c r="H33" i="16"/>
  <c r="D22" i="16"/>
  <c r="H36" i="16"/>
  <c r="G169" i="16"/>
  <c r="G168" i="16" s="1"/>
  <c r="E147" i="16"/>
  <c r="E146" i="16" s="1"/>
  <c r="I169" i="16"/>
  <c r="I168" i="16" s="1"/>
  <c r="G147" i="16"/>
  <c r="G146" i="16" s="1"/>
  <c r="F169" i="16"/>
  <c r="F168" i="16" s="1"/>
  <c r="J147" i="16"/>
  <c r="J146" i="16" s="1"/>
  <c r="D147" i="16"/>
  <c r="E169" i="16"/>
  <c r="E168" i="16" s="1"/>
  <c r="I147" i="16"/>
  <c r="I146" i="16" s="1"/>
  <c r="J169" i="16"/>
  <c r="J168" i="16" s="1"/>
  <c r="D169" i="16"/>
  <c r="H147" i="16"/>
  <c r="H146" i="16" s="1"/>
  <c r="H169" i="16"/>
  <c r="H168" i="16" s="1"/>
  <c r="F147" i="16"/>
  <c r="F146" i="16" s="1"/>
  <c r="I19" i="16"/>
  <c r="I18" i="16" s="1"/>
  <c r="G160" i="16"/>
  <c r="D25" i="16"/>
  <c r="F65" i="16"/>
  <c r="F64" i="16" s="1"/>
  <c r="E131" i="16"/>
  <c r="E130" i="16" s="1"/>
  <c r="J13" i="16"/>
  <c r="J12" i="16" s="1"/>
  <c r="J11" i="16" s="1"/>
  <c r="G28" i="16"/>
  <c r="G27" i="16" s="1"/>
  <c r="F81" i="16"/>
  <c r="F80" i="16" s="1"/>
  <c r="D264" i="18"/>
  <c r="G264" i="18"/>
  <c r="C136" i="18"/>
  <c r="C264" i="18" s="1"/>
  <c r="N184" i="19" s="1"/>
  <c r="E16" i="16"/>
  <c r="E15" i="16" s="1"/>
  <c r="E14" i="16" s="1"/>
  <c r="D19" i="16"/>
  <c r="D18" i="16" s="1"/>
  <c r="D21" i="16"/>
  <c r="E22" i="16"/>
  <c r="G25" i="16"/>
  <c r="H26" i="16"/>
  <c r="H28" i="16"/>
  <c r="H27" i="16" s="1"/>
  <c r="E31" i="16"/>
  <c r="F34" i="16"/>
  <c r="J39" i="16"/>
  <c r="I50" i="16"/>
  <c r="F69" i="16"/>
  <c r="G85" i="16"/>
  <c r="G84" i="16" s="1"/>
  <c r="E114" i="16"/>
  <c r="E113" i="16" s="1"/>
  <c r="F190" i="16"/>
  <c r="F189" i="16" s="1"/>
  <c r="F13" i="16"/>
  <c r="F12" i="16" s="1"/>
  <c r="F11" i="16" s="1"/>
  <c r="F16" i="16"/>
  <c r="F15" i="16" s="1"/>
  <c r="F14" i="16" s="1"/>
  <c r="E19" i="16"/>
  <c r="E18" i="16" s="1"/>
  <c r="G21" i="16"/>
  <c r="H22" i="16"/>
  <c r="H25" i="16"/>
  <c r="I26" i="16"/>
  <c r="F30" i="16"/>
  <c r="I31" i="16"/>
  <c r="D35" i="16"/>
  <c r="I42" i="16"/>
  <c r="I41" i="16" s="1"/>
  <c r="I58" i="16"/>
  <c r="I57" i="16" s="1"/>
  <c r="E72" i="16"/>
  <c r="E71" i="16" s="1"/>
  <c r="J91" i="16"/>
  <c r="J90" i="16" s="1"/>
  <c r="F123" i="16"/>
  <c r="F122" i="16" s="1"/>
  <c r="G13" i="16"/>
  <c r="G12" i="16" s="1"/>
  <c r="G11" i="16" s="1"/>
  <c r="I16" i="16"/>
  <c r="I15" i="16" s="1"/>
  <c r="I14" i="16" s="1"/>
  <c r="H19" i="16"/>
  <c r="H18" i="16" s="1"/>
  <c r="H21" i="16"/>
  <c r="I22" i="16"/>
  <c r="D26" i="16"/>
  <c r="D28" i="16"/>
  <c r="D27" i="16" s="1"/>
  <c r="G30" i="16"/>
  <c r="J31" i="16"/>
  <c r="J35" i="16"/>
  <c r="E46" i="16"/>
  <c r="F62" i="16"/>
  <c r="E77" i="16"/>
  <c r="E76" i="16" s="1"/>
  <c r="J98" i="16"/>
  <c r="J97" i="16" s="1"/>
  <c r="H24" i="16"/>
  <c r="J249" i="16"/>
  <c r="J248" i="16" s="1"/>
  <c r="D237" i="16"/>
  <c r="E227" i="16"/>
  <c r="D212" i="16"/>
  <c r="I208" i="16"/>
  <c r="I207" i="16" s="1"/>
  <c r="J206" i="16"/>
  <c r="I205" i="16"/>
  <c r="J202" i="16"/>
  <c r="J201" i="16" s="1"/>
  <c r="E202" i="16"/>
  <c r="E201" i="16" s="1"/>
  <c r="I200" i="16"/>
  <c r="I199" i="16" s="1"/>
  <c r="E200" i="16"/>
  <c r="E199" i="16" s="1"/>
  <c r="J198" i="16"/>
  <c r="J197" i="16" s="1"/>
  <c r="F198" i="16"/>
  <c r="F197" i="16" s="1"/>
  <c r="H196" i="16"/>
  <c r="H195" i="16" s="1"/>
  <c r="D196" i="16"/>
  <c r="D195" i="16" s="1"/>
  <c r="I193" i="16"/>
  <c r="E193" i="16"/>
  <c r="H192" i="16"/>
  <c r="D192" i="16"/>
  <c r="I190" i="16"/>
  <c r="I189" i="16" s="1"/>
  <c r="E190" i="16"/>
  <c r="E189" i="16" s="1"/>
  <c r="J188" i="16"/>
  <c r="F188" i="16"/>
  <c r="I187" i="16"/>
  <c r="E187" i="16"/>
  <c r="H186" i="16"/>
  <c r="D186" i="16"/>
  <c r="G185" i="16"/>
  <c r="J184" i="16"/>
  <c r="F184" i="16"/>
  <c r="J182" i="16"/>
  <c r="J181" i="16" s="1"/>
  <c r="F182" i="16"/>
  <c r="F181" i="16" s="1"/>
  <c r="G180" i="16"/>
  <c r="G179" i="16" s="1"/>
  <c r="I178" i="16"/>
  <c r="E178" i="16"/>
  <c r="H177" i="16"/>
  <c r="D177" i="16"/>
  <c r="I175" i="16"/>
  <c r="E175" i="16"/>
  <c r="H174" i="16"/>
  <c r="D174" i="16"/>
  <c r="H171" i="16"/>
  <c r="H170" i="16" s="1"/>
  <c r="D171" i="16"/>
  <c r="D170" i="16" s="1"/>
  <c r="H167" i="16"/>
  <c r="H166" i="16" s="1"/>
  <c r="D167" i="16"/>
  <c r="D166" i="16" s="1"/>
  <c r="I165" i="16"/>
  <c r="E165" i="16"/>
  <c r="H164" i="16"/>
  <c r="D164" i="16"/>
  <c r="G163" i="16"/>
  <c r="G161" i="16"/>
  <c r="G159" i="16" s="1"/>
  <c r="J160" i="16"/>
  <c r="F160" i="16"/>
  <c r="G157" i="16"/>
  <c r="J156" i="16"/>
  <c r="F156" i="16"/>
  <c r="I155" i="16"/>
  <c r="I154" i="16" s="1"/>
  <c r="E155" i="16"/>
  <c r="E154" i="16" s="1"/>
  <c r="G153" i="16"/>
  <c r="G152" i="16" s="1"/>
  <c r="G151" i="16"/>
  <c r="J150" i="16"/>
  <c r="F150" i="16"/>
  <c r="I149" i="16"/>
  <c r="E149" i="16"/>
  <c r="H145" i="16"/>
  <c r="H144" i="16" s="1"/>
  <c r="D145" i="16"/>
  <c r="D144" i="16" s="1"/>
  <c r="J143" i="16"/>
  <c r="J142" i="16" s="1"/>
  <c r="F143" i="16"/>
  <c r="F142" i="16" s="1"/>
  <c r="J141" i="16"/>
  <c r="J140" i="16" s="1"/>
  <c r="F141" i="16"/>
  <c r="F140" i="16" s="1"/>
  <c r="G139" i="16"/>
  <c r="G138" i="16" s="1"/>
  <c r="G135" i="16"/>
  <c r="G134" i="16" s="1"/>
  <c r="H133" i="16"/>
  <c r="H132" i="16" s="1"/>
  <c r="D133" i="16"/>
  <c r="D132" i="16" s="1"/>
  <c r="J131" i="16"/>
  <c r="J130" i="16" s="1"/>
  <c r="F247" i="16"/>
  <c r="F246" i="16" s="1"/>
  <c r="F234" i="16"/>
  <c r="F233" i="16" s="1"/>
  <c r="H224" i="16"/>
  <c r="J210" i="16"/>
  <c r="J209" i="16" s="1"/>
  <c r="F208" i="16"/>
  <c r="F207" i="16" s="1"/>
  <c r="H206" i="16"/>
  <c r="G205" i="16"/>
  <c r="I202" i="16"/>
  <c r="I201" i="16" s="1"/>
  <c r="H200" i="16"/>
  <c r="H199" i="16" s="1"/>
  <c r="D200" i="16"/>
  <c r="D199" i="16" s="1"/>
  <c r="I198" i="16"/>
  <c r="I197" i="16" s="1"/>
  <c r="E198" i="16"/>
  <c r="E197" i="16" s="1"/>
  <c r="G196" i="16"/>
  <c r="G195" i="16" s="1"/>
  <c r="H193" i="16"/>
  <c r="H191" i="16" s="1"/>
  <c r="D193" i="16"/>
  <c r="G192" i="16"/>
  <c r="H190" i="16"/>
  <c r="H189" i="16" s="1"/>
  <c r="D190" i="16"/>
  <c r="I188" i="16"/>
  <c r="E188" i="16"/>
  <c r="H187" i="16"/>
  <c r="D187" i="16"/>
  <c r="G186" i="16"/>
  <c r="J185" i="16"/>
  <c r="F185" i="16"/>
  <c r="I184" i="16"/>
  <c r="E184" i="16"/>
  <c r="I182" i="16"/>
  <c r="I181" i="16" s="1"/>
  <c r="E182" i="16"/>
  <c r="E181" i="16" s="1"/>
  <c r="J180" i="16"/>
  <c r="J179" i="16" s="1"/>
  <c r="F180" i="16"/>
  <c r="F179" i="16" s="1"/>
  <c r="H178" i="16"/>
  <c r="D178" i="16"/>
  <c r="G177" i="16"/>
  <c r="H175" i="16"/>
  <c r="D175" i="16"/>
  <c r="G174" i="16"/>
  <c r="G171" i="16"/>
  <c r="G170" i="16" s="1"/>
  <c r="G167" i="16"/>
  <c r="G166" i="16" s="1"/>
  <c r="H165" i="16"/>
  <c r="D165" i="16"/>
  <c r="G164" i="16"/>
  <c r="J163" i="16"/>
  <c r="F163" i="16"/>
  <c r="J161" i="16"/>
  <c r="F161" i="16"/>
  <c r="I160" i="16"/>
  <c r="E160" i="16"/>
  <c r="J157" i="16"/>
  <c r="F157" i="16"/>
  <c r="I156" i="16"/>
  <c r="E156" i="16"/>
  <c r="H155" i="16"/>
  <c r="H154" i="16" s="1"/>
  <c r="D155" i="16"/>
  <c r="D154" i="16" s="1"/>
  <c r="J153" i="16"/>
  <c r="J152" i="16" s="1"/>
  <c r="F153" i="16"/>
  <c r="F152" i="16" s="1"/>
  <c r="J151" i="16"/>
  <c r="F151" i="16"/>
  <c r="I150" i="16"/>
  <c r="E150" i="16"/>
  <c r="H149" i="16"/>
  <c r="D149" i="16"/>
  <c r="G145" i="16"/>
  <c r="G144" i="16" s="1"/>
  <c r="I143" i="16"/>
  <c r="I142" i="16" s="1"/>
  <c r="E143" i="16"/>
  <c r="E142" i="16" s="1"/>
  <c r="I141" i="16"/>
  <c r="I140" i="16" s="1"/>
  <c r="E141" i="16"/>
  <c r="E140" i="16" s="1"/>
  <c r="J139" i="16"/>
  <c r="J138" i="16" s="1"/>
  <c r="F139" i="16"/>
  <c r="F138" i="16" s="1"/>
  <c r="J135" i="16"/>
  <c r="J134" i="16" s="1"/>
  <c r="F135" i="16"/>
  <c r="F134" i="16" s="1"/>
  <c r="G133" i="16"/>
  <c r="G132" i="16" s="1"/>
  <c r="I131" i="16"/>
  <c r="I130" i="16" s="1"/>
  <c r="E261" i="16"/>
  <c r="E260" i="16" s="1"/>
  <c r="E259" i="16" s="1"/>
  <c r="E258" i="16" s="1"/>
  <c r="I244" i="16"/>
  <c r="D232" i="16"/>
  <c r="J214" i="16"/>
  <c r="J213" i="16" s="1"/>
  <c r="F210" i="16"/>
  <c r="F209" i="16" s="1"/>
  <c r="D208" i="16"/>
  <c r="F206" i="16"/>
  <c r="F205" i="16"/>
  <c r="G202" i="16"/>
  <c r="G201" i="16" s="1"/>
  <c r="G200" i="16"/>
  <c r="G199" i="16" s="1"/>
  <c r="H198" i="16"/>
  <c r="H197" i="16" s="1"/>
  <c r="D198" i="16"/>
  <c r="J196" i="16"/>
  <c r="J195" i="16" s="1"/>
  <c r="F196" i="16"/>
  <c r="F195" i="16" s="1"/>
  <c r="G193" i="16"/>
  <c r="J192" i="16"/>
  <c r="F192" i="16"/>
  <c r="G190" i="16"/>
  <c r="G189" i="16" s="1"/>
  <c r="H188" i="16"/>
  <c r="D188" i="16"/>
  <c r="G187" i="16"/>
  <c r="J186" i="16"/>
  <c r="F186" i="16"/>
  <c r="I185" i="16"/>
  <c r="E185" i="16"/>
  <c r="H184" i="16"/>
  <c r="D184" i="16"/>
  <c r="H182" i="16"/>
  <c r="H181" i="16" s="1"/>
  <c r="D182" i="16"/>
  <c r="I180" i="16"/>
  <c r="I179" i="16" s="1"/>
  <c r="E180" i="16"/>
  <c r="E179" i="16" s="1"/>
  <c r="G178" i="16"/>
  <c r="J177" i="16"/>
  <c r="F177" i="16"/>
  <c r="G175" i="16"/>
  <c r="J174" i="16"/>
  <c r="F174" i="16"/>
  <c r="J171" i="16"/>
  <c r="J170" i="16" s="1"/>
  <c r="F171" i="16"/>
  <c r="F170" i="16" s="1"/>
  <c r="J167" i="16"/>
  <c r="J166" i="16" s="1"/>
  <c r="F167" i="16"/>
  <c r="F166" i="16" s="1"/>
  <c r="G165" i="16"/>
  <c r="J164" i="16"/>
  <c r="F164" i="16"/>
  <c r="I163" i="16"/>
  <c r="E163" i="16"/>
  <c r="I161" i="16"/>
  <c r="E161" i="16"/>
  <c r="H160" i="16"/>
  <c r="D160" i="16"/>
  <c r="I157" i="16"/>
  <c r="E157" i="16"/>
  <c r="H156" i="16"/>
  <c r="D156" i="16"/>
  <c r="G155" i="16"/>
  <c r="G154" i="16" s="1"/>
  <c r="I153" i="16"/>
  <c r="I152" i="16" s="1"/>
  <c r="E153" i="16"/>
  <c r="E152" i="16" s="1"/>
  <c r="I151" i="16"/>
  <c r="E151" i="16"/>
  <c r="H150" i="16"/>
  <c r="D150" i="16"/>
  <c r="G149" i="16"/>
  <c r="J145" i="16"/>
  <c r="J144" i="16" s="1"/>
  <c r="F145" i="16"/>
  <c r="F144" i="16" s="1"/>
  <c r="H143" i="16"/>
  <c r="H142" i="16" s="1"/>
  <c r="D143" i="16"/>
  <c r="D142" i="16" s="1"/>
  <c r="H141" i="16"/>
  <c r="H140" i="16" s="1"/>
  <c r="D141" i="16"/>
  <c r="D140" i="16" s="1"/>
  <c r="I139" i="16"/>
  <c r="I138" i="16" s="1"/>
  <c r="E139" i="16"/>
  <c r="E138" i="16" s="1"/>
  <c r="I135" i="16"/>
  <c r="I134" i="16" s="1"/>
  <c r="E135" i="16"/>
  <c r="E134" i="16" s="1"/>
  <c r="J133" i="16"/>
  <c r="J132" i="16" s="1"/>
  <c r="F133" i="16"/>
  <c r="F132" i="16" s="1"/>
  <c r="G229" i="16"/>
  <c r="D206" i="16"/>
  <c r="F200" i="16"/>
  <c r="F199" i="16" s="1"/>
  <c r="I196" i="16"/>
  <c r="I195" i="16" s="1"/>
  <c r="I192" i="16"/>
  <c r="I186" i="16"/>
  <c r="G184" i="16"/>
  <c r="H180" i="16"/>
  <c r="H179" i="16" s="1"/>
  <c r="I177" i="16"/>
  <c r="I174" i="16"/>
  <c r="I167" i="16"/>
  <c r="I166" i="16" s="1"/>
  <c r="I164" i="16"/>
  <c r="H161" i="16"/>
  <c r="H157" i="16"/>
  <c r="F155" i="16"/>
  <c r="F154" i="16" s="1"/>
  <c r="H151" i="16"/>
  <c r="H148" i="16" s="1"/>
  <c r="F149" i="16"/>
  <c r="F148" i="16" s="1"/>
  <c r="G143" i="16"/>
  <c r="G142" i="16" s="1"/>
  <c r="H139" i="16"/>
  <c r="H138" i="16" s="1"/>
  <c r="I133" i="16"/>
  <c r="I132" i="16" s="1"/>
  <c r="G131" i="16"/>
  <c r="G130" i="16" s="1"/>
  <c r="G129" i="16"/>
  <c r="G128" i="16" s="1"/>
  <c r="H127" i="16"/>
  <c r="H126" i="16" s="1"/>
  <c r="D127" i="16"/>
  <c r="G125" i="16"/>
  <c r="G124" i="16" s="1"/>
  <c r="H123" i="16"/>
  <c r="H122" i="16" s="1"/>
  <c r="D123" i="16"/>
  <c r="G121" i="16"/>
  <c r="G120" i="16" s="1"/>
  <c r="G118" i="16"/>
  <c r="G117" i="16" s="1"/>
  <c r="G116" i="16"/>
  <c r="G115" i="16" s="1"/>
  <c r="G114" i="16"/>
  <c r="G113" i="16" s="1"/>
  <c r="G112" i="16"/>
  <c r="G111" i="16" s="1"/>
  <c r="G110" i="16"/>
  <c r="G109" i="16" s="1"/>
  <c r="I107" i="16"/>
  <c r="E107" i="16"/>
  <c r="H106" i="16"/>
  <c r="D106" i="16"/>
  <c r="G105" i="16"/>
  <c r="H102" i="16"/>
  <c r="H101" i="16" s="1"/>
  <c r="D102" i="16"/>
  <c r="D101" i="16" s="1"/>
  <c r="J100" i="16"/>
  <c r="J99" i="16" s="1"/>
  <c r="F100" i="16"/>
  <c r="F99" i="16" s="1"/>
  <c r="H98" i="16"/>
  <c r="H97" i="16" s="1"/>
  <c r="D98" i="16"/>
  <c r="D97" i="16" s="1"/>
  <c r="J96" i="16"/>
  <c r="J95" i="16" s="1"/>
  <c r="F96" i="16"/>
  <c r="F95" i="16" s="1"/>
  <c r="I94" i="16"/>
  <c r="I93" i="16" s="1"/>
  <c r="E94" i="16"/>
  <c r="E93" i="16" s="1"/>
  <c r="H91" i="16"/>
  <c r="H90" i="16" s="1"/>
  <c r="D91" i="16"/>
  <c r="I89" i="16"/>
  <c r="I88" i="16" s="1"/>
  <c r="E89" i="16"/>
  <c r="E88" i="16" s="1"/>
  <c r="G87" i="16"/>
  <c r="G86" i="16" s="1"/>
  <c r="I85" i="16"/>
  <c r="I84" i="16" s="1"/>
  <c r="H212" i="16"/>
  <c r="H211" i="16" s="1"/>
  <c r="E205" i="16"/>
  <c r="E196" i="16"/>
  <c r="E195" i="16" s="1"/>
  <c r="E192" i="16"/>
  <c r="G188" i="16"/>
  <c r="E186" i="16"/>
  <c r="D180" i="16"/>
  <c r="D179" i="16" s="1"/>
  <c r="E177" i="16"/>
  <c r="E174" i="16"/>
  <c r="E167" i="16"/>
  <c r="E166" i="16" s="1"/>
  <c r="E164" i="16"/>
  <c r="C164" i="16" s="1"/>
  <c r="D161" i="16"/>
  <c r="D157" i="16"/>
  <c r="D151" i="16"/>
  <c r="I145" i="16"/>
  <c r="I144" i="16" s="1"/>
  <c r="D139" i="16"/>
  <c r="E133" i="16"/>
  <c r="E132" i="16" s="1"/>
  <c r="F131" i="16"/>
  <c r="F130" i="16" s="1"/>
  <c r="J129" i="16"/>
  <c r="J128" i="16" s="1"/>
  <c r="F129" i="16"/>
  <c r="F128" i="16" s="1"/>
  <c r="G127" i="16"/>
  <c r="G126" i="16" s="1"/>
  <c r="J125" i="16"/>
  <c r="J124" i="16" s="1"/>
  <c r="F125" i="16"/>
  <c r="F124" i="16" s="1"/>
  <c r="G123" i="16"/>
  <c r="G122" i="16" s="1"/>
  <c r="J121" i="16"/>
  <c r="J120" i="16" s="1"/>
  <c r="F121" i="16"/>
  <c r="F120" i="16" s="1"/>
  <c r="J118" i="16"/>
  <c r="J117" i="16" s="1"/>
  <c r="F118" i="16"/>
  <c r="F117" i="16" s="1"/>
  <c r="J116" i="16"/>
  <c r="J115" i="16" s="1"/>
  <c r="F116" i="16"/>
  <c r="F115" i="16" s="1"/>
  <c r="J114" i="16"/>
  <c r="J113" i="16" s="1"/>
  <c r="F114" i="16"/>
  <c r="F113" i="16" s="1"/>
  <c r="J112" i="16"/>
  <c r="J111" i="16" s="1"/>
  <c r="F112" i="16"/>
  <c r="F111" i="16" s="1"/>
  <c r="J110" i="16"/>
  <c r="J109" i="16" s="1"/>
  <c r="J108" i="16" s="1"/>
  <c r="F110" i="16"/>
  <c r="F109" i="16" s="1"/>
  <c r="H107" i="16"/>
  <c r="D107" i="16"/>
  <c r="G106" i="16"/>
  <c r="J105" i="16"/>
  <c r="F105" i="16"/>
  <c r="G102" i="16"/>
  <c r="G101" i="16" s="1"/>
  <c r="I100" i="16"/>
  <c r="I99" i="16" s="1"/>
  <c r="E100" i="16"/>
  <c r="E99" i="16" s="1"/>
  <c r="G98" i="16"/>
  <c r="G97" i="16" s="1"/>
  <c r="I96" i="16"/>
  <c r="I95" i="16" s="1"/>
  <c r="E96" i="16"/>
  <c r="E95" i="16" s="1"/>
  <c r="H94" i="16"/>
  <c r="H93" i="16" s="1"/>
  <c r="D94" i="16"/>
  <c r="D93" i="16" s="1"/>
  <c r="G91" i="16"/>
  <c r="G90" i="16" s="1"/>
  <c r="H89" i="16"/>
  <c r="H88" i="16" s="1"/>
  <c r="D89" i="16"/>
  <c r="J87" i="16"/>
  <c r="J86" i="16" s="1"/>
  <c r="F87" i="16"/>
  <c r="F86" i="16" s="1"/>
  <c r="H85" i="16"/>
  <c r="H84" i="16" s="1"/>
  <c r="D85" i="16"/>
  <c r="J83" i="16"/>
  <c r="J82" i="16" s="1"/>
  <c r="F83" i="16"/>
  <c r="F82" i="16" s="1"/>
  <c r="H81" i="16"/>
  <c r="H80" i="16" s="1"/>
  <c r="D81" i="16"/>
  <c r="D80" i="16" s="1"/>
  <c r="G79" i="16"/>
  <c r="G78" i="16" s="1"/>
  <c r="H77" i="16"/>
  <c r="H76" i="16" s="1"/>
  <c r="D77" i="16"/>
  <c r="J75" i="16"/>
  <c r="J74" i="16" s="1"/>
  <c r="F75" i="16"/>
  <c r="F74" i="16" s="1"/>
  <c r="I72" i="16"/>
  <c r="I71" i="16" s="1"/>
  <c r="H255" i="16"/>
  <c r="H254" i="16" s="1"/>
  <c r="F202" i="16"/>
  <c r="F201" i="16" s="1"/>
  <c r="G198" i="16"/>
  <c r="G197" i="16" s="1"/>
  <c r="J193" i="16"/>
  <c r="J191" i="16" s="1"/>
  <c r="J190" i="16"/>
  <c r="J189" i="16" s="1"/>
  <c r="J187" i="16"/>
  <c r="J200" i="16"/>
  <c r="J199" i="16" s="1"/>
  <c r="F187" i="16"/>
  <c r="F175" i="16"/>
  <c r="F165" i="16"/>
  <c r="D153" i="16"/>
  <c r="D152" i="16" s="1"/>
  <c r="D135" i="16"/>
  <c r="D131" i="16"/>
  <c r="D129" i="16"/>
  <c r="E127" i="16"/>
  <c r="E126" i="16" s="1"/>
  <c r="D125" i="16"/>
  <c r="D124" i="16" s="1"/>
  <c r="E123" i="16"/>
  <c r="E122" i="16" s="1"/>
  <c r="D121" i="16"/>
  <c r="D118" i="16"/>
  <c r="D117" i="16" s="1"/>
  <c r="D116" i="16"/>
  <c r="D115" i="16" s="1"/>
  <c r="D114" i="16"/>
  <c r="D113" i="16" s="1"/>
  <c r="D112" i="16"/>
  <c r="D111" i="16" s="1"/>
  <c r="D110" i="16"/>
  <c r="D109" i="16" s="1"/>
  <c r="F107" i="16"/>
  <c r="E106" i="16"/>
  <c r="D105" i="16"/>
  <c r="E102" i="16"/>
  <c r="E101" i="16" s="1"/>
  <c r="G100" i="16"/>
  <c r="G99" i="16" s="1"/>
  <c r="I98" i="16"/>
  <c r="I97" i="16" s="1"/>
  <c r="F94" i="16"/>
  <c r="F93" i="16" s="1"/>
  <c r="I91" i="16"/>
  <c r="I90" i="16" s="1"/>
  <c r="J89" i="16"/>
  <c r="J88" i="16" s="1"/>
  <c r="D87" i="16"/>
  <c r="D86" i="16" s="1"/>
  <c r="F85" i="16"/>
  <c r="F84" i="16" s="1"/>
  <c r="E83" i="16"/>
  <c r="E82" i="16" s="1"/>
  <c r="J81" i="16"/>
  <c r="J80" i="16" s="1"/>
  <c r="E81" i="16"/>
  <c r="E80" i="16" s="1"/>
  <c r="J79" i="16"/>
  <c r="J78" i="16" s="1"/>
  <c r="E79" i="16"/>
  <c r="E78" i="16" s="1"/>
  <c r="I77" i="16"/>
  <c r="I76" i="16" s="1"/>
  <c r="H75" i="16"/>
  <c r="H74" i="16" s="1"/>
  <c r="H72" i="16"/>
  <c r="H71" i="16" s="1"/>
  <c r="D72" i="16"/>
  <c r="D71" i="16" s="1"/>
  <c r="J70" i="16"/>
  <c r="F70" i="16"/>
  <c r="I69" i="16"/>
  <c r="E69" i="16"/>
  <c r="H68" i="16"/>
  <c r="D68" i="16"/>
  <c r="I65" i="16"/>
  <c r="I64" i="16" s="1"/>
  <c r="E65" i="16"/>
  <c r="E64" i="16" s="1"/>
  <c r="J63" i="16"/>
  <c r="F63" i="16"/>
  <c r="I62" i="16"/>
  <c r="E62" i="16"/>
  <c r="J60" i="16"/>
  <c r="J59" i="16" s="1"/>
  <c r="F60" i="16"/>
  <c r="F59" i="16" s="1"/>
  <c r="H58" i="16"/>
  <c r="H57" i="16" s="1"/>
  <c r="D58" i="16"/>
  <c r="D57" i="16" s="1"/>
  <c r="I56" i="16"/>
  <c r="I55" i="16" s="1"/>
  <c r="E56" i="16"/>
  <c r="E55" i="16" s="1"/>
  <c r="J52" i="16"/>
  <c r="F52" i="16"/>
  <c r="I51" i="16"/>
  <c r="E51" i="16"/>
  <c r="H50" i="16"/>
  <c r="D50" i="16"/>
  <c r="G49" i="16"/>
  <c r="J48" i="16"/>
  <c r="F48" i="16"/>
  <c r="I47" i="16"/>
  <c r="E47" i="16"/>
  <c r="H46" i="16"/>
  <c r="D46" i="16"/>
  <c r="G45" i="16"/>
  <c r="H42" i="16"/>
  <c r="H41" i="16" s="1"/>
  <c r="D42" i="16"/>
  <c r="D41" i="16" s="1"/>
  <c r="J40" i="16"/>
  <c r="J38" i="16" s="1"/>
  <c r="F40" i="16"/>
  <c r="I39" i="16"/>
  <c r="H185" i="16"/>
  <c r="J178" i="16"/>
  <c r="J176" i="16" s="1"/>
  <c r="I171" i="16"/>
  <c r="I170" i="16" s="1"/>
  <c r="H163" i="16"/>
  <c r="G156" i="16"/>
  <c r="G150" i="16"/>
  <c r="G141" i="16"/>
  <c r="G140" i="16" s="1"/>
  <c r="I129" i="16"/>
  <c r="I128" i="16" s="1"/>
  <c r="J127" i="16"/>
  <c r="J126" i="16" s="1"/>
  <c r="I125" i="16"/>
  <c r="I124" i="16" s="1"/>
  <c r="J123" i="16"/>
  <c r="J122" i="16" s="1"/>
  <c r="I121" i="16"/>
  <c r="I120" i="16" s="1"/>
  <c r="I118" i="16"/>
  <c r="I117" i="16" s="1"/>
  <c r="I116" i="16"/>
  <c r="I115" i="16" s="1"/>
  <c r="I114" i="16"/>
  <c r="I113" i="16" s="1"/>
  <c r="I112" i="16"/>
  <c r="I111" i="16" s="1"/>
  <c r="I110" i="16"/>
  <c r="I109" i="16" s="1"/>
  <c r="J106" i="16"/>
  <c r="I105" i="16"/>
  <c r="J102" i="16"/>
  <c r="J101" i="16" s="1"/>
  <c r="D100" i="16"/>
  <c r="D99" i="16" s="1"/>
  <c r="F98" i="16"/>
  <c r="F97" i="16" s="1"/>
  <c r="H96" i="16"/>
  <c r="H95" i="16" s="1"/>
  <c r="F91" i="16"/>
  <c r="F90" i="16" s="1"/>
  <c r="G89" i="16"/>
  <c r="G88" i="16" s="1"/>
  <c r="I87" i="16"/>
  <c r="I86" i="16" s="1"/>
  <c r="E85" i="16"/>
  <c r="E84" i="16" s="1"/>
  <c r="I83" i="16"/>
  <c r="I82" i="16" s="1"/>
  <c r="D83" i="16"/>
  <c r="D82" i="16" s="1"/>
  <c r="I81" i="16"/>
  <c r="I80" i="16" s="1"/>
  <c r="I79" i="16"/>
  <c r="I78" i="16" s="1"/>
  <c r="D79" i="16"/>
  <c r="D78" i="16" s="1"/>
  <c r="G77" i="16"/>
  <c r="G76" i="16" s="1"/>
  <c r="G75" i="16"/>
  <c r="G74" i="16" s="1"/>
  <c r="G72" i="16"/>
  <c r="G71" i="16" s="1"/>
  <c r="I70" i="16"/>
  <c r="E70" i="16"/>
  <c r="H69" i="16"/>
  <c r="D69" i="16"/>
  <c r="G68" i="16"/>
  <c r="H65" i="16"/>
  <c r="H64" i="16" s="1"/>
  <c r="D65" i="16"/>
  <c r="I63" i="16"/>
  <c r="E63" i="16"/>
  <c r="H62" i="16"/>
  <c r="D62" i="16"/>
  <c r="I60" i="16"/>
  <c r="I59" i="16" s="1"/>
  <c r="E60" i="16"/>
  <c r="E59" i="16" s="1"/>
  <c r="G58" i="16"/>
  <c r="G57" i="16" s="1"/>
  <c r="H56" i="16"/>
  <c r="H55" i="16" s="1"/>
  <c r="D56" i="16"/>
  <c r="D55" i="16" s="1"/>
  <c r="I52" i="16"/>
  <c r="E52" i="16"/>
  <c r="H51" i="16"/>
  <c r="D51" i="16"/>
  <c r="G50" i="16"/>
  <c r="J49" i="16"/>
  <c r="F49" i="16"/>
  <c r="I48" i="16"/>
  <c r="E48" i="16"/>
  <c r="H47" i="16"/>
  <c r="D47" i="16"/>
  <c r="G46" i="16"/>
  <c r="J45" i="16"/>
  <c r="F45" i="16"/>
  <c r="G42" i="16"/>
  <c r="G41" i="16" s="1"/>
  <c r="I40" i="16"/>
  <c r="E40" i="16"/>
  <c r="H39" i="16"/>
  <c r="D39" i="16"/>
  <c r="J36" i="16"/>
  <c r="F36" i="16"/>
  <c r="I35" i="16"/>
  <c r="E35" i="16"/>
  <c r="H34" i="16"/>
  <c r="D34" i="16"/>
  <c r="G33" i="16"/>
  <c r="G31" i="16"/>
  <c r="J30" i="16"/>
  <c r="H239" i="16"/>
  <c r="H238" i="16" s="1"/>
  <c r="F193" i="16"/>
  <c r="D185" i="16"/>
  <c r="D183" i="16" s="1"/>
  <c r="F178" i="16"/>
  <c r="E171" i="16"/>
  <c r="E170" i="16" s="1"/>
  <c r="D163" i="16"/>
  <c r="J155" i="16"/>
  <c r="J154" i="16" s="1"/>
  <c r="J149" i="16"/>
  <c r="J148" i="16" s="1"/>
  <c r="H131" i="16"/>
  <c r="H130" i="16" s="1"/>
  <c r="H129" i="16"/>
  <c r="H128" i="16" s="1"/>
  <c r="I127" i="16"/>
  <c r="I126" i="16" s="1"/>
  <c r="H125" i="16"/>
  <c r="H124" i="16" s="1"/>
  <c r="I123" i="16"/>
  <c r="I122" i="16" s="1"/>
  <c r="I119" i="16" s="1"/>
  <c r="H121" i="16"/>
  <c r="H120" i="16" s="1"/>
  <c r="H118" i="16"/>
  <c r="H117" i="16" s="1"/>
  <c r="H116" i="16"/>
  <c r="H115" i="16" s="1"/>
  <c r="H114" i="16"/>
  <c r="H113" i="16" s="1"/>
  <c r="H112" i="16"/>
  <c r="H111" i="16" s="1"/>
  <c r="H110" i="16"/>
  <c r="H109" i="16" s="1"/>
  <c r="J107" i="16"/>
  <c r="I106" i="16"/>
  <c r="H105" i="16"/>
  <c r="I102" i="16"/>
  <c r="I101" i="16" s="1"/>
  <c r="E98" i="16"/>
  <c r="E97" i="16" s="1"/>
  <c r="G96" i="16"/>
  <c r="G95" i="16" s="1"/>
  <c r="J94" i="16"/>
  <c r="J93" i="16" s="1"/>
  <c r="E91" i="16"/>
  <c r="E90" i="16" s="1"/>
  <c r="F89" i="16"/>
  <c r="F88" i="16" s="1"/>
  <c r="H87" i="16"/>
  <c r="H86" i="16" s="1"/>
  <c r="J85" i="16"/>
  <c r="J84" i="16" s="1"/>
  <c r="H83" i="16"/>
  <c r="H82" i="16" s="1"/>
  <c r="G81" i="16"/>
  <c r="G80" i="16" s="1"/>
  <c r="H79" i="16"/>
  <c r="H78" i="16" s="1"/>
  <c r="F77" i="16"/>
  <c r="F76" i="16" s="1"/>
  <c r="E75" i="16"/>
  <c r="E74" i="16" s="1"/>
  <c r="F72" i="16"/>
  <c r="F71" i="16" s="1"/>
  <c r="H70" i="16"/>
  <c r="D70" i="16"/>
  <c r="G69" i="16"/>
  <c r="J68" i="16"/>
  <c r="F68" i="16"/>
  <c r="F67" i="16" s="1"/>
  <c r="G65" i="16"/>
  <c r="G64" i="16" s="1"/>
  <c r="H63" i="16"/>
  <c r="D63" i="16"/>
  <c r="G62" i="16"/>
  <c r="H60" i="16"/>
  <c r="H59" i="16" s="1"/>
  <c r="D60" i="16"/>
  <c r="D59" i="16" s="1"/>
  <c r="J58" i="16"/>
  <c r="J57" i="16" s="1"/>
  <c r="F58" i="16"/>
  <c r="F57" i="16" s="1"/>
  <c r="G56" i="16"/>
  <c r="G55" i="16" s="1"/>
  <c r="H52" i="16"/>
  <c r="D52" i="16"/>
  <c r="G51" i="16"/>
  <c r="J50" i="16"/>
  <c r="F50" i="16"/>
  <c r="I49" i="16"/>
  <c r="E49" i="16"/>
  <c r="H48" i="16"/>
  <c r="D48" i="16"/>
  <c r="G47" i="16"/>
  <c r="J46" i="16"/>
  <c r="F46" i="16"/>
  <c r="I45" i="16"/>
  <c r="E45" i="16"/>
  <c r="D13" i="16"/>
  <c r="D12" i="16" s="1"/>
  <c r="D11" i="16" s="1"/>
  <c r="H13" i="16"/>
  <c r="H12" i="16" s="1"/>
  <c r="H11" i="16" s="1"/>
  <c r="G16" i="16"/>
  <c r="G15" i="16" s="1"/>
  <c r="G14" i="16" s="1"/>
  <c r="F19" i="16"/>
  <c r="F18" i="16" s="1"/>
  <c r="J19" i="16"/>
  <c r="J18" i="16" s="1"/>
  <c r="E21" i="16"/>
  <c r="E20" i="16" s="1"/>
  <c r="E17" i="16" s="1"/>
  <c r="I21" i="16"/>
  <c r="I20" i="16" s="1"/>
  <c r="F22" i="16"/>
  <c r="J22" i="16"/>
  <c r="E25" i="16"/>
  <c r="E24" i="16" s="1"/>
  <c r="I25" i="16"/>
  <c r="I24" i="16" s="1"/>
  <c r="F26" i="16"/>
  <c r="J26" i="16"/>
  <c r="E28" i="16"/>
  <c r="E27" i="16" s="1"/>
  <c r="I28" i="16"/>
  <c r="I27" i="16" s="1"/>
  <c r="D30" i="16"/>
  <c r="D29" i="16" s="1"/>
  <c r="H30" i="16"/>
  <c r="F31" i="16"/>
  <c r="D33" i="16"/>
  <c r="I33" i="16"/>
  <c r="G34" i="16"/>
  <c r="F35" i="16"/>
  <c r="D36" i="16"/>
  <c r="I36" i="16"/>
  <c r="E39" i="16"/>
  <c r="D40" i="16"/>
  <c r="J42" i="16"/>
  <c r="J41" i="16" s="1"/>
  <c r="I46" i="16"/>
  <c r="D49" i="16"/>
  <c r="F51" i="16"/>
  <c r="F56" i="16"/>
  <c r="F55" i="16" s="1"/>
  <c r="J62" i="16"/>
  <c r="J65" i="16"/>
  <c r="J64" i="16" s="1"/>
  <c r="J69" i="16"/>
  <c r="J72" i="16"/>
  <c r="J71" i="16" s="1"/>
  <c r="J77" i="16"/>
  <c r="J76" i="16" s="1"/>
  <c r="E87" i="16"/>
  <c r="E86" i="16" s="1"/>
  <c r="G94" i="16"/>
  <c r="G93" i="16" s="1"/>
  <c r="H100" i="16"/>
  <c r="H99" i="16" s="1"/>
  <c r="H92" i="16" s="1"/>
  <c r="G107" i="16"/>
  <c r="E116" i="16"/>
  <c r="E115" i="16" s="1"/>
  <c r="E125" i="16"/>
  <c r="E124" i="16" s="1"/>
  <c r="H135" i="16"/>
  <c r="H134" i="16" s="1"/>
  <c r="J165" i="16"/>
  <c r="E13" i="16"/>
  <c r="E12" i="16" s="1"/>
  <c r="E11" i="16" s="1"/>
  <c r="I13" i="16"/>
  <c r="I12" i="16" s="1"/>
  <c r="I11" i="16" s="1"/>
  <c r="D16" i="16"/>
  <c r="D15" i="16" s="1"/>
  <c r="D14" i="16" s="1"/>
  <c r="H16" i="16"/>
  <c r="H15" i="16" s="1"/>
  <c r="H14" i="16" s="1"/>
  <c r="G19" i="16"/>
  <c r="G18" i="16" s="1"/>
  <c r="F21" i="16"/>
  <c r="J21" i="16"/>
  <c r="G22" i="16"/>
  <c r="F25" i="16"/>
  <c r="J25" i="16"/>
  <c r="G26" i="16"/>
  <c r="G24" i="16" s="1"/>
  <c r="F28" i="16"/>
  <c r="F27" i="16" s="1"/>
  <c r="J28" i="16"/>
  <c r="J27" i="16" s="1"/>
  <c r="E30" i="16"/>
  <c r="E29" i="16" s="1"/>
  <c r="I30" i="16"/>
  <c r="I29" i="16" s="1"/>
  <c r="H31" i="16"/>
  <c r="E33" i="16"/>
  <c r="J33" i="16"/>
  <c r="I34" i="16"/>
  <c r="G35" i="16"/>
  <c r="E36" i="16"/>
  <c r="F39" i="16"/>
  <c r="F38" i="16" s="1"/>
  <c r="G40" i="16"/>
  <c r="E42" i="16"/>
  <c r="E41" i="16" s="1"/>
  <c r="D45" i="16"/>
  <c r="F47" i="16"/>
  <c r="H49" i="16"/>
  <c r="J51" i="16"/>
  <c r="J56" i="16"/>
  <c r="J55" i="16" s="1"/>
  <c r="G60" i="16"/>
  <c r="G59" i="16" s="1"/>
  <c r="G63" i="16"/>
  <c r="E68" i="16"/>
  <c r="G70" i="16"/>
  <c r="D75" i="16"/>
  <c r="F79" i="16"/>
  <c r="F78" i="16" s="1"/>
  <c r="G83" i="16"/>
  <c r="G82" i="16" s="1"/>
  <c r="D96" i="16"/>
  <c r="D95" i="16" s="1"/>
  <c r="F102" i="16"/>
  <c r="F101" i="16" s="1"/>
  <c r="E110" i="16"/>
  <c r="E109" i="16" s="1"/>
  <c r="E118" i="16"/>
  <c r="E117" i="16" s="1"/>
  <c r="F127" i="16"/>
  <c r="F126" i="16" s="1"/>
  <c r="E145" i="16"/>
  <c r="E144" i="16" s="1"/>
  <c r="J175" i="16"/>
  <c r="C175" i="16" s="1"/>
  <c r="G20" i="16"/>
  <c r="F33" i="16"/>
  <c r="E34" i="16"/>
  <c r="J34" i="16"/>
  <c r="H35" i="16"/>
  <c r="G36" i="16"/>
  <c r="G39" i="16"/>
  <c r="G38" i="16" s="1"/>
  <c r="G37" i="16" s="1"/>
  <c r="H40" i="16"/>
  <c r="F42" i="16"/>
  <c r="F41" i="16" s="1"/>
  <c r="H45" i="16"/>
  <c r="J47" i="16"/>
  <c r="E50" i="16"/>
  <c r="G52" i="16"/>
  <c r="E58" i="16"/>
  <c r="E57" i="16" s="1"/>
  <c r="I68" i="16"/>
  <c r="I75" i="16"/>
  <c r="I74" i="16" s="1"/>
  <c r="E105" i="16"/>
  <c r="E112" i="16"/>
  <c r="E111" i="16" s="1"/>
  <c r="E121" i="16"/>
  <c r="E120" i="16" s="1"/>
  <c r="E129" i="16"/>
  <c r="E128" i="16" s="1"/>
  <c r="H153" i="16"/>
  <c r="H152" i="16" s="1"/>
  <c r="G182" i="16"/>
  <c r="G181" i="16" s="1"/>
  <c r="D24" i="16"/>
  <c r="F61" i="16"/>
  <c r="D64" i="16"/>
  <c r="D74" i="16"/>
  <c r="D76" i="16"/>
  <c r="D84" i="16"/>
  <c r="D88" i="16"/>
  <c r="D20" i="16"/>
  <c r="J29" i="16"/>
  <c r="D211" i="16"/>
  <c r="H261" i="16"/>
  <c r="H260" i="16" s="1"/>
  <c r="H259" i="16" s="1"/>
  <c r="H258" i="16" s="1"/>
  <c r="D261" i="16"/>
  <c r="D260" i="16" s="1"/>
  <c r="D259" i="16" s="1"/>
  <c r="D258" i="16" s="1"/>
  <c r="G257" i="16"/>
  <c r="G256" i="16" s="1"/>
  <c r="G255" i="16"/>
  <c r="G254" i="16" s="1"/>
  <c r="I251" i="16"/>
  <c r="I250" i="16" s="1"/>
  <c r="E251" i="16"/>
  <c r="E250" i="16" s="1"/>
  <c r="I249" i="16"/>
  <c r="I248" i="16" s="1"/>
  <c r="E249" i="16"/>
  <c r="E248" i="16" s="1"/>
  <c r="I247" i="16"/>
  <c r="I246" i="16" s="1"/>
  <c r="E247" i="16"/>
  <c r="E246" i="16" s="1"/>
  <c r="I245" i="16"/>
  <c r="I243" i="16" s="1"/>
  <c r="E245" i="16"/>
  <c r="H244" i="16"/>
  <c r="D244" i="16"/>
  <c r="G241" i="16"/>
  <c r="G240" i="16" s="1"/>
  <c r="G239" i="16"/>
  <c r="G238" i="16" s="1"/>
  <c r="G237" i="16"/>
  <c r="G236" i="16" s="1"/>
  <c r="I234" i="16"/>
  <c r="I233" i="16" s="1"/>
  <c r="E234" i="16"/>
  <c r="E233" i="16" s="1"/>
  <c r="G232" i="16"/>
  <c r="J231" i="16"/>
  <c r="F231" i="16"/>
  <c r="J229" i="16"/>
  <c r="F229" i="16"/>
  <c r="I228" i="16"/>
  <c r="E228" i="16"/>
  <c r="H227" i="16"/>
  <c r="D227" i="16"/>
  <c r="H225" i="16"/>
  <c r="D225" i="16"/>
  <c r="G224" i="16"/>
  <c r="J223" i="16"/>
  <c r="F223" i="16"/>
  <c r="G220" i="16"/>
  <c r="G219" i="16" s="1"/>
  <c r="I218" i="16"/>
  <c r="I217" i="16" s="1"/>
  <c r="E218" i="16"/>
  <c r="E217" i="16" s="1"/>
  <c r="G216" i="16"/>
  <c r="G215" i="16" s="1"/>
  <c r="I214" i="16"/>
  <c r="I213" i="16" s="1"/>
  <c r="E214" i="16"/>
  <c r="E213" i="16" s="1"/>
  <c r="G212" i="16"/>
  <c r="G211" i="16" s="1"/>
  <c r="I210" i="16"/>
  <c r="I209" i="16" s="1"/>
  <c r="E210" i="16"/>
  <c r="E209" i="16" s="1"/>
  <c r="G208" i="16"/>
  <c r="G207" i="16" s="1"/>
  <c r="G261" i="16"/>
  <c r="G260" i="16" s="1"/>
  <c r="G259" i="16" s="1"/>
  <c r="G258" i="16" s="1"/>
  <c r="J257" i="16"/>
  <c r="J256" i="16" s="1"/>
  <c r="F257" i="16"/>
  <c r="F256" i="16" s="1"/>
  <c r="J255" i="16"/>
  <c r="J254" i="16" s="1"/>
  <c r="F255" i="16"/>
  <c r="F254" i="16" s="1"/>
  <c r="H251" i="16"/>
  <c r="H250" i="16" s="1"/>
  <c r="D251" i="16"/>
  <c r="D250" i="16" s="1"/>
  <c r="H249" i="16"/>
  <c r="H248" i="16" s="1"/>
  <c r="D249" i="16"/>
  <c r="D248" i="16" s="1"/>
  <c r="H247" i="16"/>
  <c r="H246" i="16" s="1"/>
  <c r="D247" i="16"/>
  <c r="D246" i="16" s="1"/>
  <c r="H245" i="16"/>
  <c r="D245" i="16"/>
  <c r="G244" i="16"/>
  <c r="J241" i="16"/>
  <c r="J240" i="16" s="1"/>
  <c r="F241" i="16"/>
  <c r="F240" i="16" s="1"/>
  <c r="J239" i="16"/>
  <c r="J238" i="16" s="1"/>
  <c r="F239" i="16"/>
  <c r="F238" i="16" s="1"/>
  <c r="J237" i="16"/>
  <c r="J236" i="16" s="1"/>
  <c r="F237" i="16"/>
  <c r="F236" i="16" s="1"/>
  <c r="H234" i="16"/>
  <c r="H233" i="16" s="1"/>
  <c r="D234" i="16"/>
  <c r="J232" i="16"/>
  <c r="F232" i="16"/>
  <c r="I231" i="16"/>
  <c r="E231" i="16"/>
  <c r="I229" i="16"/>
  <c r="E229" i="16"/>
  <c r="H228" i="16"/>
  <c r="D228" i="16"/>
  <c r="G227" i="16"/>
  <c r="G225" i="16"/>
  <c r="J224" i="16"/>
  <c r="F224" i="16"/>
  <c r="I223" i="16"/>
  <c r="E223" i="16"/>
  <c r="J220" i="16"/>
  <c r="J219" i="16" s="1"/>
  <c r="F220" i="16"/>
  <c r="F219" i="16" s="1"/>
  <c r="H218" i="16"/>
  <c r="H217" i="16" s="1"/>
  <c r="D218" i="16"/>
  <c r="J216" i="16"/>
  <c r="J215" i="16" s="1"/>
  <c r="F216" i="16"/>
  <c r="F215" i="16" s="1"/>
  <c r="H214" i="16"/>
  <c r="H213" i="16" s="1"/>
  <c r="D214" i="16"/>
  <c r="J261" i="16"/>
  <c r="J260" i="16" s="1"/>
  <c r="J259" i="16" s="1"/>
  <c r="J258" i="16" s="1"/>
  <c r="F261" i="16"/>
  <c r="F260" i="16" s="1"/>
  <c r="F259" i="16" s="1"/>
  <c r="F258" i="16" s="1"/>
  <c r="I257" i="16"/>
  <c r="I256" i="16" s="1"/>
  <c r="E257" i="16"/>
  <c r="E256" i="16" s="1"/>
  <c r="I255" i="16"/>
  <c r="I254" i="16" s="1"/>
  <c r="E255" i="16"/>
  <c r="E254" i="16" s="1"/>
  <c r="G251" i="16"/>
  <c r="G250" i="16" s="1"/>
  <c r="G249" i="16"/>
  <c r="G248" i="16" s="1"/>
  <c r="G247" i="16"/>
  <c r="G246" i="16" s="1"/>
  <c r="G245" i="16"/>
  <c r="J244" i="16"/>
  <c r="F244" i="16"/>
  <c r="I241" i="16"/>
  <c r="I240" i="16" s="1"/>
  <c r="E241" i="16"/>
  <c r="E240" i="16" s="1"/>
  <c r="I239" i="16"/>
  <c r="I238" i="16" s="1"/>
  <c r="E239" i="16"/>
  <c r="E238" i="16" s="1"/>
  <c r="I237" i="16"/>
  <c r="I236" i="16" s="1"/>
  <c r="E237" i="16"/>
  <c r="E236" i="16" s="1"/>
  <c r="G234" i="16"/>
  <c r="G233" i="16" s="1"/>
  <c r="I232" i="16"/>
  <c r="E232" i="16"/>
  <c r="H231" i="16"/>
  <c r="D231" i="16"/>
  <c r="D230" i="16" s="1"/>
  <c r="H229" i="16"/>
  <c r="D229" i="16"/>
  <c r="G228" i="16"/>
  <c r="J227" i="16"/>
  <c r="F227" i="16"/>
  <c r="J225" i="16"/>
  <c r="F225" i="16"/>
  <c r="I224" i="16"/>
  <c r="E224" i="16"/>
  <c r="H223" i="16"/>
  <c r="D223" i="16"/>
  <c r="I220" i="16"/>
  <c r="I219" i="16" s="1"/>
  <c r="E220" i="16"/>
  <c r="E219" i="16" s="1"/>
  <c r="G218" i="16"/>
  <c r="G217" i="16" s="1"/>
  <c r="I216" i="16"/>
  <c r="I215" i="16" s="1"/>
  <c r="E216" i="16"/>
  <c r="E215" i="16" s="1"/>
  <c r="G214" i="16"/>
  <c r="G213" i="16" s="1"/>
  <c r="I212" i="16"/>
  <c r="I211" i="16" s="1"/>
  <c r="E212" i="16"/>
  <c r="E211" i="16" s="1"/>
  <c r="G210" i="16"/>
  <c r="G209" i="16" s="1"/>
  <c r="C192" i="16"/>
  <c r="D202" i="16"/>
  <c r="D201" i="16" s="1"/>
  <c r="H202" i="16"/>
  <c r="H201" i="16" s="1"/>
  <c r="H194" i="16" s="1"/>
  <c r="D205" i="16"/>
  <c r="D204" i="16" s="1"/>
  <c r="H205" i="16"/>
  <c r="H204" i="16" s="1"/>
  <c r="E206" i="16"/>
  <c r="I206" i="16"/>
  <c r="I204" i="16" s="1"/>
  <c r="H208" i="16"/>
  <c r="H207" i="16" s="1"/>
  <c r="D210" i="16"/>
  <c r="D209" i="16" s="1"/>
  <c r="F212" i="16"/>
  <c r="F211" i="16" s="1"/>
  <c r="D220" i="16"/>
  <c r="E225" i="16"/>
  <c r="I227" i="16"/>
  <c r="H232" i="16"/>
  <c r="J234" i="16"/>
  <c r="J233" i="16" s="1"/>
  <c r="H237" i="16"/>
  <c r="H236" i="16" s="1"/>
  <c r="F245" i="16"/>
  <c r="J247" i="16"/>
  <c r="J246" i="16" s="1"/>
  <c r="I261" i="16"/>
  <c r="I260" i="16" s="1"/>
  <c r="I259" i="16" s="1"/>
  <c r="I258" i="16" s="1"/>
  <c r="D216" i="16"/>
  <c r="F218" i="16"/>
  <c r="F217" i="16" s="1"/>
  <c r="H220" i="16"/>
  <c r="H219" i="16" s="1"/>
  <c r="G223" i="16"/>
  <c r="I225" i="16"/>
  <c r="F228" i="16"/>
  <c r="D241" i="16"/>
  <c r="D240" i="16" s="1"/>
  <c r="J245" i="16"/>
  <c r="F251" i="16"/>
  <c r="F250" i="16" s="1"/>
  <c r="D257" i="16"/>
  <c r="D256" i="16" s="1"/>
  <c r="F204" i="16"/>
  <c r="J205" i="16"/>
  <c r="J204" i="16" s="1"/>
  <c r="G206" i="16"/>
  <c r="G204" i="16" s="1"/>
  <c r="D207" i="16"/>
  <c r="E208" i="16"/>
  <c r="E207" i="16" s="1"/>
  <c r="J208" i="16"/>
  <c r="J207" i="16" s="1"/>
  <c r="H210" i="16"/>
  <c r="H209" i="16" s="1"/>
  <c r="J212" i="16"/>
  <c r="J211" i="16" s="1"/>
  <c r="F214" i="16"/>
  <c r="F213" i="16" s="1"/>
  <c r="H216" i="16"/>
  <c r="H215" i="16" s="1"/>
  <c r="J218" i="16"/>
  <c r="J217" i="16" s="1"/>
  <c r="D224" i="16"/>
  <c r="J228" i="16"/>
  <c r="G231" i="16"/>
  <c r="D239" i="16"/>
  <c r="D238" i="16" s="1"/>
  <c r="H241" i="16"/>
  <c r="H240" i="16" s="1"/>
  <c r="E244" i="16"/>
  <c r="F249" i="16"/>
  <c r="F248" i="16" s="1"/>
  <c r="J251" i="16"/>
  <c r="J250" i="16" s="1"/>
  <c r="D255" i="16"/>
  <c r="H257" i="16"/>
  <c r="H256" i="16" s="1"/>
  <c r="H253" i="16" s="1"/>
  <c r="H252" i="16" s="1"/>
  <c r="D122" i="16"/>
  <c r="D126" i="16"/>
  <c r="D138" i="16"/>
  <c r="D90" i="16"/>
  <c r="C105" i="16"/>
  <c r="D130" i="16"/>
  <c r="C143" i="16"/>
  <c r="C142" i="16" s="1"/>
  <c r="D162" i="16"/>
  <c r="D104" i="16"/>
  <c r="D103" i="16" s="1"/>
  <c r="H173" i="16"/>
  <c r="F191" i="16"/>
  <c r="F194" i="16"/>
  <c r="C174" i="16"/>
  <c r="C198" i="16"/>
  <c r="C197" i="16" s="1"/>
  <c r="D159" i="16"/>
  <c r="C177" i="16"/>
  <c r="D181" i="16"/>
  <c r="C185" i="16"/>
  <c r="D189" i="16"/>
  <c r="D197" i="16"/>
  <c r="D120" i="16"/>
  <c r="D128" i="16"/>
  <c r="D236" i="16"/>
  <c r="C155" i="16" l="1"/>
  <c r="C154" i="16" s="1"/>
  <c r="J104" i="16"/>
  <c r="J103" i="16" s="1"/>
  <c r="I191" i="16"/>
  <c r="C150" i="16"/>
  <c r="H159" i="16"/>
  <c r="H183" i="16"/>
  <c r="J194" i="16"/>
  <c r="C163" i="16"/>
  <c r="C162" i="16" s="1"/>
  <c r="C178" i="16"/>
  <c r="C184" i="16"/>
  <c r="C188" i="16"/>
  <c r="C160" i="16"/>
  <c r="C165" i="16"/>
  <c r="D173" i="16"/>
  <c r="J183" i="16"/>
  <c r="H20" i="16"/>
  <c r="H17" i="16" s="1"/>
  <c r="E108" i="16"/>
  <c r="D17" i="16"/>
  <c r="I176" i="16"/>
  <c r="E38" i="16"/>
  <c r="E37" i="16" s="1"/>
  <c r="E191" i="16"/>
  <c r="C141" i="16"/>
  <c r="C140" i="16" s="1"/>
  <c r="C200" i="16"/>
  <c r="C199" i="16" s="1"/>
  <c r="C196" i="16"/>
  <c r="C195" i="16" s="1"/>
  <c r="H32" i="16"/>
  <c r="D146" i="16"/>
  <c r="C147" i="16"/>
  <c r="C146" i="16" s="1"/>
  <c r="C118" i="16"/>
  <c r="C117" i="16" s="1"/>
  <c r="C153" i="16"/>
  <c r="C152" i="16" s="1"/>
  <c r="C180" i="16"/>
  <c r="C179" i="16" s="1"/>
  <c r="E73" i="16"/>
  <c r="I17" i="16"/>
  <c r="G29" i="16"/>
  <c r="E176" i="16"/>
  <c r="C133" i="16"/>
  <c r="C132" i="16" s="1"/>
  <c r="D194" i="16"/>
  <c r="C190" i="16"/>
  <c r="C189" i="16" s="1"/>
  <c r="C114" i="16"/>
  <c r="C113" i="16" s="1"/>
  <c r="C169" i="16"/>
  <c r="C168" i="16" s="1"/>
  <c r="D168" i="16"/>
  <c r="D158" i="16" s="1"/>
  <c r="C139" i="16"/>
  <c r="C138" i="16" s="1"/>
  <c r="F104" i="16"/>
  <c r="F103" i="16" s="1"/>
  <c r="E183" i="16"/>
  <c r="J137" i="16"/>
  <c r="G253" i="16"/>
  <c r="G252" i="16" s="1"/>
  <c r="F32" i="16"/>
  <c r="F66" i="16"/>
  <c r="C151" i="16"/>
  <c r="C157" i="16"/>
  <c r="C156" i="16" s="1"/>
  <c r="H137" i="16"/>
  <c r="C161" i="16"/>
  <c r="C159" i="16" s="1"/>
  <c r="F137" i="16"/>
  <c r="C45" i="16"/>
  <c r="C36" i="16"/>
  <c r="C49" i="16"/>
  <c r="C26" i="16"/>
  <c r="C51" i="16"/>
  <c r="C135" i="16"/>
  <c r="C134" i="16" s="1"/>
  <c r="C187" i="16"/>
  <c r="H73" i="16"/>
  <c r="F73" i="16"/>
  <c r="C107" i="16"/>
  <c r="F119" i="16"/>
  <c r="C106" i="16"/>
  <c r="G108" i="16"/>
  <c r="C127" i="16"/>
  <c r="C126" i="16" s="1"/>
  <c r="C149" i="16"/>
  <c r="F176" i="16"/>
  <c r="C81" i="16"/>
  <c r="C80" i="16" s="1"/>
  <c r="C72" i="16"/>
  <c r="C71" i="16" s="1"/>
  <c r="G17" i="16"/>
  <c r="J61" i="16"/>
  <c r="G222" i="16"/>
  <c r="C193" i="16"/>
  <c r="C191" i="16" s="1"/>
  <c r="F183" i="16"/>
  <c r="C100" i="16"/>
  <c r="C99" i="16" s="1"/>
  <c r="D148" i="16"/>
  <c r="D137" i="16" s="1"/>
  <c r="E204" i="16"/>
  <c r="E203" i="16" s="1"/>
  <c r="C129" i="16"/>
  <c r="C128" i="16" s="1"/>
  <c r="C186" i="16"/>
  <c r="C96" i="16"/>
  <c r="C95" i="16" s="1"/>
  <c r="C131" i="16"/>
  <c r="C130" i="16" s="1"/>
  <c r="C102" i="16"/>
  <c r="C101" i="16" s="1"/>
  <c r="C19" i="16"/>
  <c r="C18" i="16" s="1"/>
  <c r="D134" i="16"/>
  <c r="D119" i="16" s="1"/>
  <c r="G230" i="16"/>
  <c r="C116" i="16"/>
  <c r="C115" i="16" s="1"/>
  <c r="C167" i="16"/>
  <c r="C166" i="16" s="1"/>
  <c r="C206" i="16"/>
  <c r="C247" i="16"/>
  <c r="C246" i="16" s="1"/>
  <c r="C98" i="16"/>
  <c r="C97" i="16" s="1"/>
  <c r="C13" i="16"/>
  <c r="C12" i="16" s="1"/>
  <c r="C11" i="16" s="1"/>
  <c r="C171" i="16"/>
  <c r="C170" i="16" s="1"/>
  <c r="C123" i="16"/>
  <c r="C122" i="16" s="1"/>
  <c r="E243" i="16"/>
  <c r="E242" i="16" s="1"/>
  <c r="E235" i="16"/>
  <c r="E253" i="16"/>
  <c r="E252" i="16" s="1"/>
  <c r="D226" i="16"/>
  <c r="I67" i="16"/>
  <c r="I66" i="16" s="1"/>
  <c r="J44" i="16"/>
  <c r="J43" i="16" s="1"/>
  <c r="E32" i="16"/>
  <c r="E23" i="16" s="1"/>
  <c r="F37" i="16"/>
  <c r="J24" i="16"/>
  <c r="G92" i="16"/>
  <c r="C31" i="16"/>
  <c r="C48" i="16"/>
  <c r="C70" i="16"/>
  <c r="J92" i="16"/>
  <c r="H104" i="16"/>
  <c r="H103" i="16" s="1"/>
  <c r="H108" i="16"/>
  <c r="F44" i="16"/>
  <c r="F43" i="16" s="1"/>
  <c r="C52" i="16"/>
  <c r="E162" i="16"/>
  <c r="C25" i="16"/>
  <c r="C24" i="16" s="1"/>
  <c r="C145" i="16"/>
  <c r="C144" i="16" s="1"/>
  <c r="C125" i="16"/>
  <c r="C124" i="16" s="1"/>
  <c r="C94" i="16"/>
  <c r="C93" i="16" s="1"/>
  <c r="C21" i="16"/>
  <c r="C58" i="16"/>
  <c r="C57" i="16" s="1"/>
  <c r="E67" i="16"/>
  <c r="E66" i="16" s="1"/>
  <c r="J73" i="16"/>
  <c r="C176" i="16"/>
  <c r="C121" i="16"/>
  <c r="C120" i="16" s="1"/>
  <c r="D73" i="16"/>
  <c r="I226" i="16"/>
  <c r="C83" i="16"/>
  <c r="C82" i="16" s="1"/>
  <c r="F29" i="16"/>
  <c r="J20" i="16"/>
  <c r="J17" i="16" s="1"/>
  <c r="F108" i="16"/>
  <c r="C255" i="16"/>
  <c r="C254" i="16" s="1"/>
  <c r="C60" i="16"/>
  <c r="C59" i="16" s="1"/>
  <c r="H44" i="16"/>
  <c r="H43" i="16" s="1"/>
  <c r="J54" i="16"/>
  <c r="C22" i="16"/>
  <c r="J67" i="16"/>
  <c r="J66" i="16" s="1"/>
  <c r="I104" i="16"/>
  <c r="I103" i="16" s="1"/>
  <c r="E61" i="16"/>
  <c r="E54" i="16" s="1"/>
  <c r="I162" i="16"/>
  <c r="C227" i="16"/>
  <c r="D222" i="16"/>
  <c r="C40" i="16"/>
  <c r="F54" i="16"/>
  <c r="C33" i="16"/>
  <c r="I44" i="16"/>
  <c r="I43" i="16" s="1"/>
  <c r="C50" i="16"/>
  <c r="C35" i="16"/>
  <c r="D38" i="16"/>
  <c r="D37" i="16" s="1"/>
  <c r="C47" i="16"/>
  <c r="D61" i="16"/>
  <c r="D54" i="16" s="1"/>
  <c r="C65" i="16"/>
  <c r="C64" i="16" s="1"/>
  <c r="G73" i="16"/>
  <c r="J37" i="16"/>
  <c r="G173" i="16"/>
  <c r="D254" i="16"/>
  <c r="D253" i="16" s="1"/>
  <c r="D252" i="16" s="1"/>
  <c r="C223" i="16"/>
  <c r="E119" i="16"/>
  <c r="J32" i="16"/>
  <c r="C224" i="16"/>
  <c r="I203" i="16"/>
  <c r="C202" i="16"/>
  <c r="C201" i="16" s="1"/>
  <c r="C194" i="16" s="1"/>
  <c r="C182" i="16"/>
  <c r="C181" i="16" s="1"/>
  <c r="C110" i="16"/>
  <c r="C109" i="16" s="1"/>
  <c r="C28" i="16"/>
  <c r="C27" i="16" s="1"/>
  <c r="C16" i="16"/>
  <c r="C15" i="16" s="1"/>
  <c r="C14" i="16" s="1"/>
  <c r="C239" i="16"/>
  <c r="C238" i="16" s="1"/>
  <c r="G203" i="16"/>
  <c r="E226" i="16"/>
  <c r="I242" i="16"/>
  <c r="C87" i="16"/>
  <c r="C86" i="16" s="1"/>
  <c r="D32" i="16"/>
  <c r="D23" i="16" s="1"/>
  <c r="C62" i="16"/>
  <c r="F24" i="16"/>
  <c r="F23" i="16" s="1"/>
  <c r="H29" i="16"/>
  <c r="G61" i="16"/>
  <c r="G54" i="16" s="1"/>
  <c r="C34" i="16"/>
  <c r="G67" i="16"/>
  <c r="G66" i="16" s="1"/>
  <c r="C79" i="16"/>
  <c r="C78" i="16" s="1"/>
  <c r="I38" i="16"/>
  <c r="I37" i="16" s="1"/>
  <c r="E44" i="16"/>
  <c r="E43" i="16" s="1"/>
  <c r="H67" i="16"/>
  <c r="H66" i="16" s="1"/>
  <c r="E92" i="16"/>
  <c r="G119" i="16"/>
  <c r="I159" i="16"/>
  <c r="I158" i="16" s="1"/>
  <c r="J162" i="16"/>
  <c r="I194" i="16"/>
  <c r="G162" i="16"/>
  <c r="G158" i="16" s="1"/>
  <c r="I173" i="16"/>
  <c r="I32" i="16"/>
  <c r="I23" i="16" s="1"/>
  <c r="C63" i="16"/>
  <c r="C69" i="16"/>
  <c r="G44" i="16"/>
  <c r="G43" i="16" s="1"/>
  <c r="I73" i="16"/>
  <c r="D108" i="16"/>
  <c r="D92" i="16"/>
  <c r="J119" i="16"/>
  <c r="I92" i="16"/>
  <c r="G183" i="16"/>
  <c r="F173" i="16"/>
  <c r="G194" i="16"/>
  <c r="G176" i="16"/>
  <c r="I183" i="16"/>
  <c r="F159" i="16"/>
  <c r="D176" i="16"/>
  <c r="C46" i="16"/>
  <c r="I61" i="16"/>
  <c r="I54" i="16" s="1"/>
  <c r="F92" i="16"/>
  <c r="C85" i="16"/>
  <c r="C84" i="16" s="1"/>
  <c r="C89" i="16"/>
  <c r="C88" i="16" s="1"/>
  <c r="G104" i="16"/>
  <c r="G103" i="16" s="1"/>
  <c r="H119" i="16"/>
  <c r="J173" i="16"/>
  <c r="J172" i="16" s="1"/>
  <c r="E148" i="16"/>
  <c r="E137" i="16" s="1"/>
  <c r="G148" i="16"/>
  <c r="G137" i="16" s="1"/>
  <c r="J159" i="16"/>
  <c r="J158" i="16" s="1"/>
  <c r="H176" i="16"/>
  <c r="C210" i="16"/>
  <c r="C209" i="16" s="1"/>
  <c r="C173" i="16"/>
  <c r="C20" i="16"/>
  <c r="C17" i="16" s="1"/>
  <c r="C39" i="16"/>
  <c r="C112" i="16"/>
  <c r="C111" i="16" s="1"/>
  <c r="C30" i="16"/>
  <c r="H222" i="16"/>
  <c r="C229" i="16"/>
  <c r="C232" i="16"/>
  <c r="I235" i="16"/>
  <c r="I253" i="16"/>
  <c r="I252" i="16" s="1"/>
  <c r="F253" i="16"/>
  <c r="F252" i="16" s="1"/>
  <c r="C91" i="16"/>
  <c r="C90" i="16" s="1"/>
  <c r="D44" i="16"/>
  <c r="D43" i="16" s="1"/>
  <c r="C68" i="16"/>
  <c r="C56" i="16"/>
  <c r="C55" i="16" s="1"/>
  <c r="C42" i="16"/>
  <c r="C41" i="16" s="1"/>
  <c r="C75" i="16"/>
  <c r="C74" i="16" s="1"/>
  <c r="F20" i="16"/>
  <c r="F17" i="16" s="1"/>
  <c r="G32" i="16"/>
  <c r="G23" i="16" s="1"/>
  <c r="H38" i="16"/>
  <c r="H37" i="16" s="1"/>
  <c r="H61" i="16"/>
  <c r="H54" i="16" s="1"/>
  <c r="I108" i="16"/>
  <c r="D67" i="16"/>
  <c r="D66" i="16" s="1"/>
  <c r="E104" i="16"/>
  <c r="E103" i="16" s="1"/>
  <c r="C77" i="16"/>
  <c r="C76" i="16" s="1"/>
  <c r="E159" i="16"/>
  <c r="F162" i="16"/>
  <c r="H162" i="16"/>
  <c r="H158" i="16" s="1"/>
  <c r="G191" i="16"/>
  <c r="E194" i="16"/>
  <c r="I148" i="16"/>
  <c r="I137" i="16" s="1"/>
  <c r="E173" i="16"/>
  <c r="D191" i="16"/>
  <c r="J203" i="16"/>
  <c r="C220" i="16"/>
  <c r="C219" i="16" s="1"/>
  <c r="D219" i="16"/>
  <c r="I230" i="16"/>
  <c r="C245" i="16"/>
  <c r="C249" i="16"/>
  <c r="C248" i="16" s="1"/>
  <c r="J222" i="16"/>
  <c r="C216" i="16"/>
  <c r="C215" i="16" s="1"/>
  <c r="D215" i="16"/>
  <c r="F203" i="16"/>
  <c r="C208" i="16"/>
  <c r="C207" i="16" s="1"/>
  <c r="F226" i="16"/>
  <c r="F243" i="16"/>
  <c r="F242" i="16" s="1"/>
  <c r="C214" i="16"/>
  <c r="C213" i="16" s="1"/>
  <c r="D213" i="16"/>
  <c r="C218" i="16"/>
  <c r="C217" i="16" s="1"/>
  <c r="D217" i="16"/>
  <c r="E222" i="16"/>
  <c r="F235" i="16"/>
  <c r="J253" i="16"/>
  <c r="J252" i="16" s="1"/>
  <c r="H226" i="16"/>
  <c r="D235" i="16"/>
  <c r="C251" i="16"/>
  <c r="C250" i="16" s="1"/>
  <c r="C205" i="16"/>
  <c r="C241" i="16"/>
  <c r="C240" i="16" s="1"/>
  <c r="J226" i="16"/>
  <c r="J243" i="16"/>
  <c r="J242" i="16" s="1"/>
  <c r="I222" i="16"/>
  <c r="G226" i="16"/>
  <c r="G221" i="16" s="1"/>
  <c r="J235" i="16"/>
  <c r="C225" i="16"/>
  <c r="F230" i="16"/>
  <c r="C244" i="16"/>
  <c r="D243" i="16"/>
  <c r="D242" i="16" s="1"/>
  <c r="C261" i="16"/>
  <c r="C260" i="16" s="1"/>
  <c r="C259" i="16" s="1"/>
  <c r="C258" i="16" s="1"/>
  <c r="C237" i="16"/>
  <c r="C236" i="16" s="1"/>
  <c r="C212" i="16"/>
  <c r="C211" i="16" s="1"/>
  <c r="C231" i="16"/>
  <c r="C257" i="16"/>
  <c r="C256" i="16" s="1"/>
  <c r="H235" i="16"/>
  <c r="H203" i="16"/>
  <c r="H230" i="16"/>
  <c r="C228" i="16"/>
  <c r="C226" i="16" s="1"/>
  <c r="E230" i="16"/>
  <c r="C234" i="16"/>
  <c r="C233" i="16" s="1"/>
  <c r="D233" i="16"/>
  <c r="D221" i="16" s="1"/>
  <c r="G243" i="16"/>
  <c r="G242" i="16" s="1"/>
  <c r="F222" i="16"/>
  <c r="J230" i="16"/>
  <c r="G235" i="16"/>
  <c r="H243" i="16"/>
  <c r="H242" i="16" s="1"/>
  <c r="C158" i="16" l="1"/>
  <c r="H172" i="16"/>
  <c r="C108" i="16"/>
  <c r="E172" i="16"/>
  <c r="C104" i="16"/>
  <c r="C103" i="16" s="1"/>
  <c r="E158" i="16"/>
  <c r="C92" i="16"/>
  <c r="F53" i="16"/>
  <c r="C253" i="16"/>
  <c r="C252" i="16" s="1"/>
  <c r="G172" i="16"/>
  <c r="G136" i="16" s="1"/>
  <c r="H23" i="16"/>
  <c r="H10" i="16" s="1"/>
  <c r="C148" i="16"/>
  <c r="C137" i="16" s="1"/>
  <c r="F158" i="16"/>
  <c r="J53" i="16"/>
  <c r="C183" i="16"/>
  <c r="C172" i="16" s="1"/>
  <c r="D10" i="16"/>
  <c r="C230" i="16"/>
  <c r="F10" i="16"/>
  <c r="D172" i="16"/>
  <c r="I172" i="16"/>
  <c r="C119" i="16"/>
  <c r="C204" i="16"/>
  <c r="C203" i="16" s="1"/>
  <c r="E53" i="16"/>
  <c r="C29" i="16"/>
  <c r="C23" i="16" s="1"/>
  <c r="C10" i="16" s="1"/>
  <c r="F172" i="16"/>
  <c r="G53" i="16"/>
  <c r="J23" i="16"/>
  <c r="J10" i="16" s="1"/>
  <c r="D203" i="16"/>
  <c r="D136" i="16" s="1"/>
  <c r="C38" i="16"/>
  <c r="C37" i="16" s="1"/>
  <c r="C222" i="16"/>
  <c r="C221" i="16" s="1"/>
  <c r="C44" i="16"/>
  <c r="C43" i="16" s="1"/>
  <c r="I10" i="16"/>
  <c r="D53" i="16"/>
  <c r="H53" i="16"/>
  <c r="C67" i="16"/>
  <c r="C66" i="16" s="1"/>
  <c r="C32" i="16"/>
  <c r="F221" i="16"/>
  <c r="G10" i="16"/>
  <c r="C73" i="16"/>
  <c r="I53" i="16"/>
  <c r="H221" i="16"/>
  <c r="H136" i="16" s="1"/>
  <c r="E10" i="16"/>
  <c r="C61" i="16"/>
  <c r="C54" i="16" s="1"/>
  <c r="E221" i="16"/>
  <c r="C243" i="16"/>
  <c r="C242" i="16" s="1"/>
  <c r="C235" i="16"/>
  <c r="I221" i="16"/>
  <c r="J221" i="16"/>
  <c r="R187" i="14"/>
  <c r="R186" i="14"/>
  <c r="R185" i="14"/>
  <c r="R184" i="14"/>
  <c r="R183" i="14"/>
  <c r="R182" i="14"/>
  <c r="R181" i="14"/>
  <c r="R180" i="14"/>
  <c r="N180" i="14"/>
  <c r="R179" i="14"/>
  <c r="P179" i="14"/>
  <c r="R178" i="14"/>
  <c r="P178" i="14"/>
  <c r="R177" i="14"/>
  <c r="P177" i="14"/>
  <c r="R176" i="14"/>
  <c r="P176" i="14"/>
  <c r="R175" i="14"/>
  <c r="P175" i="14"/>
  <c r="R174" i="14"/>
  <c r="P174" i="14"/>
  <c r="R173" i="14"/>
  <c r="P173" i="14"/>
  <c r="R172" i="14"/>
  <c r="P172" i="14"/>
  <c r="R171" i="14"/>
  <c r="P171" i="14"/>
  <c r="R170" i="14"/>
  <c r="P170" i="14"/>
  <c r="R169" i="14"/>
  <c r="P169" i="14"/>
  <c r="R168" i="14"/>
  <c r="P168" i="14"/>
  <c r="R167" i="14"/>
  <c r="P167" i="14"/>
  <c r="R166" i="14"/>
  <c r="P166" i="14"/>
  <c r="R165" i="14"/>
  <c r="P165" i="14"/>
  <c r="R164" i="14"/>
  <c r="P164" i="14"/>
  <c r="R163" i="14"/>
  <c r="P163" i="14"/>
  <c r="R162" i="14"/>
  <c r="P162" i="14"/>
  <c r="R161" i="14"/>
  <c r="P161" i="14"/>
  <c r="R160" i="14"/>
  <c r="P160" i="14"/>
  <c r="R159" i="14"/>
  <c r="P159" i="14"/>
  <c r="R158" i="14"/>
  <c r="P158" i="14"/>
  <c r="R157" i="14"/>
  <c r="P157" i="14"/>
  <c r="R156" i="14"/>
  <c r="P156" i="14"/>
  <c r="R155" i="14"/>
  <c r="P155" i="14"/>
  <c r="R154" i="14"/>
  <c r="P154" i="14"/>
  <c r="R153" i="14"/>
  <c r="P153" i="14"/>
  <c r="R152" i="14"/>
  <c r="P152" i="14"/>
  <c r="R151" i="14"/>
  <c r="P151" i="14"/>
  <c r="R150" i="14"/>
  <c r="P150" i="14"/>
  <c r="R149" i="14"/>
  <c r="P149" i="14"/>
  <c r="R148" i="14"/>
  <c r="P148" i="14"/>
  <c r="R147" i="14"/>
  <c r="P147" i="14"/>
  <c r="R146" i="14"/>
  <c r="P146" i="14"/>
  <c r="R145" i="14"/>
  <c r="P145" i="14"/>
  <c r="R144" i="14"/>
  <c r="P144" i="14"/>
  <c r="R143" i="14"/>
  <c r="P143" i="14"/>
  <c r="R142" i="14"/>
  <c r="P142" i="14"/>
  <c r="R141" i="14"/>
  <c r="P141" i="14"/>
  <c r="R140" i="14"/>
  <c r="P140" i="14"/>
  <c r="R139" i="14"/>
  <c r="P139" i="14"/>
  <c r="R138" i="14"/>
  <c r="P138" i="14"/>
  <c r="R137" i="14"/>
  <c r="P137" i="14"/>
  <c r="R136" i="14"/>
  <c r="P136" i="14"/>
  <c r="R135" i="14"/>
  <c r="P135" i="14"/>
  <c r="R134" i="14"/>
  <c r="P134" i="14"/>
  <c r="R133" i="14"/>
  <c r="P133" i="14"/>
  <c r="R132" i="14"/>
  <c r="P132" i="14"/>
  <c r="R131" i="14"/>
  <c r="P131" i="14"/>
  <c r="R130" i="14"/>
  <c r="P130" i="14"/>
  <c r="R129" i="14"/>
  <c r="P129" i="14"/>
  <c r="R128" i="14"/>
  <c r="P128" i="14"/>
  <c r="R127" i="14"/>
  <c r="P127" i="14"/>
  <c r="R126" i="14"/>
  <c r="P126" i="14"/>
  <c r="R125" i="14"/>
  <c r="P125" i="14"/>
  <c r="R124" i="14"/>
  <c r="P124" i="14"/>
  <c r="R123" i="14"/>
  <c r="P123" i="14"/>
  <c r="R122" i="14"/>
  <c r="P122" i="14"/>
  <c r="R121" i="14"/>
  <c r="P121" i="14"/>
  <c r="R120" i="14"/>
  <c r="P120" i="14"/>
  <c r="R119" i="14"/>
  <c r="P119" i="14"/>
  <c r="R118" i="14"/>
  <c r="P118" i="14"/>
  <c r="R117" i="14"/>
  <c r="P117" i="14"/>
  <c r="R116" i="14"/>
  <c r="P116" i="14"/>
  <c r="R115" i="14"/>
  <c r="P115" i="14"/>
  <c r="R114" i="14"/>
  <c r="P114" i="14"/>
  <c r="R113" i="14"/>
  <c r="P113" i="14"/>
  <c r="R112" i="14"/>
  <c r="P112" i="14"/>
  <c r="R111" i="14"/>
  <c r="P111" i="14"/>
  <c r="R110" i="14"/>
  <c r="P110" i="14"/>
  <c r="R109" i="14"/>
  <c r="P109" i="14"/>
  <c r="R108" i="14"/>
  <c r="P108" i="14"/>
  <c r="R107" i="14"/>
  <c r="P107" i="14"/>
  <c r="R106" i="14"/>
  <c r="P106" i="14"/>
  <c r="R105" i="14"/>
  <c r="P105" i="14"/>
  <c r="R104" i="14"/>
  <c r="P104" i="14"/>
  <c r="R103" i="14"/>
  <c r="P103" i="14"/>
  <c r="R102" i="14"/>
  <c r="P102" i="14"/>
  <c r="R101" i="14"/>
  <c r="P101" i="14"/>
  <c r="R100" i="14"/>
  <c r="P100" i="14"/>
  <c r="R99" i="14"/>
  <c r="P99" i="14"/>
  <c r="R98" i="14"/>
  <c r="P98" i="14"/>
  <c r="R97" i="14"/>
  <c r="P97" i="14"/>
  <c r="R96" i="14"/>
  <c r="P96" i="14"/>
  <c r="R95" i="14"/>
  <c r="P95" i="14"/>
  <c r="R94" i="14"/>
  <c r="P94" i="14"/>
  <c r="R93" i="14"/>
  <c r="P93" i="14"/>
  <c r="R92" i="14"/>
  <c r="P92" i="14"/>
  <c r="R91" i="14"/>
  <c r="P91" i="14"/>
  <c r="R90" i="14"/>
  <c r="P90" i="14"/>
  <c r="R89" i="14"/>
  <c r="P89" i="14"/>
  <c r="R88" i="14"/>
  <c r="P88" i="14"/>
  <c r="R87" i="14"/>
  <c r="P87" i="14"/>
  <c r="R86" i="14"/>
  <c r="P86" i="14"/>
  <c r="R85" i="14"/>
  <c r="P85" i="14"/>
  <c r="R84" i="14"/>
  <c r="P84" i="14"/>
  <c r="R83" i="14"/>
  <c r="P83" i="14"/>
  <c r="R82" i="14"/>
  <c r="P82" i="14"/>
  <c r="R81" i="14"/>
  <c r="P81" i="14"/>
  <c r="R80" i="14"/>
  <c r="P80" i="14"/>
  <c r="R79" i="14"/>
  <c r="P79" i="14"/>
  <c r="R78" i="14"/>
  <c r="P78" i="14"/>
  <c r="R77" i="14"/>
  <c r="P77" i="14"/>
  <c r="R76" i="14"/>
  <c r="P76" i="14"/>
  <c r="R75" i="14"/>
  <c r="P75" i="14"/>
  <c r="R74" i="14"/>
  <c r="P74" i="14"/>
  <c r="R73" i="14"/>
  <c r="P73" i="14"/>
  <c r="R72" i="14"/>
  <c r="P72" i="14"/>
  <c r="R71" i="14"/>
  <c r="P71" i="14"/>
  <c r="R70" i="14"/>
  <c r="P70" i="14"/>
  <c r="R69" i="14"/>
  <c r="P69" i="14"/>
  <c r="R68" i="14"/>
  <c r="P68" i="14"/>
  <c r="R67" i="14"/>
  <c r="P67" i="14"/>
  <c r="R66" i="14"/>
  <c r="P66" i="14"/>
  <c r="R65" i="14"/>
  <c r="P65" i="14"/>
  <c r="R64" i="14"/>
  <c r="P64" i="14"/>
  <c r="R63" i="14"/>
  <c r="P63" i="14"/>
  <c r="R62" i="14"/>
  <c r="P62" i="14"/>
  <c r="R61" i="14"/>
  <c r="P61" i="14"/>
  <c r="R60" i="14"/>
  <c r="P60" i="14"/>
  <c r="R59" i="14"/>
  <c r="P59" i="14"/>
  <c r="R58" i="14"/>
  <c r="P58" i="14"/>
  <c r="R57" i="14"/>
  <c r="P57" i="14"/>
  <c r="R56" i="14"/>
  <c r="P56" i="14"/>
  <c r="R55" i="14"/>
  <c r="P55" i="14"/>
  <c r="R54" i="14"/>
  <c r="P54" i="14"/>
  <c r="R53" i="14"/>
  <c r="P53" i="14"/>
  <c r="R52" i="14"/>
  <c r="P52" i="14"/>
  <c r="R51" i="14"/>
  <c r="P51" i="14"/>
  <c r="R50" i="14"/>
  <c r="P50" i="14"/>
  <c r="R49" i="14"/>
  <c r="P49" i="14"/>
  <c r="R48" i="14"/>
  <c r="P48" i="14"/>
  <c r="R47" i="14"/>
  <c r="P47" i="14"/>
  <c r="R46" i="14"/>
  <c r="P46" i="14"/>
  <c r="R45" i="14"/>
  <c r="P45" i="14"/>
  <c r="R44" i="14"/>
  <c r="P44" i="14"/>
  <c r="R43" i="14"/>
  <c r="P43" i="14"/>
  <c r="R42" i="14"/>
  <c r="P42" i="14"/>
  <c r="R41" i="14"/>
  <c r="P41" i="14"/>
  <c r="R40" i="14"/>
  <c r="P40" i="14"/>
  <c r="R39" i="14"/>
  <c r="P39" i="14"/>
  <c r="R38" i="14"/>
  <c r="P38" i="14"/>
  <c r="R37" i="14"/>
  <c r="P37" i="14"/>
  <c r="R36" i="14"/>
  <c r="P36" i="14"/>
  <c r="R35" i="14"/>
  <c r="P35" i="14"/>
  <c r="R34" i="14"/>
  <c r="P34" i="14"/>
  <c r="R33" i="14"/>
  <c r="P3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5" i="14"/>
  <c r="P25" i="14"/>
  <c r="R24" i="14"/>
  <c r="P24" i="14"/>
  <c r="R23" i="14"/>
  <c r="P23" i="14"/>
  <c r="R22" i="14"/>
  <c r="P22" i="14"/>
  <c r="R21" i="14"/>
  <c r="P21" i="14"/>
  <c r="R20" i="14"/>
  <c r="P20" i="14"/>
  <c r="R19" i="14"/>
  <c r="P19" i="14"/>
  <c r="R18" i="14"/>
  <c r="P18" i="14"/>
  <c r="R17" i="14"/>
  <c r="P17" i="14"/>
  <c r="R16" i="14"/>
  <c r="P16" i="14"/>
  <c r="R15" i="14"/>
  <c r="P15" i="14"/>
  <c r="R14" i="14"/>
  <c r="P14" i="14"/>
  <c r="R13" i="14"/>
  <c r="P13" i="14"/>
  <c r="R12" i="14"/>
  <c r="P12" i="14"/>
  <c r="R11" i="14"/>
  <c r="P11" i="14"/>
  <c r="R10" i="14"/>
  <c r="P10" i="14"/>
  <c r="R9" i="14"/>
  <c r="P9" i="14"/>
  <c r="R8" i="14"/>
  <c r="P8" i="14"/>
  <c r="I136" i="16" l="1"/>
  <c r="I262" i="16" s="1"/>
  <c r="J136" i="16"/>
  <c r="J262" i="16" s="1"/>
  <c r="C136" i="16"/>
  <c r="F136" i="16"/>
  <c r="F262" i="16" s="1"/>
  <c r="D262" i="16"/>
  <c r="E136" i="16"/>
  <c r="E262" i="16" s="1"/>
  <c r="G262" i="16"/>
  <c r="C53" i="16"/>
  <c r="G171" i="15"/>
  <c r="J159" i="15"/>
  <c r="F159" i="15"/>
  <c r="D171" i="15"/>
  <c r="J171" i="15"/>
  <c r="F171" i="15"/>
  <c r="I159" i="15"/>
  <c r="E159" i="15"/>
  <c r="G159" i="15"/>
  <c r="I171" i="15"/>
  <c r="E171" i="15"/>
  <c r="H159" i="15"/>
  <c r="D159" i="15"/>
  <c r="H171" i="15"/>
  <c r="H262" i="16"/>
  <c r="J127" i="15"/>
  <c r="J126" i="15" s="1"/>
  <c r="F127" i="15"/>
  <c r="F126" i="15" s="1"/>
  <c r="G118" i="15"/>
  <c r="G117" i="15" s="1"/>
  <c r="J69" i="15"/>
  <c r="F69" i="15"/>
  <c r="G127" i="15"/>
  <c r="G69" i="15"/>
  <c r="I127" i="15"/>
  <c r="I126" i="15" s="1"/>
  <c r="E127" i="15"/>
  <c r="E126" i="15" s="1"/>
  <c r="J118" i="15"/>
  <c r="J117" i="15" s="1"/>
  <c r="F118" i="15"/>
  <c r="F117" i="15" s="1"/>
  <c r="I69" i="15"/>
  <c r="E69" i="15"/>
  <c r="H118" i="15"/>
  <c r="H117" i="15" s="1"/>
  <c r="H127" i="15"/>
  <c r="H126" i="15" s="1"/>
  <c r="D127" i="15"/>
  <c r="D126" i="15" s="1"/>
  <c r="I118" i="15"/>
  <c r="I117" i="15" s="1"/>
  <c r="E118" i="15"/>
  <c r="E117" i="15" s="1"/>
  <c r="H69" i="15"/>
  <c r="D69" i="15"/>
  <c r="D118" i="15"/>
  <c r="G257" i="15"/>
  <c r="G256" i="15" s="1"/>
  <c r="G255" i="15" s="1"/>
  <c r="G254" i="15" s="1"/>
  <c r="J253" i="15"/>
  <c r="J252" i="15" s="1"/>
  <c r="F253" i="15"/>
  <c r="F252" i="15" s="1"/>
  <c r="I251" i="15"/>
  <c r="I250" i="15" s="1"/>
  <c r="E251" i="15"/>
  <c r="E250" i="15" s="1"/>
  <c r="H247" i="15"/>
  <c r="H246" i="15" s="1"/>
  <c r="D247" i="15"/>
  <c r="G245" i="15"/>
  <c r="G244" i="15" s="1"/>
  <c r="J243" i="15"/>
  <c r="J242" i="15" s="1"/>
  <c r="F243" i="15"/>
  <c r="F242" i="15" s="1"/>
  <c r="I241" i="15"/>
  <c r="E241" i="15"/>
  <c r="H240" i="15"/>
  <c r="D240" i="15"/>
  <c r="G237" i="15"/>
  <c r="G236" i="15" s="1"/>
  <c r="J235" i="15"/>
  <c r="J234" i="15" s="1"/>
  <c r="F235" i="15"/>
  <c r="F234" i="15" s="1"/>
  <c r="I233" i="15"/>
  <c r="I232" i="15" s="1"/>
  <c r="E233" i="15"/>
  <c r="E232" i="15" s="1"/>
  <c r="H230" i="15"/>
  <c r="H229" i="15" s="1"/>
  <c r="D230" i="15"/>
  <c r="G228" i="15"/>
  <c r="J227" i="15"/>
  <c r="F227" i="15"/>
  <c r="I225" i="15"/>
  <c r="E225" i="15"/>
  <c r="H224" i="15"/>
  <c r="D224" i="15"/>
  <c r="G223" i="15"/>
  <c r="J221" i="15"/>
  <c r="F221" i="15"/>
  <c r="I220" i="15"/>
  <c r="E220" i="15"/>
  <c r="H219" i="15"/>
  <c r="D219" i="15"/>
  <c r="G216" i="15"/>
  <c r="G215" i="15" s="1"/>
  <c r="J214" i="15"/>
  <c r="J213" i="15" s="1"/>
  <c r="F214" i="15"/>
  <c r="F213" i="15" s="1"/>
  <c r="I212" i="15"/>
  <c r="I211" i="15" s="1"/>
  <c r="E212" i="15"/>
  <c r="E211" i="15" s="1"/>
  <c r="H210" i="15"/>
  <c r="H209" i="15" s="1"/>
  <c r="D210" i="15"/>
  <c r="G208" i="15"/>
  <c r="G207" i="15" s="1"/>
  <c r="J206" i="15"/>
  <c r="J205" i="15" s="1"/>
  <c r="F206" i="15"/>
  <c r="F205" i="15" s="1"/>
  <c r="I204" i="15"/>
  <c r="I203" i="15" s="1"/>
  <c r="E204" i="15"/>
  <c r="E203" i="15" s="1"/>
  <c r="H202" i="15"/>
  <c r="D202" i="15"/>
  <c r="G201" i="15"/>
  <c r="J198" i="15"/>
  <c r="J197" i="15" s="1"/>
  <c r="F198" i="15"/>
  <c r="F197" i="15" s="1"/>
  <c r="I196" i="15"/>
  <c r="I195" i="15" s="1"/>
  <c r="E196" i="15"/>
  <c r="E195" i="15" s="1"/>
  <c r="H194" i="15"/>
  <c r="H193" i="15" s="1"/>
  <c r="D194" i="15"/>
  <c r="G192" i="15"/>
  <c r="G191" i="15" s="1"/>
  <c r="J189" i="15"/>
  <c r="F189" i="15"/>
  <c r="I188" i="15"/>
  <c r="E188" i="15"/>
  <c r="H186" i="15"/>
  <c r="H185" i="15" s="1"/>
  <c r="D186" i="15"/>
  <c r="G184" i="15"/>
  <c r="J183" i="15"/>
  <c r="F183" i="15"/>
  <c r="I182" i="15"/>
  <c r="E182" i="15"/>
  <c r="H181" i="15"/>
  <c r="D181" i="15"/>
  <c r="G180" i="15"/>
  <c r="J178" i="15"/>
  <c r="J177" i="15" s="1"/>
  <c r="F178" i="15"/>
  <c r="F177" i="15" s="1"/>
  <c r="I176" i="15"/>
  <c r="I175" i="15" s="1"/>
  <c r="E176" i="15"/>
  <c r="E175" i="15" s="1"/>
  <c r="H174" i="15"/>
  <c r="D174" i="15"/>
  <c r="G173" i="15"/>
  <c r="J170" i="15"/>
  <c r="J169" i="15" s="1"/>
  <c r="F170" i="15"/>
  <c r="F169" i="15" s="1"/>
  <c r="I167" i="15"/>
  <c r="I166" i="15" s="1"/>
  <c r="E167" i="15"/>
  <c r="E166" i="15" s="1"/>
  <c r="H165" i="15"/>
  <c r="H164" i="15" s="1"/>
  <c r="D165" i="15"/>
  <c r="J257" i="15"/>
  <c r="J256" i="15" s="1"/>
  <c r="J255" i="15" s="1"/>
  <c r="J254" i="15" s="1"/>
  <c r="F257" i="15"/>
  <c r="F256" i="15" s="1"/>
  <c r="F255" i="15" s="1"/>
  <c r="F254" i="15" s="1"/>
  <c r="I253" i="15"/>
  <c r="I252" i="15" s="1"/>
  <c r="E253" i="15"/>
  <c r="E252" i="15" s="1"/>
  <c r="H251" i="15"/>
  <c r="H250" i="15" s="1"/>
  <c r="D251" i="15"/>
  <c r="G247" i="15"/>
  <c r="G246" i="15" s="1"/>
  <c r="J245" i="15"/>
  <c r="J244" i="15" s="1"/>
  <c r="F245" i="15"/>
  <c r="F244" i="15" s="1"/>
  <c r="I243" i="15"/>
  <c r="I242" i="15" s="1"/>
  <c r="E243" i="15"/>
  <c r="E242" i="15" s="1"/>
  <c r="H241" i="15"/>
  <c r="D241" i="15"/>
  <c r="G240" i="15"/>
  <c r="J237" i="15"/>
  <c r="J236" i="15" s="1"/>
  <c r="F237" i="15"/>
  <c r="F236" i="15" s="1"/>
  <c r="I235" i="15"/>
  <c r="I234" i="15" s="1"/>
  <c r="E235" i="15"/>
  <c r="E234" i="15" s="1"/>
  <c r="H233" i="15"/>
  <c r="H232" i="15" s="1"/>
  <c r="D233" i="15"/>
  <c r="G230" i="15"/>
  <c r="G229" i="15" s="1"/>
  <c r="J228" i="15"/>
  <c r="F228" i="15"/>
  <c r="I227" i="15"/>
  <c r="E227" i="15"/>
  <c r="H225" i="15"/>
  <c r="D225" i="15"/>
  <c r="G224" i="15"/>
  <c r="J223" i="15"/>
  <c r="F223" i="15"/>
  <c r="I221" i="15"/>
  <c r="E221" i="15"/>
  <c r="H220" i="15"/>
  <c r="D220" i="15"/>
  <c r="G219" i="15"/>
  <c r="J216" i="15"/>
  <c r="J215" i="15" s="1"/>
  <c r="F216" i="15"/>
  <c r="F215" i="15" s="1"/>
  <c r="I214" i="15"/>
  <c r="I213" i="15" s="1"/>
  <c r="E214" i="15"/>
  <c r="E213" i="15" s="1"/>
  <c r="H212" i="15"/>
  <c r="H211" i="15" s="1"/>
  <c r="D212" i="15"/>
  <c r="G210" i="15"/>
  <c r="G209" i="15" s="1"/>
  <c r="J208" i="15"/>
  <c r="J207" i="15" s="1"/>
  <c r="F208" i="15"/>
  <c r="F207" i="15" s="1"/>
  <c r="I206" i="15"/>
  <c r="I205" i="15" s="1"/>
  <c r="E206" i="15"/>
  <c r="E205" i="15" s="1"/>
  <c r="H204" i="15"/>
  <c r="H203" i="15" s="1"/>
  <c r="D204" i="15"/>
  <c r="G202" i="15"/>
  <c r="J201" i="15"/>
  <c r="F201" i="15"/>
  <c r="I198" i="15"/>
  <c r="I197" i="15" s="1"/>
  <c r="E198" i="15"/>
  <c r="E197" i="15" s="1"/>
  <c r="H196" i="15"/>
  <c r="H195" i="15" s="1"/>
  <c r="D196" i="15"/>
  <c r="G194" i="15"/>
  <c r="G193" i="15" s="1"/>
  <c r="J192" i="15"/>
  <c r="J191" i="15" s="1"/>
  <c r="F192" i="15"/>
  <c r="F191" i="15" s="1"/>
  <c r="I189" i="15"/>
  <c r="E189" i="15"/>
  <c r="H188" i="15"/>
  <c r="D188" i="15"/>
  <c r="G186" i="15"/>
  <c r="G185" i="15" s="1"/>
  <c r="J184" i="15"/>
  <c r="F184" i="15"/>
  <c r="I183" i="15"/>
  <c r="E183" i="15"/>
  <c r="H182" i="15"/>
  <c r="D182" i="15"/>
  <c r="G181" i="15"/>
  <c r="J180" i="15"/>
  <c r="F180" i="15"/>
  <c r="I178" i="15"/>
  <c r="I177" i="15" s="1"/>
  <c r="E178" i="15"/>
  <c r="E177" i="15" s="1"/>
  <c r="H176" i="15"/>
  <c r="H175" i="15" s="1"/>
  <c r="D176" i="15"/>
  <c r="G174" i="15"/>
  <c r="J173" i="15"/>
  <c r="F173" i="15"/>
  <c r="I170" i="15"/>
  <c r="I169" i="15" s="1"/>
  <c r="E170" i="15"/>
  <c r="E169" i="15" s="1"/>
  <c r="H167" i="15"/>
  <c r="H166" i="15" s="1"/>
  <c r="D167" i="15"/>
  <c r="G165" i="15"/>
  <c r="G164" i="15" s="1"/>
  <c r="J163" i="15"/>
  <c r="I257" i="15"/>
  <c r="I256" i="15" s="1"/>
  <c r="I255" i="15" s="1"/>
  <c r="I254" i="15" s="1"/>
  <c r="E257" i="15"/>
  <c r="E256" i="15" s="1"/>
  <c r="E255" i="15" s="1"/>
  <c r="E254" i="15" s="1"/>
  <c r="H253" i="15"/>
  <c r="H252" i="15" s="1"/>
  <c r="H249" i="15" s="1"/>
  <c r="H248" i="15" s="1"/>
  <c r="D253" i="15"/>
  <c r="G251" i="15"/>
  <c r="G250" i="15" s="1"/>
  <c r="J247" i="15"/>
  <c r="J246" i="15" s="1"/>
  <c r="F247" i="15"/>
  <c r="F246" i="15" s="1"/>
  <c r="I245" i="15"/>
  <c r="I244" i="15" s="1"/>
  <c r="E245" i="15"/>
  <c r="E244" i="15" s="1"/>
  <c r="H243" i="15"/>
  <c r="H242" i="15" s="1"/>
  <c r="D243" i="15"/>
  <c r="G241" i="15"/>
  <c r="J240" i="15"/>
  <c r="F240" i="15"/>
  <c r="I237" i="15"/>
  <c r="I236" i="15" s="1"/>
  <c r="E237" i="15"/>
  <c r="E236" i="15" s="1"/>
  <c r="H235" i="15"/>
  <c r="H234" i="15" s="1"/>
  <c r="D235" i="15"/>
  <c r="G233" i="15"/>
  <c r="G232" i="15" s="1"/>
  <c r="J230" i="15"/>
  <c r="J229" i="15" s="1"/>
  <c r="F230" i="15"/>
  <c r="F229" i="15" s="1"/>
  <c r="I228" i="15"/>
  <c r="E228" i="15"/>
  <c r="H227" i="15"/>
  <c r="D227" i="15"/>
  <c r="G225" i="15"/>
  <c r="J224" i="15"/>
  <c r="F224" i="15"/>
  <c r="I223" i="15"/>
  <c r="E223" i="15"/>
  <c r="H221" i="15"/>
  <c r="D221" i="15"/>
  <c r="G220" i="15"/>
  <c r="J219" i="15"/>
  <c r="F219" i="15"/>
  <c r="I216" i="15"/>
  <c r="I215" i="15" s="1"/>
  <c r="E216" i="15"/>
  <c r="E215" i="15" s="1"/>
  <c r="H214" i="15"/>
  <c r="H213" i="15" s="1"/>
  <c r="D214" i="15"/>
  <c r="G212" i="15"/>
  <c r="G211" i="15" s="1"/>
  <c r="J210" i="15"/>
  <c r="J209" i="15" s="1"/>
  <c r="F210" i="15"/>
  <c r="F209" i="15" s="1"/>
  <c r="I208" i="15"/>
  <c r="I207" i="15" s="1"/>
  <c r="E208" i="15"/>
  <c r="E207" i="15" s="1"/>
  <c r="H206" i="15"/>
  <c r="H205" i="15" s="1"/>
  <c r="D206" i="15"/>
  <c r="G204" i="15"/>
  <c r="G203" i="15" s="1"/>
  <c r="J202" i="15"/>
  <c r="F202" i="15"/>
  <c r="I201" i="15"/>
  <c r="E201" i="15"/>
  <c r="H198" i="15"/>
  <c r="H197" i="15" s="1"/>
  <c r="D198" i="15"/>
  <c r="G196" i="15"/>
  <c r="G195" i="15" s="1"/>
  <c r="J194" i="15"/>
  <c r="J193" i="15" s="1"/>
  <c r="F194" i="15"/>
  <c r="F193" i="15" s="1"/>
  <c r="I192" i="15"/>
  <c r="I191" i="15" s="1"/>
  <c r="E192" i="15"/>
  <c r="E191" i="15" s="1"/>
  <c r="H189" i="15"/>
  <c r="D189" i="15"/>
  <c r="G188" i="15"/>
  <c r="J186" i="15"/>
  <c r="J185" i="15" s="1"/>
  <c r="F186" i="15"/>
  <c r="F185" i="15" s="1"/>
  <c r="I184" i="15"/>
  <c r="E184" i="15"/>
  <c r="H183" i="15"/>
  <c r="D183" i="15"/>
  <c r="G182" i="15"/>
  <c r="J181" i="15"/>
  <c r="F181" i="15"/>
  <c r="I180" i="15"/>
  <c r="E180" i="15"/>
  <c r="H178" i="15"/>
  <c r="H177" i="15" s="1"/>
  <c r="D178" i="15"/>
  <c r="G176" i="15"/>
  <c r="G175" i="15" s="1"/>
  <c r="J174" i="15"/>
  <c r="F174" i="15"/>
  <c r="I173" i="15"/>
  <c r="E173" i="15"/>
  <c r="H170" i="15"/>
  <c r="H169" i="15" s="1"/>
  <c r="D170" i="15"/>
  <c r="D169" i="15" s="1"/>
  <c r="G167" i="15"/>
  <c r="G166" i="15" s="1"/>
  <c r="J165" i="15"/>
  <c r="J164" i="15" s="1"/>
  <c r="F165" i="15"/>
  <c r="F164" i="15" s="1"/>
  <c r="I163" i="15"/>
  <c r="H257" i="15"/>
  <c r="H256" i="15" s="1"/>
  <c r="H255" i="15" s="1"/>
  <c r="H254" i="15" s="1"/>
  <c r="F251" i="15"/>
  <c r="F250" i="15" s="1"/>
  <c r="D245" i="15"/>
  <c r="I240" i="15"/>
  <c r="G235" i="15"/>
  <c r="G234" i="15" s="1"/>
  <c r="E230" i="15"/>
  <c r="E229" i="15" s="1"/>
  <c r="J225" i="15"/>
  <c r="H223" i="15"/>
  <c r="F220" i="15"/>
  <c r="D216" i="15"/>
  <c r="I210" i="15"/>
  <c r="I209" i="15" s="1"/>
  <c r="G206" i="15"/>
  <c r="G205" i="15" s="1"/>
  <c r="E202" i="15"/>
  <c r="J196" i="15"/>
  <c r="J195" i="15" s="1"/>
  <c r="H192" i="15"/>
  <c r="H191" i="15" s="1"/>
  <c r="F188" i="15"/>
  <c r="D184" i="15"/>
  <c r="I181" i="15"/>
  <c r="G178" i="15"/>
  <c r="G177" i="15" s="1"/>
  <c r="E174" i="15"/>
  <c r="J167" i="15"/>
  <c r="J166" i="15" s="1"/>
  <c r="H163" i="15"/>
  <c r="D163" i="15"/>
  <c r="G162" i="15"/>
  <c r="J161" i="15"/>
  <c r="F161" i="15"/>
  <c r="I158" i="15"/>
  <c r="I157" i="15" s="1"/>
  <c r="E158" i="15"/>
  <c r="H155" i="15"/>
  <c r="D155" i="15"/>
  <c r="G154" i="15"/>
  <c r="J153" i="15"/>
  <c r="J152" i="15" s="1"/>
  <c r="F153" i="15"/>
  <c r="F152" i="15" s="1"/>
  <c r="I151" i="15"/>
  <c r="I150" i="15" s="1"/>
  <c r="E151" i="15"/>
  <c r="E150" i="15" s="1"/>
  <c r="H149" i="15"/>
  <c r="D149" i="15"/>
  <c r="G148" i="15"/>
  <c r="J147" i="15"/>
  <c r="F147" i="15"/>
  <c r="I145" i="15"/>
  <c r="I144" i="15" s="1"/>
  <c r="E145" i="15"/>
  <c r="E144" i="15" s="1"/>
  <c r="H143" i="15"/>
  <c r="H142" i="15" s="1"/>
  <c r="D143" i="15"/>
  <c r="G141" i="15"/>
  <c r="G140" i="15" s="1"/>
  <c r="J139" i="15"/>
  <c r="J138" i="15" s="1"/>
  <c r="F139" i="15"/>
  <c r="F138" i="15" s="1"/>
  <c r="I135" i="15"/>
  <c r="I134" i="15" s="1"/>
  <c r="E135" i="15"/>
  <c r="E134" i="15" s="1"/>
  <c r="H133" i="15"/>
  <c r="H132" i="15" s="1"/>
  <c r="D133" i="15"/>
  <c r="G131" i="15"/>
  <c r="G130" i="15" s="1"/>
  <c r="J129" i="15"/>
  <c r="J128" i="15" s="1"/>
  <c r="F129" i="15"/>
  <c r="F128" i="15" s="1"/>
  <c r="I125" i="15"/>
  <c r="I124" i="15" s="1"/>
  <c r="E125" i="15"/>
  <c r="E124" i="15" s="1"/>
  <c r="H123" i="15"/>
  <c r="H122" i="15" s="1"/>
  <c r="D123" i="15"/>
  <c r="G121" i="15"/>
  <c r="G120" i="15" s="1"/>
  <c r="J116" i="15"/>
  <c r="J115" i="15" s="1"/>
  <c r="F116" i="15"/>
  <c r="F115" i="15" s="1"/>
  <c r="I114" i="15"/>
  <c r="I113" i="15" s="1"/>
  <c r="E114" i="15"/>
  <c r="E113" i="15" s="1"/>
  <c r="H112" i="15"/>
  <c r="H111" i="15" s="1"/>
  <c r="D112" i="15"/>
  <c r="G110" i="15"/>
  <c r="G109" i="15" s="1"/>
  <c r="J107" i="15"/>
  <c r="F107" i="15"/>
  <c r="D257" i="15"/>
  <c r="I247" i="15"/>
  <c r="I246" i="15" s="1"/>
  <c r="G243" i="15"/>
  <c r="G242" i="15" s="1"/>
  <c r="E240" i="15"/>
  <c r="E239" i="15" s="1"/>
  <c r="J233" i="15"/>
  <c r="J232" i="15" s="1"/>
  <c r="J231" i="15" s="1"/>
  <c r="H228" i="15"/>
  <c r="F225" i="15"/>
  <c r="D223" i="15"/>
  <c r="I219" i="15"/>
  <c r="G214" i="15"/>
  <c r="G213" i="15" s="1"/>
  <c r="E210" i="15"/>
  <c r="E209" i="15" s="1"/>
  <c r="J204" i="15"/>
  <c r="J203" i="15" s="1"/>
  <c r="H201" i="15"/>
  <c r="H200" i="15" s="1"/>
  <c r="F196" i="15"/>
  <c r="F195" i="15" s="1"/>
  <c r="D192" i="15"/>
  <c r="I186" i="15"/>
  <c r="I185" i="15" s="1"/>
  <c r="G183" i="15"/>
  <c r="E181" i="15"/>
  <c r="J176" i="15"/>
  <c r="J175" i="15" s="1"/>
  <c r="H173" i="15"/>
  <c r="H172" i="15" s="1"/>
  <c r="F167" i="15"/>
  <c r="F166" i="15" s="1"/>
  <c r="G163" i="15"/>
  <c r="J162" i="15"/>
  <c r="F162" i="15"/>
  <c r="I161" i="15"/>
  <c r="E161" i="15"/>
  <c r="H158" i="15"/>
  <c r="H157" i="15" s="1"/>
  <c r="D158" i="15"/>
  <c r="D157" i="15" s="1"/>
  <c r="G155" i="15"/>
  <c r="J154" i="15"/>
  <c r="F154" i="15"/>
  <c r="I153" i="15"/>
  <c r="I152" i="15" s="1"/>
  <c r="E153" i="15"/>
  <c r="E152" i="15" s="1"/>
  <c r="H151" i="15"/>
  <c r="H150" i="15" s="1"/>
  <c r="D151" i="15"/>
  <c r="G149" i="15"/>
  <c r="J148" i="15"/>
  <c r="F148" i="15"/>
  <c r="I147" i="15"/>
  <c r="E147" i="15"/>
  <c r="H145" i="15"/>
  <c r="H144" i="15" s="1"/>
  <c r="D145" i="15"/>
  <c r="G143" i="15"/>
  <c r="G142" i="15" s="1"/>
  <c r="J141" i="15"/>
  <c r="J140" i="15" s="1"/>
  <c r="F141" i="15"/>
  <c r="F140" i="15" s="1"/>
  <c r="I139" i="15"/>
  <c r="I138" i="15" s="1"/>
  <c r="E139" i="15"/>
  <c r="E138" i="15" s="1"/>
  <c r="H135" i="15"/>
  <c r="H134" i="15" s="1"/>
  <c r="D135" i="15"/>
  <c r="G133" i="15"/>
  <c r="G132" i="15" s="1"/>
  <c r="J131" i="15"/>
  <c r="J130" i="15" s="1"/>
  <c r="F131" i="15"/>
  <c r="F130" i="15" s="1"/>
  <c r="I129" i="15"/>
  <c r="I128" i="15" s="1"/>
  <c r="E129" i="15"/>
  <c r="E128" i="15" s="1"/>
  <c r="H125" i="15"/>
  <c r="H124" i="15" s="1"/>
  <c r="D125" i="15"/>
  <c r="G123" i="15"/>
  <c r="G122" i="15" s="1"/>
  <c r="J121" i="15"/>
  <c r="J120" i="15" s="1"/>
  <c r="F121" i="15"/>
  <c r="F120" i="15" s="1"/>
  <c r="I116" i="15"/>
  <c r="I115" i="15" s="1"/>
  <c r="E116" i="15"/>
  <c r="E115" i="15" s="1"/>
  <c r="H114" i="15"/>
  <c r="H113" i="15" s="1"/>
  <c r="D114" i="15"/>
  <c r="G112" i="15"/>
  <c r="G111" i="15" s="1"/>
  <c r="J110" i="15"/>
  <c r="J109" i="15" s="1"/>
  <c r="F110" i="15"/>
  <c r="F109" i="15" s="1"/>
  <c r="I107" i="15"/>
  <c r="E107" i="15"/>
  <c r="G253" i="15"/>
  <c r="G252" i="15" s="1"/>
  <c r="E247" i="15"/>
  <c r="E246" i="15" s="1"/>
  <c r="J241" i="15"/>
  <c r="H237" i="15"/>
  <c r="H236" i="15" s="1"/>
  <c r="F233" i="15"/>
  <c r="F232" i="15" s="1"/>
  <c r="D228" i="15"/>
  <c r="I224" i="15"/>
  <c r="G221" i="15"/>
  <c r="E219" i="15"/>
  <c r="J212" i="15"/>
  <c r="J211" i="15" s="1"/>
  <c r="H208" i="15"/>
  <c r="H207" i="15" s="1"/>
  <c r="F204" i="15"/>
  <c r="F203" i="15" s="1"/>
  <c r="D201" i="15"/>
  <c r="I194" i="15"/>
  <c r="I193" i="15" s="1"/>
  <c r="I190" i="15" s="1"/>
  <c r="G189" i="15"/>
  <c r="E186" i="15"/>
  <c r="E185" i="15" s="1"/>
  <c r="J182" i="15"/>
  <c r="H180" i="15"/>
  <c r="F176" i="15"/>
  <c r="F175" i="15" s="1"/>
  <c r="D173" i="15"/>
  <c r="I165" i="15"/>
  <c r="I164" i="15" s="1"/>
  <c r="F163" i="15"/>
  <c r="I162" i="15"/>
  <c r="E162" i="15"/>
  <c r="H161" i="15"/>
  <c r="D161" i="15"/>
  <c r="G158" i="15"/>
  <c r="G157" i="15" s="1"/>
  <c r="J155" i="15"/>
  <c r="F155" i="15"/>
  <c r="I154" i="15"/>
  <c r="E154" i="15"/>
  <c r="H153" i="15"/>
  <c r="H152" i="15" s="1"/>
  <c r="D153" i="15"/>
  <c r="G151" i="15"/>
  <c r="G150" i="15" s="1"/>
  <c r="J149" i="15"/>
  <c r="F149" i="15"/>
  <c r="I148" i="15"/>
  <c r="E148" i="15"/>
  <c r="H147" i="15"/>
  <c r="H146" i="15" s="1"/>
  <c r="D147" i="15"/>
  <c r="G145" i="15"/>
  <c r="G144" i="15" s="1"/>
  <c r="J143" i="15"/>
  <c r="J142" i="15" s="1"/>
  <c r="F143" i="15"/>
  <c r="F142" i="15" s="1"/>
  <c r="I141" i="15"/>
  <c r="I140" i="15" s="1"/>
  <c r="E141" i="15"/>
  <c r="E140" i="15" s="1"/>
  <c r="H139" i="15"/>
  <c r="H138" i="15" s="1"/>
  <c r="D139" i="15"/>
  <c r="G135" i="15"/>
  <c r="G134" i="15" s="1"/>
  <c r="J133" i="15"/>
  <c r="J132" i="15" s="1"/>
  <c r="F133" i="15"/>
  <c r="F132" i="15" s="1"/>
  <c r="I131" i="15"/>
  <c r="I130" i="15" s="1"/>
  <c r="E131" i="15"/>
  <c r="E130" i="15" s="1"/>
  <c r="H129" i="15"/>
  <c r="H128" i="15" s="1"/>
  <c r="D129" i="15"/>
  <c r="G125" i="15"/>
  <c r="G124" i="15" s="1"/>
  <c r="J123" i="15"/>
  <c r="J122" i="15" s="1"/>
  <c r="F123" i="15"/>
  <c r="F122" i="15" s="1"/>
  <c r="I121" i="15"/>
  <c r="I120" i="15" s="1"/>
  <c r="E121" i="15"/>
  <c r="E120" i="15" s="1"/>
  <c r="H116" i="15"/>
  <c r="H115" i="15" s="1"/>
  <c r="D116" i="15"/>
  <c r="G114" i="15"/>
  <c r="G113" i="15" s="1"/>
  <c r="J112" i="15"/>
  <c r="J111" i="15" s="1"/>
  <c r="F112" i="15"/>
  <c r="F111" i="15" s="1"/>
  <c r="I110" i="15"/>
  <c r="I109" i="15" s="1"/>
  <c r="E110" i="15"/>
  <c r="E109" i="15" s="1"/>
  <c r="H107" i="15"/>
  <c r="D107" i="15"/>
  <c r="G106" i="15"/>
  <c r="J105" i="15"/>
  <c r="F105" i="15"/>
  <c r="I102" i="15"/>
  <c r="I101" i="15" s="1"/>
  <c r="E102" i="15"/>
  <c r="E101" i="15" s="1"/>
  <c r="H100" i="15"/>
  <c r="H99" i="15" s="1"/>
  <c r="D100" i="15"/>
  <c r="G98" i="15"/>
  <c r="G97" i="15" s="1"/>
  <c r="J96" i="15"/>
  <c r="J95" i="15" s="1"/>
  <c r="F96" i="15"/>
  <c r="F95" i="15" s="1"/>
  <c r="I94" i="15"/>
  <c r="I93" i="15" s="1"/>
  <c r="E94" i="15"/>
  <c r="E93" i="15" s="1"/>
  <c r="H91" i="15"/>
  <c r="H90" i="15" s="1"/>
  <c r="D91" i="15"/>
  <c r="G89" i="15"/>
  <c r="G88" i="15" s="1"/>
  <c r="J87" i="15"/>
  <c r="J86" i="15" s="1"/>
  <c r="F87" i="15"/>
  <c r="F86" i="15" s="1"/>
  <c r="J251" i="15"/>
  <c r="J250" i="15" s="1"/>
  <c r="I230" i="15"/>
  <c r="I229" i="15" s="1"/>
  <c r="H216" i="15"/>
  <c r="H215" i="15" s="1"/>
  <c r="G198" i="15"/>
  <c r="G197" i="15" s="1"/>
  <c r="F182" i="15"/>
  <c r="E165" i="15"/>
  <c r="E164" i="15" s="1"/>
  <c r="G161" i="15"/>
  <c r="G160" i="15" s="1"/>
  <c r="E155" i="15"/>
  <c r="J151" i="15"/>
  <c r="J150" i="15" s="1"/>
  <c r="H148" i="15"/>
  <c r="F145" i="15"/>
  <c r="F144" i="15" s="1"/>
  <c r="D141" i="15"/>
  <c r="I133" i="15"/>
  <c r="I132" i="15" s="1"/>
  <c r="G129" i="15"/>
  <c r="G128" i="15" s="1"/>
  <c r="E123" i="15"/>
  <c r="E122" i="15" s="1"/>
  <c r="J114" i="15"/>
  <c r="J113" i="15" s="1"/>
  <c r="H110" i="15"/>
  <c r="H109" i="15" s="1"/>
  <c r="H108" i="15" s="1"/>
  <c r="I106" i="15"/>
  <c r="D106" i="15"/>
  <c r="E105" i="15"/>
  <c r="G102" i="15"/>
  <c r="G101" i="15" s="1"/>
  <c r="I100" i="15"/>
  <c r="I99" i="15" s="1"/>
  <c r="J98" i="15"/>
  <c r="J97" i="15" s="1"/>
  <c r="E98" i="15"/>
  <c r="E97" i="15" s="1"/>
  <c r="G96" i="15"/>
  <c r="G95" i="15" s="1"/>
  <c r="H94" i="15"/>
  <c r="H93" i="15" s="1"/>
  <c r="J91" i="15"/>
  <c r="J90" i="15" s="1"/>
  <c r="E91" i="15"/>
  <c r="E90" i="15" s="1"/>
  <c r="F89" i="15"/>
  <c r="F88" i="15" s="1"/>
  <c r="H87" i="15"/>
  <c r="H86" i="15" s="1"/>
  <c r="J85" i="15"/>
  <c r="J84" i="15" s="1"/>
  <c r="F85" i="15"/>
  <c r="F84" i="15" s="1"/>
  <c r="I83" i="15"/>
  <c r="I82" i="15" s="1"/>
  <c r="E83" i="15"/>
  <c r="E82" i="15" s="1"/>
  <c r="H81" i="15"/>
  <c r="H80" i="15" s="1"/>
  <c r="D81" i="15"/>
  <c r="G79" i="15"/>
  <c r="G78" i="15" s="1"/>
  <c r="J77" i="15"/>
  <c r="J76" i="15" s="1"/>
  <c r="F77" i="15"/>
  <c r="F76" i="15" s="1"/>
  <c r="I75" i="15"/>
  <c r="I74" i="15" s="1"/>
  <c r="E75" i="15"/>
  <c r="E74" i="15" s="1"/>
  <c r="H72" i="15"/>
  <c r="H71" i="15" s="1"/>
  <c r="D72" i="15"/>
  <c r="G70" i="15"/>
  <c r="J68" i="15"/>
  <c r="F68" i="15"/>
  <c r="I65" i="15"/>
  <c r="I64" i="15" s="1"/>
  <c r="E65" i="15"/>
  <c r="E64" i="15" s="1"/>
  <c r="H63" i="15"/>
  <c r="D63" i="15"/>
  <c r="G62" i="15"/>
  <c r="J60" i="15"/>
  <c r="J59" i="15" s="1"/>
  <c r="F60" i="15"/>
  <c r="F59" i="15" s="1"/>
  <c r="I58" i="15"/>
  <c r="I57" i="15" s="1"/>
  <c r="E58" i="15"/>
  <c r="E57" i="15" s="1"/>
  <c r="H56" i="15"/>
  <c r="H55" i="15" s="1"/>
  <c r="D56" i="15"/>
  <c r="G52" i="15"/>
  <c r="J51" i="15"/>
  <c r="F51" i="15"/>
  <c r="I50" i="15"/>
  <c r="E50" i="15"/>
  <c r="H49" i="15"/>
  <c r="D49" i="15"/>
  <c r="G48" i="15"/>
  <c r="J47" i="15"/>
  <c r="F47" i="15"/>
  <c r="I46" i="15"/>
  <c r="E46" i="15"/>
  <c r="H45" i="15"/>
  <c r="D45" i="15"/>
  <c r="G42" i="15"/>
  <c r="G41" i="15" s="1"/>
  <c r="J40" i="15"/>
  <c r="F40" i="15"/>
  <c r="I39" i="15"/>
  <c r="E39" i="15"/>
  <c r="H36" i="15"/>
  <c r="D36" i="15"/>
  <c r="G35" i="15"/>
  <c r="J34" i="15"/>
  <c r="F34" i="15"/>
  <c r="I33" i="15"/>
  <c r="E33" i="15"/>
  <c r="H31" i="15"/>
  <c r="D31" i="15"/>
  <c r="H245" i="15"/>
  <c r="H244" i="15" s="1"/>
  <c r="G227" i="15"/>
  <c r="G226" i="15" s="1"/>
  <c r="F212" i="15"/>
  <c r="F211" i="15" s="1"/>
  <c r="E194" i="15"/>
  <c r="E193" i="15" s="1"/>
  <c r="D180" i="15"/>
  <c r="E163" i="15"/>
  <c r="J158" i="15"/>
  <c r="J157" i="15" s="1"/>
  <c r="H154" i="15"/>
  <c r="F151" i="15"/>
  <c r="F150" i="15" s="1"/>
  <c r="D148" i="15"/>
  <c r="I143" i="15"/>
  <c r="I142" i="15" s="1"/>
  <c r="G139" i="15"/>
  <c r="G138" i="15" s="1"/>
  <c r="E133" i="15"/>
  <c r="E132" i="15" s="1"/>
  <c r="J125" i="15"/>
  <c r="J124" i="15" s="1"/>
  <c r="H121" i="15"/>
  <c r="H120" i="15" s="1"/>
  <c r="F114" i="15"/>
  <c r="F113" i="15" s="1"/>
  <c r="D110" i="15"/>
  <c r="H106" i="15"/>
  <c r="I105" i="15"/>
  <c r="D105" i="15"/>
  <c r="F102" i="15"/>
  <c r="F101" i="15" s="1"/>
  <c r="G100" i="15"/>
  <c r="G99" i="15" s="1"/>
  <c r="I98" i="15"/>
  <c r="I97" i="15" s="1"/>
  <c r="D98" i="15"/>
  <c r="E96" i="15"/>
  <c r="E95" i="15" s="1"/>
  <c r="G94" i="15"/>
  <c r="G93" i="15" s="1"/>
  <c r="I91" i="15"/>
  <c r="I90" i="15" s="1"/>
  <c r="J89" i="15"/>
  <c r="J88" i="15" s="1"/>
  <c r="E89" i="15"/>
  <c r="E88" i="15" s="1"/>
  <c r="G87" i="15"/>
  <c r="G86" i="15" s="1"/>
  <c r="I85" i="15"/>
  <c r="I84" i="15" s="1"/>
  <c r="E85" i="15"/>
  <c r="E84" i="15" s="1"/>
  <c r="H83" i="15"/>
  <c r="H82" i="15" s="1"/>
  <c r="D83" i="15"/>
  <c r="G81" i="15"/>
  <c r="G80" i="15" s="1"/>
  <c r="J79" i="15"/>
  <c r="J78" i="15" s="1"/>
  <c r="F79" i="15"/>
  <c r="F78" i="15" s="1"/>
  <c r="I77" i="15"/>
  <c r="I76" i="15" s="1"/>
  <c r="E77" i="15"/>
  <c r="E76" i="15" s="1"/>
  <c r="H75" i="15"/>
  <c r="H74" i="15" s="1"/>
  <c r="D75" i="15"/>
  <c r="G72" i="15"/>
  <c r="G71" i="15" s="1"/>
  <c r="J70" i="15"/>
  <c r="F70" i="15"/>
  <c r="I68" i="15"/>
  <c r="E68" i="15"/>
  <c r="H65" i="15"/>
  <c r="H64" i="15" s="1"/>
  <c r="D65" i="15"/>
  <c r="G63" i="15"/>
  <c r="J62" i="15"/>
  <c r="F62" i="15"/>
  <c r="I60" i="15"/>
  <c r="I59" i="15" s="1"/>
  <c r="E60" i="15"/>
  <c r="E59" i="15" s="1"/>
  <c r="H58" i="15"/>
  <c r="H57" i="15" s="1"/>
  <c r="D58" i="15"/>
  <c r="G56" i="15"/>
  <c r="G55" i="15" s="1"/>
  <c r="J52" i="15"/>
  <c r="F52" i="15"/>
  <c r="I51" i="15"/>
  <c r="E51" i="15"/>
  <c r="H50" i="15"/>
  <c r="D50" i="15"/>
  <c r="G49" i="15"/>
  <c r="J48" i="15"/>
  <c r="F48" i="15"/>
  <c r="I47" i="15"/>
  <c r="E47" i="15"/>
  <c r="H46" i="15"/>
  <c r="D46" i="15"/>
  <c r="G45" i="15"/>
  <c r="J42" i="15"/>
  <c r="J41" i="15" s="1"/>
  <c r="F42" i="15"/>
  <c r="F41" i="15" s="1"/>
  <c r="I40" i="15"/>
  <c r="E40" i="15"/>
  <c r="H39" i="15"/>
  <c r="D39" i="15"/>
  <c r="G36" i="15"/>
  <c r="J35" i="15"/>
  <c r="F35" i="15"/>
  <c r="I34" i="15"/>
  <c r="E34" i="15"/>
  <c r="H33" i="15"/>
  <c r="D33" i="15"/>
  <c r="G31" i="15"/>
  <c r="J30" i="15"/>
  <c r="F30" i="15"/>
  <c r="F241" i="15"/>
  <c r="E224" i="15"/>
  <c r="D208" i="15"/>
  <c r="J188" i="15"/>
  <c r="J187" i="15" s="1"/>
  <c r="I174" i="15"/>
  <c r="H162" i="15"/>
  <c r="F158" i="15"/>
  <c r="F157" i="15" s="1"/>
  <c r="D154" i="15"/>
  <c r="I149" i="15"/>
  <c r="G147" i="15"/>
  <c r="G146" i="15" s="1"/>
  <c r="E143" i="15"/>
  <c r="E142" i="15" s="1"/>
  <c r="J135" i="15"/>
  <c r="J134" i="15" s="1"/>
  <c r="H131" i="15"/>
  <c r="H130" i="15" s="1"/>
  <c r="F125" i="15"/>
  <c r="F124" i="15" s="1"/>
  <c r="D121" i="15"/>
  <c r="I112" i="15"/>
  <c r="I111" i="15" s="1"/>
  <c r="G107" i="15"/>
  <c r="F106" i="15"/>
  <c r="H105" i="15"/>
  <c r="J102" i="15"/>
  <c r="J101" i="15" s="1"/>
  <c r="D102" i="15"/>
  <c r="F100" i="15"/>
  <c r="F99" i="15" s="1"/>
  <c r="H98" i="15"/>
  <c r="H97" i="15" s="1"/>
  <c r="I96" i="15"/>
  <c r="I95" i="15" s="1"/>
  <c r="D96" i="15"/>
  <c r="F94" i="15"/>
  <c r="F93" i="15" s="1"/>
  <c r="G91" i="15"/>
  <c r="G90" i="15" s="1"/>
  <c r="I89" i="15"/>
  <c r="I88" i="15" s="1"/>
  <c r="D89" i="15"/>
  <c r="E87" i="15"/>
  <c r="E86" i="15" s="1"/>
  <c r="H85" i="15"/>
  <c r="H84" i="15" s="1"/>
  <c r="D85" i="15"/>
  <c r="G83" i="15"/>
  <c r="G82" i="15" s="1"/>
  <c r="J81" i="15"/>
  <c r="J80" i="15" s="1"/>
  <c r="F81" i="15"/>
  <c r="F80" i="15" s="1"/>
  <c r="I79" i="15"/>
  <c r="I78" i="15" s="1"/>
  <c r="E79" i="15"/>
  <c r="E78" i="15" s="1"/>
  <c r="H77" i="15"/>
  <c r="H76" i="15" s="1"/>
  <c r="D77" i="15"/>
  <c r="G75" i="15"/>
  <c r="G74" i="15" s="1"/>
  <c r="J72" i="15"/>
  <c r="J71" i="15" s="1"/>
  <c r="F72" i="15"/>
  <c r="F71" i="15" s="1"/>
  <c r="I70" i="15"/>
  <c r="E70" i="15"/>
  <c r="H68" i="15"/>
  <c r="D68" i="15"/>
  <c r="G65" i="15"/>
  <c r="G64" i="15" s="1"/>
  <c r="J63" i="15"/>
  <c r="F63" i="15"/>
  <c r="I62" i="15"/>
  <c r="E62" i="15"/>
  <c r="H60" i="15"/>
  <c r="H59" i="15" s="1"/>
  <c r="D60" i="15"/>
  <c r="G58" i="15"/>
  <c r="G57" i="15" s="1"/>
  <c r="J56" i="15"/>
  <c r="J55" i="15" s="1"/>
  <c r="F56" i="15"/>
  <c r="F55" i="15" s="1"/>
  <c r="I52" i="15"/>
  <c r="E52" i="15"/>
  <c r="H51" i="15"/>
  <c r="D51" i="15"/>
  <c r="G50" i="15"/>
  <c r="J49" i="15"/>
  <c r="F49" i="15"/>
  <c r="I48" i="15"/>
  <c r="E48" i="15"/>
  <c r="H47" i="15"/>
  <c r="D47" i="15"/>
  <c r="G46" i="15"/>
  <c r="J45" i="15"/>
  <c r="F45" i="15"/>
  <c r="I42" i="15"/>
  <c r="I41" i="15" s="1"/>
  <c r="E42" i="15"/>
  <c r="E41" i="15" s="1"/>
  <c r="H40" i="15"/>
  <c r="H38" i="15" s="1"/>
  <c r="D40" i="15"/>
  <c r="G39" i="15"/>
  <c r="J36" i="15"/>
  <c r="F36" i="15"/>
  <c r="I35" i="15"/>
  <c r="E35" i="15"/>
  <c r="H34" i="15"/>
  <c r="D34" i="15"/>
  <c r="G33" i="15"/>
  <c r="J31" i="15"/>
  <c r="J29" i="15" s="1"/>
  <c r="F31" i="15"/>
  <c r="F29" i="15" s="1"/>
  <c r="I30" i="15"/>
  <c r="E30" i="15"/>
  <c r="H28" i="15"/>
  <c r="H27" i="15" s="1"/>
  <c r="D28" i="15"/>
  <c r="G26" i="15"/>
  <c r="J25" i="15"/>
  <c r="F25" i="15"/>
  <c r="I22" i="15"/>
  <c r="E22" i="15"/>
  <c r="H21" i="15"/>
  <c r="D21" i="15"/>
  <c r="G19" i="15"/>
  <c r="G18" i="15" s="1"/>
  <c r="J16" i="15"/>
  <c r="J15" i="15" s="1"/>
  <c r="J14" i="15" s="1"/>
  <c r="F16" i="15"/>
  <c r="F15" i="15" s="1"/>
  <c r="F14" i="15" s="1"/>
  <c r="I13" i="15"/>
  <c r="I12" i="15" s="1"/>
  <c r="I11" i="15" s="1"/>
  <c r="E13" i="15"/>
  <c r="E12" i="15" s="1"/>
  <c r="E11" i="15" s="1"/>
  <c r="D237" i="15"/>
  <c r="G170" i="15"/>
  <c r="G169" i="15" s="1"/>
  <c r="E149" i="15"/>
  <c r="D131" i="15"/>
  <c r="J106" i="15"/>
  <c r="J100" i="15"/>
  <c r="J99" i="15" s="1"/>
  <c r="J94" i="15"/>
  <c r="J93" i="15" s="1"/>
  <c r="I87" i="15"/>
  <c r="I86" i="15" s="1"/>
  <c r="F83" i="15"/>
  <c r="F82" i="15" s="1"/>
  <c r="D79" i="15"/>
  <c r="I72" i="15"/>
  <c r="I71" i="15" s="1"/>
  <c r="G68" i="15"/>
  <c r="E63" i="15"/>
  <c r="J58" i="15"/>
  <c r="J57" i="15" s="1"/>
  <c r="H52" i="15"/>
  <c r="F50" i="15"/>
  <c r="D48" i="15"/>
  <c r="I45" i="15"/>
  <c r="G40" i="15"/>
  <c r="E36" i="15"/>
  <c r="J33" i="15"/>
  <c r="H30" i="15"/>
  <c r="I28" i="15"/>
  <c r="I27" i="15" s="1"/>
  <c r="J26" i="15"/>
  <c r="E26" i="15"/>
  <c r="G25" i="15"/>
  <c r="H22" i="15"/>
  <c r="J21" i="15"/>
  <c r="E21" i="15"/>
  <c r="E20" i="15" s="1"/>
  <c r="F19" i="15"/>
  <c r="F18" i="15" s="1"/>
  <c r="H16" i="15"/>
  <c r="H15" i="15" s="1"/>
  <c r="H14" i="15" s="1"/>
  <c r="J13" i="15"/>
  <c r="J12" i="15" s="1"/>
  <c r="J11" i="15" s="1"/>
  <c r="D13" i="15"/>
  <c r="J220" i="15"/>
  <c r="D162" i="15"/>
  <c r="J145" i="15"/>
  <c r="J144" i="15" s="1"/>
  <c r="I123" i="15"/>
  <c r="I122" i="15" s="1"/>
  <c r="E106" i="15"/>
  <c r="E100" i="15"/>
  <c r="E99" i="15" s="1"/>
  <c r="D94" i="15"/>
  <c r="D87" i="15"/>
  <c r="I81" i="15"/>
  <c r="I80" i="15" s="1"/>
  <c r="G77" i="15"/>
  <c r="G76" i="15" s="1"/>
  <c r="E72" i="15"/>
  <c r="E71" i="15" s="1"/>
  <c r="J65" i="15"/>
  <c r="J64" i="15" s="1"/>
  <c r="H62" i="15"/>
  <c r="F58" i="15"/>
  <c r="F57" i="15" s="1"/>
  <c r="D52" i="15"/>
  <c r="I49" i="15"/>
  <c r="G47" i="15"/>
  <c r="I202" i="15"/>
  <c r="I155" i="15"/>
  <c r="H141" i="15"/>
  <c r="H140" i="15" s="1"/>
  <c r="G116" i="15"/>
  <c r="G115" i="15" s="1"/>
  <c r="G105" i="15"/>
  <c r="G104" i="15" s="1"/>
  <c r="G103" i="15" s="1"/>
  <c r="F98" i="15"/>
  <c r="F97" i="15" s="1"/>
  <c r="F91" i="15"/>
  <c r="F90" i="15" s="1"/>
  <c r="G85" i="15"/>
  <c r="G84" i="15" s="1"/>
  <c r="E81" i="15"/>
  <c r="E80" i="15" s="1"/>
  <c r="J75" i="15"/>
  <c r="J74" i="15" s="1"/>
  <c r="H70" i="15"/>
  <c r="F65" i="15"/>
  <c r="F64" i="15" s="1"/>
  <c r="D62" i="15"/>
  <c r="I56" i="15"/>
  <c r="I55" i="15" s="1"/>
  <c r="G51" i="15"/>
  <c r="E49" i="15"/>
  <c r="J46" i="15"/>
  <c r="H42" i="15"/>
  <c r="H41" i="15" s="1"/>
  <c r="F39" i="15"/>
  <c r="D35" i="15"/>
  <c r="I31" i="15"/>
  <c r="D30" i="15"/>
  <c r="F28" i="15"/>
  <c r="F27" i="15" s="1"/>
  <c r="H26" i="15"/>
  <c r="I25" i="15"/>
  <c r="D25" i="15"/>
  <c r="F22" i="15"/>
  <c r="G21" i="15"/>
  <c r="I19" i="15"/>
  <c r="I18" i="15" s="1"/>
  <c r="D19" i="15"/>
  <c r="D18" i="15" s="1"/>
  <c r="E16" i="15"/>
  <c r="E15" i="15" s="1"/>
  <c r="E14" i="15" s="1"/>
  <c r="G13" i="15"/>
  <c r="G12" i="15" s="1"/>
  <c r="G11" i="15" s="1"/>
  <c r="H184" i="15"/>
  <c r="H102" i="15"/>
  <c r="H101" i="15" s="1"/>
  <c r="H79" i="15"/>
  <c r="H78" i="15" s="1"/>
  <c r="G60" i="15"/>
  <c r="G59" i="15" s="1"/>
  <c r="F46" i="15"/>
  <c r="I36" i="15"/>
  <c r="E31" i="15"/>
  <c r="E28" i="15"/>
  <c r="E27" i="15" s="1"/>
  <c r="H25" i="15"/>
  <c r="D22" i="15"/>
  <c r="H19" i="15"/>
  <c r="H18" i="15" s="1"/>
  <c r="D16" i="15"/>
  <c r="E56" i="15"/>
  <c r="E55" i="15" s="1"/>
  <c r="G30" i="15"/>
  <c r="G29" i="15" s="1"/>
  <c r="E25" i="15"/>
  <c r="E24" i="15" s="1"/>
  <c r="E19" i="15"/>
  <c r="G153" i="15"/>
  <c r="G152" i="15" s="1"/>
  <c r="H96" i="15"/>
  <c r="H95" i="15" s="1"/>
  <c r="F75" i="15"/>
  <c r="F74" i="15" s="1"/>
  <c r="E45" i="15"/>
  <c r="H35" i="15"/>
  <c r="I26" i="15"/>
  <c r="I21" i="15"/>
  <c r="H13" i="15"/>
  <c r="H12" i="15" s="1"/>
  <c r="H11" i="15" s="1"/>
  <c r="F135" i="15"/>
  <c r="F134" i="15" s="1"/>
  <c r="D70" i="15"/>
  <c r="D42" i="15"/>
  <c r="E112" i="15"/>
  <c r="E111" i="15" s="1"/>
  <c r="I63" i="15"/>
  <c r="J39" i="15"/>
  <c r="G28" i="15"/>
  <c r="G27" i="15" s="1"/>
  <c r="G22" i="15"/>
  <c r="G16" i="15"/>
  <c r="G15" i="15" s="1"/>
  <c r="G14" i="15" s="1"/>
  <c r="F21" i="15"/>
  <c r="H89" i="15"/>
  <c r="H88" i="15" s="1"/>
  <c r="J50" i="15"/>
  <c r="G34" i="15"/>
  <c r="F26" i="15"/>
  <c r="F13" i="15"/>
  <c r="F12" i="15" s="1"/>
  <c r="F11" i="15" s="1"/>
  <c r="J83" i="15"/>
  <c r="J82" i="15" s="1"/>
  <c r="H48" i="15"/>
  <c r="J22" i="15"/>
  <c r="F33" i="15"/>
  <c r="J19" i="15"/>
  <c r="J18" i="15" s="1"/>
  <c r="J28" i="15"/>
  <c r="J27" i="15" s="1"/>
  <c r="I16" i="15"/>
  <c r="I15" i="15" s="1"/>
  <c r="I14" i="15" s="1"/>
  <c r="D26" i="15"/>
  <c r="R203" i="12"/>
  <c r="P203" i="12"/>
  <c r="R202" i="12"/>
  <c r="P202" i="12"/>
  <c r="R201" i="12"/>
  <c r="P201" i="12"/>
  <c r="R200" i="12"/>
  <c r="P200" i="12"/>
  <c r="P17" i="12"/>
  <c r="R212" i="12"/>
  <c r="R211" i="12"/>
  <c r="R210" i="12"/>
  <c r="R209" i="12"/>
  <c r="R208" i="12"/>
  <c r="R207" i="12"/>
  <c r="R206" i="12"/>
  <c r="R205" i="12"/>
  <c r="N205" i="12"/>
  <c r="R204" i="12"/>
  <c r="P204" i="12"/>
  <c r="R199" i="12"/>
  <c r="P199" i="12"/>
  <c r="R198" i="12"/>
  <c r="P198" i="12"/>
  <c r="R197" i="12"/>
  <c r="P197" i="12"/>
  <c r="R196" i="12"/>
  <c r="P196" i="12"/>
  <c r="R195" i="12"/>
  <c r="P195" i="12"/>
  <c r="R194" i="12"/>
  <c r="P194" i="12"/>
  <c r="R193" i="12"/>
  <c r="P193" i="12"/>
  <c r="R192" i="12"/>
  <c r="P192" i="12"/>
  <c r="R191" i="12"/>
  <c r="P191" i="12"/>
  <c r="R190" i="12"/>
  <c r="P190" i="12"/>
  <c r="R189" i="12"/>
  <c r="P189" i="12"/>
  <c r="R188" i="12"/>
  <c r="P188" i="12"/>
  <c r="R187" i="12"/>
  <c r="P187" i="12"/>
  <c r="R186" i="12"/>
  <c r="P186" i="12"/>
  <c r="R185" i="12"/>
  <c r="P185" i="12"/>
  <c r="R184" i="12"/>
  <c r="P184" i="12"/>
  <c r="R183" i="12"/>
  <c r="P183" i="12"/>
  <c r="R182" i="12"/>
  <c r="P182" i="12"/>
  <c r="R181" i="12"/>
  <c r="P181" i="12"/>
  <c r="R180" i="12"/>
  <c r="P180" i="12"/>
  <c r="R179" i="12"/>
  <c r="P179" i="12"/>
  <c r="R178" i="12"/>
  <c r="P178" i="12"/>
  <c r="R177" i="12"/>
  <c r="P177" i="12"/>
  <c r="R176" i="12"/>
  <c r="P176" i="12"/>
  <c r="R175" i="12"/>
  <c r="P175" i="12"/>
  <c r="R174" i="12"/>
  <c r="P174" i="12"/>
  <c r="R173" i="12"/>
  <c r="P173" i="12"/>
  <c r="R172" i="12"/>
  <c r="P172" i="12"/>
  <c r="R171" i="12"/>
  <c r="P171" i="12"/>
  <c r="R170" i="12"/>
  <c r="P170" i="12"/>
  <c r="R169" i="12"/>
  <c r="P169" i="12"/>
  <c r="R168" i="12"/>
  <c r="P168" i="12"/>
  <c r="R167" i="12"/>
  <c r="P167" i="12"/>
  <c r="R166" i="12"/>
  <c r="P166" i="12"/>
  <c r="R165" i="12"/>
  <c r="P165" i="12"/>
  <c r="R164" i="12"/>
  <c r="P164" i="12"/>
  <c r="R163" i="12"/>
  <c r="P163" i="12"/>
  <c r="R162" i="12"/>
  <c r="P162" i="12"/>
  <c r="R161" i="12"/>
  <c r="P161" i="12"/>
  <c r="R160" i="12"/>
  <c r="P160" i="12"/>
  <c r="R159" i="12"/>
  <c r="P159" i="12"/>
  <c r="R158" i="12"/>
  <c r="P158" i="12"/>
  <c r="R157" i="12"/>
  <c r="P157" i="12"/>
  <c r="R156" i="12"/>
  <c r="P156" i="12"/>
  <c r="R155" i="12"/>
  <c r="P155" i="12"/>
  <c r="R154" i="12"/>
  <c r="P154" i="12"/>
  <c r="R153" i="12"/>
  <c r="P153" i="12"/>
  <c r="R152" i="12"/>
  <c r="P152" i="12"/>
  <c r="R151" i="12"/>
  <c r="P151" i="12"/>
  <c r="R150" i="12"/>
  <c r="P150" i="12"/>
  <c r="R149" i="12"/>
  <c r="P149" i="12"/>
  <c r="R148" i="12"/>
  <c r="P148" i="12"/>
  <c r="R147" i="12"/>
  <c r="P147" i="12"/>
  <c r="R146" i="12"/>
  <c r="P146" i="12"/>
  <c r="R145" i="12"/>
  <c r="P145" i="12"/>
  <c r="R144" i="12"/>
  <c r="P144" i="12"/>
  <c r="R143" i="12"/>
  <c r="P143" i="12"/>
  <c r="R142" i="12"/>
  <c r="P142" i="12"/>
  <c r="R141" i="12"/>
  <c r="P141" i="12"/>
  <c r="R140" i="12"/>
  <c r="P140" i="12"/>
  <c r="R139" i="12"/>
  <c r="P139" i="12"/>
  <c r="R138" i="12"/>
  <c r="P138" i="12"/>
  <c r="R137" i="12"/>
  <c r="P137" i="12"/>
  <c r="R136" i="12"/>
  <c r="P136" i="12"/>
  <c r="R135" i="12"/>
  <c r="P135" i="12"/>
  <c r="R134" i="12"/>
  <c r="P134" i="12"/>
  <c r="R133" i="12"/>
  <c r="P133" i="12"/>
  <c r="R132" i="12"/>
  <c r="P132" i="12"/>
  <c r="R131" i="12"/>
  <c r="P131" i="12"/>
  <c r="R130" i="12"/>
  <c r="P130" i="12"/>
  <c r="R129" i="12"/>
  <c r="P129" i="12"/>
  <c r="R128" i="12"/>
  <c r="P128" i="12"/>
  <c r="R127" i="12"/>
  <c r="P127" i="12"/>
  <c r="R126" i="12"/>
  <c r="P126" i="12"/>
  <c r="R125" i="12"/>
  <c r="P125" i="12"/>
  <c r="R124" i="12"/>
  <c r="P124" i="12"/>
  <c r="R123" i="12"/>
  <c r="P123" i="12"/>
  <c r="R122" i="12"/>
  <c r="P122" i="12"/>
  <c r="R121" i="12"/>
  <c r="P121" i="12"/>
  <c r="R120" i="12"/>
  <c r="P120" i="12"/>
  <c r="R119" i="12"/>
  <c r="P119" i="12"/>
  <c r="R118" i="12"/>
  <c r="P118" i="12"/>
  <c r="R117" i="12"/>
  <c r="P117" i="12"/>
  <c r="R116" i="12"/>
  <c r="P116" i="12"/>
  <c r="R115" i="12"/>
  <c r="P115" i="12"/>
  <c r="R114" i="12"/>
  <c r="P114" i="12"/>
  <c r="R113" i="12"/>
  <c r="P113" i="12"/>
  <c r="R112" i="12"/>
  <c r="P112" i="12"/>
  <c r="R111" i="12"/>
  <c r="P111" i="12"/>
  <c r="R110" i="12"/>
  <c r="P110" i="12"/>
  <c r="R109" i="12"/>
  <c r="P109" i="12"/>
  <c r="R108" i="12"/>
  <c r="P108" i="12"/>
  <c r="R107" i="12"/>
  <c r="P107" i="12"/>
  <c r="R106" i="12"/>
  <c r="P106" i="12"/>
  <c r="R105" i="12"/>
  <c r="P105" i="12"/>
  <c r="R104" i="12"/>
  <c r="P104" i="12"/>
  <c r="R103" i="12"/>
  <c r="P103" i="12"/>
  <c r="R102" i="12"/>
  <c r="P102" i="12"/>
  <c r="R101" i="12"/>
  <c r="P101" i="12"/>
  <c r="R100" i="12"/>
  <c r="P100" i="12"/>
  <c r="R99" i="12"/>
  <c r="P99" i="12"/>
  <c r="R98" i="12"/>
  <c r="P98" i="12"/>
  <c r="R97" i="12"/>
  <c r="P97" i="12"/>
  <c r="R96" i="12"/>
  <c r="P96" i="12"/>
  <c r="R95" i="12"/>
  <c r="P95" i="12"/>
  <c r="R94" i="12"/>
  <c r="P94" i="12"/>
  <c r="R93" i="12"/>
  <c r="P93" i="12"/>
  <c r="R92" i="12"/>
  <c r="P92" i="12"/>
  <c r="R91" i="12"/>
  <c r="P91" i="12"/>
  <c r="R90" i="12"/>
  <c r="P90" i="12"/>
  <c r="R89" i="12"/>
  <c r="P89" i="12"/>
  <c r="R88" i="12"/>
  <c r="P88" i="12"/>
  <c r="R87" i="12"/>
  <c r="P87" i="12"/>
  <c r="R86" i="12"/>
  <c r="P86" i="12"/>
  <c r="R85" i="12"/>
  <c r="P85" i="12"/>
  <c r="R84" i="12"/>
  <c r="P84" i="12"/>
  <c r="R83" i="12"/>
  <c r="P83" i="12"/>
  <c r="R82" i="12"/>
  <c r="P82" i="12"/>
  <c r="R81" i="12"/>
  <c r="P81" i="12"/>
  <c r="R80" i="12"/>
  <c r="P80" i="12"/>
  <c r="R79" i="12"/>
  <c r="P79" i="12"/>
  <c r="R78" i="12"/>
  <c r="P78" i="12"/>
  <c r="R77" i="12"/>
  <c r="P77" i="12"/>
  <c r="R76" i="12"/>
  <c r="P76" i="12"/>
  <c r="R75" i="12"/>
  <c r="P75" i="12"/>
  <c r="R74" i="12"/>
  <c r="P74" i="12"/>
  <c r="R73" i="12"/>
  <c r="P73" i="12"/>
  <c r="R72" i="12"/>
  <c r="P72" i="12"/>
  <c r="R71" i="12"/>
  <c r="P71" i="12"/>
  <c r="R70" i="12"/>
  <c r="P70" i="12"/>
  <c r="R69" i="12"/>
  <c r="P69" i="12"/>
  <c r="R68" i="12"/>
  <c r="P68" i="12"/>
  <c r="R67" i="12"/>
  <c r="P67" i="12"/>
  <c r="R66" i="12"/>
  <c r="P66" i="12"/>
  <c r="R65" i="12"/>
  <c r="P65" i="12"/>
  <c r="R64" i="12"/>
  <c r="P64" i="12"/>
  <c r="R63" i="12"/>
  <c r="P63" i="12"/>
  <c r="R62" i="12"/>
  <c r="P62" i="12"/>
  <c r="R61" i="12"/>
  <c r="P61" i="12"/>
  <c r="R60" i="12"/>
  <c r="P60" i="12"/>
  <c r="R59" i="12"/>
  <c r="P59" i="12"/>
  <c r="R58" i="12"/>
  <c r="P58" i="12"/>
  <c r="R57" i="12"/>
  <c r="P57" i="12"/>
  <c r="R56" i="12"/>
  <c r="P56" i="12"/>
  <c r="R55" i="12"/>
  <c r="P55" i="12"/>
  <c r="R54" i="12"/>
  <c r="P54" i="12"/>
  <c r="R53" i="12"/>
  <c r="P53" i="12"/>
  <c r="R52" i="12"/>
  <c r="P52" i="12"/>
  <c r="R51" i="12"/>
  <c r="P51" i="12"/>
  <c r="R50" i="12"/>
  <c r="P50" i="12"/>
  <c r="R49" i="12"/>
  <c r="P49" i="12"/>
  <c r="R48" i="12"/>
  <c r="P48" i="12"/>
  <c r="R47" i="12"/>
  <c r="P47" i="12"/>
  <c r="R46" i="12"/>
  <c r="P46" i="12"/>
  <c r="R45" i="12"/>
  <c r="P45" i="12"/>
  <c r="R44" i="12"/>
  <c r="P44" i="12"/>
  <c r="R43" i="12"/>
  <c r="P43" i="12"/>
  <c r="R42" i="12"/>
  <c r="P42" i="12"/>
  <c r="R41" i="12"/>
  <c r="P41" i="12"/>
  <c r="R40" i="12"/>
  <c r="P40" i="12"/>
  <c r="R39" i="12"/>
  <c r="P39" i="12"/>
  <c r="R38" i="12"/>
  <c r="P38" i="12"/>
  <c r="R37" i="12"/>
  <c r="P37" i="12"/>
  <c r="R36" i="12"/>
  <c r="P36" i="12"/>
  <c r="R35" i="12"/>
  <c r="P35" i="12"/>
  <c r="R34" i="12"/>
  <c r="P34" i="12"/>
  <c r="R33" i="12"/>
  <c r="P33" i="12"/>
  <c r="R32" i="12"/>
  <c r="P32" i="12"/>
  <c r="R31" i="12"/>
  <c r="P31" i="12"/>
  <c r="R30" i="12"/>
  <c r="P30" i="12"/>
  <c r="R29" i="12"/>
  <c r="P29" i="12"/>
  <c r="R28" i="12"/>
  <c r="P28" i="12"/>
  <c r="R27" i="12"/>
  <c r="P27" i="12"/>
  <c r="R26" i="12"/>
  <c r="P26" i="12"/>
  <c r="R25" i="12"/>
  <c r="P25" i="12"/>
  <c r="R24" i="12"/>
  <c r="P24" i="12"/>
  <c r="R23" i="12"/>
  <c r="P23" i="12"/>
  <c r="R22" i="12"/>
  <c r="P22" i="12"/>
  <c r="R21" i="12"/>
  <c r="P21" i="12"/>
  <c r="R20" i="12"/>
  <c r="P20" i="12"/>
  <c r="R19" i="12"/>
  <c r="P19" i="12"/>
  <c r="R18" i="12"/>
  <c r="P18" i="12"/>
  <c r="R17" i="12"/>
  <c r="R16" i="12"/>
  <c r="P16" i="12"/>
  <c r="R15" i="12"/>
  <c r="P15" i="12"/>
  <c r="R14" i="12"/>
  <c r="P14" i="12"/>
  <c r="R13" i="12"/>
  <c r="P13" i="12"/>
  <c r="R12" i="12"/>
  <c r="P12" i="12"/>
  <c r="R11" i="12"/>
  <c r="P11" i="12"/>
  <c r="R10" i="12"/>
  <c r="P10" i="12"/>
  <c r="R9" i="12"/>
  <c r="P9" i="12"/>
  <c r="R8" i="12"/>
  <c r="P8" i="12"/>
  <c r="I218" i="15" l="1"/>
  <c r="C159" i="15"/>
  <c r="G143" i="13"/>
  <c r="H61" i="15"/>
  <c r="E157" i="15"/>
  <c r="C262" i="16"/>
  <c r="C171" i="15"/>
  <c r="I20" i="15"/>
  <c r="H104" i="15"/>
  <c r="H103" i="15" s="1"/>
  <c r="J143" i="13"/>
  <c r="E190" i="15"/>
  <c r="E44" i="15"/>
  <c r="E43" i="15" s="1"/>
  <c r="C228" i="15"/>
  <c r="E218" i="15"/>
  <c r="F187" i="15"/>
  <c r="H222" i="15"/>
  <c r="I239" i="15"/>
  <c r="F32" i="15"/>
  <c r="F231" i="15"/>
  <c r="C162" i="15"/>
  <c r="H67" i="15"/>
  <c r="H66" i="15" s="1"/>
  <c r="H119" i="15"/>
  <c r="C69" i="15"/>
  <c r="G67" i="15"/>
  <c r="G66" i="15" s="1"/>
  <c r="E67" i="15"/>
  <c r="E66" i="15" s="1"/>
  <c r="H24" i="15"/>
  <c r="J92" i="15"/>
  <c r="I67" i="15"/>
  <c r="I66" i="15" s="1"/>
  <c r="F67" i="15"/>
  <c r="F66" i="15" s="1"/>
  <c r="E119" i="15"/>
  <c r="F119" i="15"/>
  <c r="C127" i="15"/>
  <c r="C126" i="15" s="1"/>
  <c r="G126" i="15"/>
  <c r="G119" i="15" s="1"/>
  <c r="D67" i="15"/>
  <c r="J67" i="15"/>
  <c r="J66" i="15" s="1"/>
  <c r="I119" i="15"/>
  <c r="J119" i="15"/>
  <c r="D117" i="15"/>
  <c r="C118" i="15"/>
  <c r="C117" i="15" s="1"/>
  <c r="E108" i="15"/>
  <c r="F108" i="15"/>
  <c r="G108" i="15"/>
  <c r="I108" i="15"/>
  <c r="J108" i="15"/>
  <c r="G24" i="15"/>
  <c r="F20" i="15"/>
  <c r="F17" i="15" s="1"/>
  <c r="J24" i="15"/>
  <c r="E29" i="15"/>
  <c r="F92" i="15"/>
  <c r="E172" i="15"/>
  <c r="E200" i="15"/>
  <c r="E199" i="15" s="1"/>
  <c r="I17" i="15"/>
  <c r="F24" i="15"/>
  <c r="C47" i="15"/>
  <c r="E61" i="15"/>
  <c r="E54" i="15" s="1"/>
  <c r="F73" i="15"/>
  <c r="H92" i="15"/>
  <c r="G156" i="15"/>
  <c r="G38" i="15"/>
  <c r="G37" i="15" s="1"/>
  <c r="C79" i="15"/>
  <c r="C78" i="15" s="1"/>
  <c r="D78" i="15"/>
  <c r="D38" i="15"/>
  <c r="C40" i="15"/>
  <c r="I61" i="15"/>
  <c r="I54" i="15" s="1"/>
  <c r="C39" i="15"/>
  <c r="C65" i="15"/>
  <c r="C64" i="15" s="1"/>
  <c r="D64" i="15"/>
  <c r="H73" i="15"/>
  <c r="D97" i="15"/>
  <c r="C98" i="15"/>
  <c r="C97" i="15" s="1"/>
  <c r="D104" i="15"/>
  <c r="D103" i="15" s="1"/>
  <c r="C105" i="15"/>
  <c r="G137" i="15"/>
  <c r="D29" i="15"/>
  <c r="C31" i="15"/>
  <c r="J38" i="15"/>
  <c r="J37" i="15" s="1"/>
  <c r="C46" i="15"/>
  <c r="D55" i="15"/>
  <c r="C56" i="15"/>
  <c r="C55" i="15" s="1"/>
  <c r="E73" i="15"/>
  <c r="C91" i="15"/>
  <c r="C90" i="15" s="1"/>
  <c r="D90" i="15"/>
  <c r="J104" i="15"/>
  <c r="J103" i="15" s="1"/>
  <c r="C129" i="15"/>
  <c r="C128" i="15" s="1"/>
  <c r="D128" i="15"/>
  <c r="H137" i="15"/>
  <c r="D160" i="15"/>
  <c r="C161" i="15"/>
  <c r="H179" i="15"/>
  <c r="D144" i="15"/>
  <c r="C145" i="15"/>
  <c r="C144" i="15" s="1"/>
  <c r="E160" i="15"/>
  <c r="E156" i="15" s="1"/>
  <c r="D122" i="15"/>
  <c r="C123" i="15"/>
  <c r="C122" i="15" s="1"/>
  <c r="C155" i="15"/>
  <c r="C154" i="15" s="1"/>
  <c r="F160" i="15"/>
  <c r="C216" i="15"/>
  <c r="C215" i="15" s="1"/>
  <c r="D215" i="15"/>
  <c r="I179" i="15"/>
  <c r="C183" i="15"/>
  <c r="J190" i="15"/>
  <c r="D213" i="15"/>
  <c r="C214" i="15"/>
  <c r="C213" i="15" s="1"/>
  <c r="F218" i="15"/>
  <c r="G231" i="15"/>
  <c r="D242" i="15"/>
  <c r="C243" i="15"/>
  <c r="C242" i="15" s="1"/>
  <c r="D175" i="15"/>
  <c r="C176" i="15"/>
  <c r="C175" i="15" s="1"/>
  <c r="F179" i="15"/>
  <c r="G190" i="15"/>
  <c r="D203" i="15"/>
  <c r="C204" i="15"/>
  <c r="C203" i="15" s="1"/>
  <c r="I226" i="15"/>
  <c r="D232" i="15"/>
  <c r="C233" i="15"/>
  <c r="C232" i="15" s="1"/>
  <c r="C165" i="15"/>
  <c r="C164" i="15" s="1"/>
  <c r="D164" i="15"/>
  <c r="I187" i="15"/>
  <c r="C194" i="15"/>
  <c r="C193" i="15" s="1"/>
  <c r="D193" i="15"/>
  <c r="C224" i="15"/>
  <c r="F226" i="15"/>
  <c r="I249" i="15"/>
  <c r="I248" i="15" s="1"/>
  <c r="D61" i="15"/>
  <c r="C62" i="15"/>
  <c r="C35" i="15"/>
  <c r="C19" i="15"/>
  <c r="C18" i="15" s="1"/>
  <c r="E18" i="15"/>
  <c r="E17" i="15" s="1"/>
  <c r="H20" i="15"/>
  <c r="H17" i="15" s="1"/>
  <c r="G32" i="15"/>
  <c r="F44" i="15"/>
  <c r="F43" i="15" s="1"/>
  <c r="C68" i="15"/>
  <c r="D41" i="15"/>
  <c r="C42" i="15"/>
  <c r="C41" i="15" s="1"/>
  <c r="D86" i="15"/>
  <c r="C87" i="15"/>
  <c r="C86" i="15" s="1"/>
  <c r="D12" i="15"/>
  <c r="D11" i="15" s="1"/>
  <c r="C13" i="15"/>
  <c r="C12" i="15" s="1"/>
  <c r="C11" i="15" s="1"/>
  <c r="C26" i="15"/>
  <c r="C48" i="15"/>
  <c r="C237" i="15"/>
  <c r="C236" i="15" s="1"/>
  <c r="D236" i="15"/>
  <c r="I29" i="15"/>
  <c r="C34" i="15"/>
  <c r="H37" i="15"/>
  <c r="J44" i="15"/>
  <c r="J43" i="15" s="1"/>
  <c r="C60" i="15"/>
  <c r="C59" i="15" s="1"/>
  <c r="D59" i="15"/>
  <c r="D88" i="15"/>
  <c r="C89" i="15"/>
  <c r="C88" i="15" s="1"/>
  <c r="C96" i="15"/>
  <c r="C95" i="15" s="1"/>
  <c r="D95" i="15"/>
  <c r="C102" i="15"/>
  <c r="C101" i="15" s="1"/>
  <c r="D101" i="15"/>
  <c r="D32" i="15"/>
  <c r="C33" i="15"/>
  <c r="D57" i="15"/>
  <c r="C58" i="15"/>
  <c r="C57" i="15" s="1"/>
  <c r="F61" i="15"/>
  <c r="F54" i="15" s="1"/>
  <c r="H54" i="15"/>
  <c r="I104" i="15"/>
  <c r="I103" i="15" s="1"/>
  <c r="H29" i="15"/>
  <c r="J32" i="15"/>
  <c r="E38" i="15"/>
  <c r="E37" i="15" s="1"/>
  <c r="I44" i="15"/>
  <c r="I43" i="15" s="1"/>
  <c r="C49" i="15"/>
  <c r="D80" i="15"/>
  <c r="C81" i="15"/>
  <c r="C80" i="15" s="1"/>
  <c r="E104" i="15"/>
  <c r="E103" i="15" s="1"/>
  <c r="C141" i="15"/>
  <c r="C140" i="15" s="1"/>
  <c r="D140" i="15"/>
  <c r="D115" i="15"/>
  <c r="C116" i="15"/>
  <c r="C115" i="15" s="1"/>
  <c r="D152" i="15"/>
  <c r="C153" i="15"/>
  <c r="C152" i="15" s="1"/>
  <c r="H160" i="15"/>
  <c r="H156" i="15" s="1"/>
  <c r="D200" i="15"/>
  <c r="C201" i="15"/>
  <c r="D134" i="15"/>
  <c r="C135" i="15"/>
  <c r="C134" i="15" s="1"/>
  <c r="I160" i="15"/>
  <c r="I156" i="15" s="1"/>
  <c r="H199" i="15"/>
  <c r="D256" i="15"/>
  <c r="D255" i="15" s="1"/>
  <c r="D254" i="15" s="1"/>
  <c r="C257" i="15"/>
  <c r="C256" i="15" s="1"/>
  <c r="C255" i="15" s="1"/>
  <c r="C254" i="15" s="1"/>
  <c r="D111" i="15"/>
  <c r="C112" i="15"/>
  <c r="C111" i="15" s="1"/>
  <c r="C149" i="15"/>
  <c r="J160" i="15"/>
  <c r="J156" i="15" s="1"/>
  <c r="C184" i="15"/>
  <c r="I172" i="15"/>
  <c r="C178" i="15"/>
  <c r="C177" i="15" s="1"/>
  <c r="D177" i="15"/>
  <c r="I200" i="15"/>
  <c r="I199" i="15" s="1"/>
  <c r="C206" i="15"/>
  <c r="C205" i="15" s="1"/>
  <c r="D205" i="15"/>
  <c r="J218" i="15"/>
  <c r="E222" i="15"/>
  <c r="D234" i="15"/>
  <c r="C235" i="15"/>
  <c r="C234" i="15" s="1"/>
  <c r="F239" i="15"/>
  <c r="F238" i="15" s="1"/>
  <c r="D166" i="15"/>
  <c r="C167" i="15"/>
  <c r="C166" i="15" s="1"/>
  <c r="F172" i="15"/>
  <c r="J179" i="15"/>
  <c r="C196" i="15"/>
  <c r="C195" i="15" s="1"/>
  <c r="D195" i="15"/>
  <c r="F200" i="15"/>
  <c r="F199" i="15" s="1"/>
  <c r="G218" i="15"/>
  <c r="C225" i="15"/>
  <c r="H231" i="15"/>
  <c r="G179" i="15"/>
  <c r="D185" i="15"/>
  <c r="C186" i="15"/>
  <c r="C185" i="15" s="1"/>
  <c r="H190" i="15"/>
  <c r="D218" i="15"/>
  <c r="C219" i="15"/>
  <c r="J226" i="15"/>
  <c r="E231" i="15"/>
  <c r="C247" i="15"/>
  <c r="C246" i="15" s="1"/>
  <c r="D246" i="15"/>
  <c r="F249" i="15"/>
  <c r="F248" i="15" s="1"/>
  <c r="D20" i="15"/>
  <c r="D17" i="15" s="1"/>
  <c r="C21" i="15"/>
  <c r="C77" i="15"/>
  <c r="C76" i="15" s="1"/>
  <c r="D76" i="15"/>
  <c r="D15" i="15"/>
  <c r="D14" i="15" s="1"/>
  <c r="C16" i="15"/>
  <c r="C15" i="15" s="1"/>
  <c r="C14" i="15" s="1"/>
  <c r="G20" i="15"/>
  <c r="G17" i="15" s="1"/>
  <c r="C70" i="15"/>
  <c r="I24" i="15"/>
  <c r="C22" i="15"/>
  <c r="D24" i="15"/>
  <c r="C25" i="15"/>
  <c r="C30" i="15"/>
  <c r="J73" i="15"/>
  <c r="C52" i="15"/>
  <c r="C94" i="15"/>
  <c r="C93" i="15" s="1"/>
  <c r="D93" i="15"/>
  <c r="J20" i="15"/>
  <c r="J17" i="15" s="1"/>
  <c r="D130" i="15"/>
  <c r="C131" i="15"/>
  <c r="C130" i="15" s="1"/>
  <c r="C28" i="15"/>
  <c r="C27" i="15" s="1"/>
  <c r="D27" i="15"/>
  <c r="H32" i="15"/>
  <c r="G44" i="15"/>
  <c r="G43" i="15" s="1"/>
  <c r="C51" i="15"/>
  <c r="G73" i="15"/>
  <c r="C85" i="15"/>
  <c r="C84" i="15" s="1"/>
  <c r="D84" i="15"/>
  <c r="J61" i="15"/>
  <c r="J54" i="15" s="1"/>
  <c r="I73" i="15"/>
  <c r="C83" i="15"/>
  <c r="C82" i="15" s="1"/>
  <c r="D82" i="15"/>
  <c r="G92" i="15"/>
  <c r="C148" i="15"/>
  <c r="E32" i="15"/>
  <c r="I38" i="15"/>
  <c r="I37" i="15" s="1"/>
  <c r="C45" i="15"/>
  <c r="D44" i="15"/>
  <c r="D43" i="15" s="1"/>
  <c r="G61" i="15"/>
  <c r="G54" i="15" s="1"/>
  <c r="D71" i="15"/>
  <c r="C72" i="15"/>
  <c r="C71" i="15" s="1"/>
  <c r="C106" i="15"/>
  <c r="E92" i="15"/>
  <c r="C107" i="15"/>
  <c r="D146" i="15"/>
  <c r="C147" i="15"/>
  <c r="C173" i="15"/>
  <c r="D172" i="15"/>
  <c r="D124" i="15"/>
  <c r="C125" i="15"/>
  <c r="C124" i="15" s="1"/>
  <c r="E146" i="15"/>
  <c r="E137" i="15" s="1"/>
  <c r="C158" i="15"/>
  <c r="C157" i="15" s="1"/>
  <c r="D222" i="15"/>
  <c r="C223" i="15"/>
  <c r="E238" i="15"/>
  <c r="C143" i="15"/>
  <c r="C142" i="15" s="1"/>
  <c r="D142" i="15"/>
  <c r="F146" i="15"/>
  <c r="F137" i="15" s="1"/>
  <c r="I238" i="15"/>
  <c r="C170" i="15"/>
  <c r="C169" i="15" s="1"/>
  <c r="G187" i="15"/>
  <c r="C198" i="15"/>
  <c r="C197" i="15" s="1"/>
  <c r="D197" i="15"/>
  <c r="I222" i="15"/>
  <c r="C227" i="15"/>
  <c r="C226" i="15" s="1"/>
  <c r="D226" i="15"/>
  <c r="J239" i="15"/>
  <c r="J238" i="15" s="1"/>
  <c r="G249" i="15"/>
  <c r="G248" i="15" s="1"/>
  <c r="J172" i="15"/>
  <c r="D187" i="15"/>
  <c r="C188" i="15"/>
  <c r="J200" i="15"/>
  <c r="J199" i="15" s="1"/>
  <c r="C220" i="15"/>
  <c r="F222" i="15"/>
  <c r="G239" i="15"/>
  <c r="G238" i="15" s="1"/>
  <c r="D250" i="15"/>
  <c r="C251" i="15"/>
  <c r="C250" i="15" s="1"/>
  <c r="G172" i="15"/>
  <c r="G168" i="15" s="1"/>
  <c r="C181" i="15"/>
  <c r="G200" i="15"/>
  <c r="G199" i="15" s="1"/>
  <c r="C210" i="15"/>
  <c r="C209" i="15" s="1"/>
  <c r="D209" i="15"/>
  <c r="H218" i="15"/>
  <c r="I231" i="15"/>
  <c r="C240" i="15"/>
  <c r="D239" i="15"/>
  <c r="J249" i="15"/>
  <c r="J248" i="15" s="1"/>
  <c r="C121" i="15"/>
  <c r="C120" i="15" s="1"/>
  <c r="D120" i="15"/>
  <c r="F156" i="15"/>
  <c r="C208" i="15"/>
  <c r="C207" i="15" s="1"/>
  <c r="D207" i="15"/>
  <c r="C75" i="15"/>
  <c r="C74" i="15" s="1"/>
  <c r="D74" i="15"/>
  <c r="D109" i="15"/>
  <c r="C110" i="15"/>
  <c r="C109" i="15" s="1"/>
  <c r="D179" i="15"/>
  <c r="C180" i="15"/>
  <c r="I32" i="15"/>
  <c r="C36" i="15"/>
  <c r="F38" i="15"/>
  <c r="F37" i="15" s="1"/>
  <c r="H44" i="15"/>
  <c r="H43" i="15" s="1"/>
  <c r="C50" i="15"/>
  <c r="C63" i="15"/>
  <c r="I92" i="15"/>
  <c r="D99" i="15"/>
  <c r="C100" i="15"/>
  <c r="C99" i="15" s="1"/>
  <c r="F104" i="15"/>
  <c r="F103" i="15" s="1"/>
  <c r="D138" i="15"/>
  <c r="C139" i="15"/>
  <c r="C138" i="15" s="1"/>
  <c r="C114" i="15"/>
  <c r="C113" i="15" s="1"/>
  <c r="D113" i="15"/>
  <c r="I146" i="15"/>
  <c r="I137" i="15" s="1"/>
  <c r="D150" i="15"/>
  <c r="C151" i="15"/>
  <c r="C150" i="15" s="1"/>
  <c r="C192" i="15"/>
  <c r="C191" i="15" s="1"/>
  <c r="D191" i="15"/>
  <c r="D132" i="15"/>
  <c r="C133" i="15"/>
  <c r="C132" i="15" s="1"/>
  <c r="J146" i="15"/>
  <c r="J137" i="15" s="1"/>
  <c r="C163" i="15"/>
  <c r="D244" i="15"/>
  <c r="C245" i="15"/>
  <c r="C244" i="15" s="1"/>
  <c r="E179" i="15"/>
  <c r="C189" i="15"/>
  <c r="F190" i="15"/>
  <c r="C221" i="15"/>
  <c r="H226" i="15"/>
  <c r="C253" i="15"/>
  <c r="C252" i="15" s="1"/>
  <c r="D252" i="15"/>
  <c r="C182" i="15"/>
  <c r="H187" i="15"/>
  <c r="D211" i="15"/>
  <c r="C212" i="15"/>
  <c r="C211" i="15" s="1"/>
  <c r="J222" i="15"/>
  <c r="E226" i="15"/>
  <c r="C241" i="15"/>
  <c r="C174" i="15"/>
  <c r="E187" i="15"/>
  <c r="C202" i="15"/>
  <c r="G222" i="15"/>
  <c r="D229" i="15"/>
  <c r="C230" i="15"/>
  <c r="C229" i="15" s="1"/>
  <c r="H239" i="15"/>
  <c r="H238" i="15" s="1"/>
  <c r="E249" i="15"/>
  <c r="E248" i="15" s="1"/>
  <c r="D143" i="13"/>
  <c r="H143" i="13"/>
  <c r="E143" i="13"/>
  <c r="I143" i="13"/>
  <c r="F143" i="13"/>
  <c r="F164" i="13"/>
  <c r="G88" i="13"/>
  <c r="E51" i="13"/>
  <c r="I126" i="13"/>
  <c r="I125" i="13" s="1"/>
  <c r="J13" i="13"/>
  <c r="J12" i="13" s="1"/>
  <c r="J11" i="13" s="1"/>
  <c r="G31" i="13"/>
  <c r="I60" i="13"/>
  <c r="I59" i="13" s="1"/>
  <c r="D99" i="13"/>
  <c r="D98" i="13" s="1"/>
  <c r="F138" i="13"/>
  <c r="F137" i="13" s="1"/>
  <c r="G16" i="13"/>
  <c r="G15" i="13" s="1"/>
  <c r="G14" i="13" s="1"/>
  <c r="D39" i="13"/>
  <c r="F69" i="13"/>
  <c r="H106" i="13"/>
  <c r="J146" i="13"/>
  <c r="J145" i="13" s="1"/>
  <c r="G26" i="13"/>
  <c r="G177" i="13"/>
  <c r="I47" i="13"/>
  <c r="F21" i="13"/>
  <c r="H46" i="13"/>
  <c r="J78" i="13"/>
  <c r="J77" i="13" s="1"/>
  <c r="E118" i="13"/>
  <c r="E117" i="13" s="1"/>
  <c r="E22" i="13"/>
  <c r="E40" i="13"/>
  <c r="F52" i="13"/>
  <c r="J62" i="13"/>
  <c r="G71" i="13"/>
  <c r="G70" i="13" s="1"/>
  <c r="D82" i="13"/>
  <c r="D81" i="13" s="1"/>
  <c r="H90" i="13"/>
  <c r="H89" i="13" s="1"/>
  <c r="E101" i="13"/>
  <c r="E100" i="13" s="1"/>
  <c r="I109" i="13"/>
  <c r="I108" i="13" s="1"/>
  <c r="F120" i="13"/>
  <c r="F119" i="13" s="1"/>
  <c r="J128" i="13"/>
  <c r="J127" i="13" s="1"/>
  <c r="G140" i="13"/>
  <c r="G139" i="13" s="1"/>
  <c r="D149" i="13"/>
  <c r="J171" i="13"/>
  <c r="J170" i="13" s="1"/>
  <c r="D19" i="13"/>
  <c r="D18" i="13" s="1"/>
  <c r="J22" i="13"/>
  <c r="J28" i="13"/>
  <c r="J27" i="13" s="1"/>
  <c r="I34" i="13"/>
  <c r="F42" i="13"/>
  <c r="F41" i="13" s="1"/>
  <c r="J48" i="13"/>
  <c r="G56" i="13"/>
  <c r="G55" i="13" s="1"/>
  <c r="D65" i="13"/>
  <c r="D64" i="13" s="1"/>
  <c r="H74" i="13"/>
  <c r="H73" i="13" s="1"/>
  <c r="E84" i="13"/>
  <c r="E83" i="13" s="1"/>
  <c r="I93" i="13"/>
  <c r="I92" i="13" s="1"/>
  <c r="F104" i="13"/>
  <c r="J111" i="13"/>
  <c r="J110" i="13" s="1"/>
  <c r="G122" i="13"/>
  <c r="G121" i="13" s="1"/>
  <c r="D134" i="13"/>
  <c r="D133" i="13" s="1"/>
  <c r="H142" i="13"/>
  <c r="F153" i="13"/>
  <c r="F152" i="13" s="1"/>
  <c r="E28" i="13"/>
  <c r="E27" i="13" s="1"/>
  <c r="H33" i="13"/>
  <c r="E175" i="13"/>
  <c r="H167" i="13"/>
  <c r="D159" i="13"/>
  <c r="G155" i="13"/>
  <c r="E150" i="13"/>
  <c r="J228" i="13"/>
  <c r="J227" i="13" s="1"/>
  <c r="I213" i="13"/>
  <c r="E205" i="13"/>
  <c r="H195" i="13"/>
  <c r="F13" i="13"/>
  <c r="F12" i="13" s="1"/>
  <c r="F11" i="13" s="1"/>
  <c r="H19" i="13"/>
  <c r="H18" i="13" s="1"/>
  <c r="H25" i="13"/>
  <c r="I30" i="13"/>
  <c r="J35" i="13"/>
  <c r="G45" i="13"/>
  <c r="D50" i="13"/>
  <c r="H58" i="13"/>
  <c r="H57" i="13" s="1"/>
  <c r="E68" i="13"/>
  <c r="I76" i="13"/>
  <c r="I75" i="13" s="1"/>
  <c r="F86" i="13"/>
  <c r="F85" i="13" s="1"/>
  <c r="J95" i="13"/>
  <c r="J94" i="13" s="1"/>
  <c r="G105" i="13"/>
  <c r="D115" i="13"/>
  <c r="D114" i="13" s="1"/>
  <c r="H124" i="13"/>
  <c r="H123" i="13" s="1"/>
  <c r="E136" i="13"/>
  <c r="E135" i="13" s="1"/>
  <c r="I144" i="13"/>
  <c r="H156" i="13"/>
  <c r="D187" i="13"/>
  <c r="D186" i="13" s="1"/>
  <c r="G250" i="13"/>
  <c r="F250" i="13"/>
  <c r="F249" i="13" s="1"/>
  <c r="F248" i="13" s="1"/>
  <c r="F247" i="13" s="1"/>
  <c r="I246" i="13"/>
  <c r="I245" i="13" s="1"/>
  <c r="E246" i="13"/>
  <c r="E245" i="13" s="1"/>
  <c r="H244" i="13"/>
  <c r="H243" i="13" s="1"/>
  <c r="D244" i="13"/>
  <c r="D243" i="13" s="1"/>
  <c r="G240" i="13"/>
  <c r="J238" i="13"/>
  <c r="J237" i="13" s="1"/>
  <c r="F238" i="13"/>
  <c r="F237" i="13" s="1"/>
  <c r="I236" i="13"/>
  <c r="I235" i="13" s="1"/>
  <c r="E236" i="13"/>
  <c r="E235" i="13" s="1"/>
  <c r="H234" i="13"/>
  <c r="D234" i="13"/>
  <c r="G233" i="13"/>
  <c r="J230" i="13"/>
  <c r="J229" i="13" s="1"/>
  <c r="F230" i="13"/>
  <c r="F229" i="13" s="1"/>
  <c r="I228" i="13"/>
  <c r="I227" i="13" s="1"/>
  <c r="E228" i="13"/>
  <c r="E227" i="13" s="1"/>
  <c r="H226" i="13"/>
  <c r="H225" i="13" s="1"/>
  <c r="D226" i="13"/>
  <c r="D225" i="13" s="1"/>
  <c r="G223" i="13"/>
  <c r="G222" i="13" s="1"/>
  <c r="J221" i="13"/>
  <c r="F221" i="13"/>
  <c r="I220" i="13"/>
  <c r="E220" i="13"/>
  <c r="H218" i="13"/>
  <c r="D218" i="13"/>
  <c r="G217" i="13"/>
  <c r="J216" i="13"/>
  <c r="F216" i="13"/>
  <c r="I214" i="13"/>
  <c r="E214" i="13"/>
  <c r="H213" i="13"/>
  <c r="D213" i="13"/>
  <c r="G212" i="13"/>
  <c r="J209" i="13"/>
  <c r="J208" i="13" s="1"/>
  <c r="F209" i="13"/>
  <c r="F208" i="13" s="1"/>
  <c r="I207" i="13"/>
  <c r="I206" i="13" s="1"/>
  <c r="E207" i="13"/>
  <c r="E206" i="13" s="1"/>
  <c r="H205" i="13"/>
  <c r="H204" i="13" s="1"/>
  <c r="D205" i="13"/>
  <c r="D204" i="13" s="1"/>
  <c r="G203" i="13"/>
  <c r="G202" i="13" s="1"/>
  <c r="J201" i="13"/>
  <c r="J200" i="13" s="1"/>
  <c r="F201" i="13"/>
  <c r="F200" i="13" s="1"/>
  <c r="I199" i="13"/>
  <c r="I198" i="13" s="1"/>
  <c r="E199" i="13"/>
  <c r="E198" i="13" s="1"/>
  <c r="H197" i="13"/>
  <c r="H196" i="13" s="1"/>
  <c r="D197" i="13"/>
  <c r="D196" i="13" s="1"/>
  <c r="G195" i="13"/>
  <c r="J194" i="13"/>
  <c r="F194" i="13"/>
  <c r="I191" i="13"/>
  <c r="I190" i="13" s="1"/>
  <c r="E191" i="13"/>
  <c r="E190" i="13" s="1"/>
  <c r="H189" i="13"/>
  <c r="H188" i="13" s="1"/>
  <c r="D189" i="13"/>
  <c r="G187" i="13"/>
  <c r="G186" i="13" s="1"/>
  <c r="J185" i="13"/>
  <c r="J184" i="13" s="1"/>
  <c r="F185" i="13"/>
  <c r="F184" i="13" s="1"/>
  <c r="I182" i="13"/>
  <c r="E182" i="13"/>
  <c r="H181" i="13"/>
  <c r="D181" i="13"/>
  <c r="G179" i="13"/>
  <c r="G178" i="13" s="1"/>
  <c r="J177" i="13"/>
  <c r="F177" i="13"/>
  <c r="I176" i="13"/>
  <c r="E176" i="13"/>
  <c r="H175" i="13"/>
  <c r="D175" i="13"/>
  <c r="G174" i="13"/>
  <c r="J173" i="13"/>
  <c r="F173" i="13"/>
  <c r="I171" i="13"/>
  <c r="I170" i="13" s="1"/>
  <c r="E171" i="13"/>
  <c r="E170" i="13" s="1"/>
  <c r="H169" i="13"/>
  <c r="H168" i="13" s="1"/>
  <c r="D169" i="13"/>
  <c r="D168" i="13" s="1"/>
  <c r="G167" i="13"/>
  <c r="J166" i="13"/>
  <c r="F166" i="13"/>
  <c r="I164" i="13"/>
  <c r="I163" i="13" s="1"/>
  <c r="E164" i="13"/>
  <c r="E163" i="13" s="1"/>
  <c r="H161" i="13"/>
  <c r="H160" i="13" s="1"/>
  <c r="D161" i="13"/>
  <c r="D160" i="13" s="1"/>
  <c r="G159" i="13"/>
  <c r="G158" i="13" s="1"/>
  <c r="J157" i="13"/>
  <c r="J250" i="13"/>
  <c r="J249" i="13" s="1"/>
  <c r="J248" i="13" s="1"/>
  <c r="J247" i="13" s="1"/>
  <c r="E250" i="13"/>
  <c r="E249" i="13" s="1"/>
  <c r="E248" i="13" s="1"/>
  <c r="E247" i="13" s="1"/>
  <c r="H246" i="13"/>
  <c r="H245" i="13" s="1"/>
  <c r="D246" i="13"/>
  <c r="D245" i="13" s="1"/>
  <c r="G244" i="13"/>
  <c r="G243" i="13" s="1"/>
  <c r="J240" i="13"/>
  <c r="J239" i="13" s="1"/>
  <c r="F240" i="13"/>
  <c r="F239" i="13" s="1"/>
  <c r="I238" i="13"/>
  <c r="I237" i="13" s="1"/>
  <c r="E238" i="13"/>
  <c r="E237" i="13" s="1"/>
  <c r="H236" i="13"/>
  <c r="H235" i="13" s="1"/>
  <c r="D236" i="13"/>
  <c r="D235" i="13" s="1"/>
  <c r="G234" i="13"/>
  <c r="J233" i="13"/>
  <c r="F233" i="13"/>
  <c r="I230" i="13"/>
  <c r="I229" i="13" s="1"/>
  <c r="E230" i="13"/>
  <c r="E229" i="13" s="1"/>
  <c r="H228" i="13"/>
  <c r="H227" i="13" s="1"/>
  <c r="D228" i="13"/>
  <c r="D227" i="13" s="1"/>
  <c r="G226" i="13"/>
  <c r="G225" i="13" s="1"/>
  <c r="J223" i="13"/>
  <c r="J222" i="13" s="1"/>
  <c r="F223" i="13"/>
  <c r="F222" i="13" s="1"/>
  <c r="I221" i="13"/>
  <c r="E221" i="13"/>
  <c r="H220" i="13"/>
  <c r="D220" i="13"/>
  <c r="G218" i="13"/>
  <c r="J217" i="13"/>
  <c r="F217" i="13"/>
  <c r="I216" i="13"/>
  <c r="E216" i="13"/>
  <c r="H214" i="13"/>
  <c r="D214" i="13"/>
  <c r="G213" i="13"/>
  <c r="J212" i="13"/>
  <c r="F212" i="13"/>
  <c r="I209" i="13"/>
  <c r="I208" i="13" s="1"/>
  <c r="E209" i="13"/>
  <c r="E208" i="13" s="1"/>
  <c r="H207" i="13"/>
  <c r="H206" i="13" s="1"/>
  <c r="D207" i="13"/>
  <c r="D206" i="13" s="1"/>
  <c r="G205" i="13"/>
  <c r="G204" i="13" s="1"/>
  <c r="J203" i="13"/>
  <c r="J202" i="13" s="1"/>
  <c r="F203" i="13"/>
  <c r="F202" i="13" s="1"/>
  <c r="I201" i="13"/>
  <c r="I200" i="13" s="1"/>
  <c r="E201" i="13"/>
  <c r="E200" i="13" s="1"/>
  <c r="H199" i="13"/>
  <c r="H198" i="13" s="1"/>
  <c r="D199" i="13"/>
  <c r="D198" i="13" s="1"/>
  <c r="G197" i="13"/>
  <c r="G196" i="13" s="1"/>
  <c r="J195" i="13"/>
  <c r="F195" i="13"/>
  <c r="I194" i="13"/>
  <c r="E194" i="13"/>
  <c r="H191" i="13"/>
  <c r="H190" i="13" s="1"/>
  <c r="D191" i="13"/>
  <c r="D190" i="13" s="1"/>
  <c r="G189" i="13"/>
  <c r="J187" i="13"/>
  <c r="J186" i="13" s="1"/>
  <c r="F187" i="13"/>
  <c r="F186" i="13" s="1"/>
  <c r="I185" i="13"/>
  <c r="I184" i="13" s="1"/>
  <c r="E185" i="13"/>
  <c r="E184" i="13" s="1"/>
  <c r="H182" i="13"/>
  <c r="D182" i="13"/>
  <c r="G181" i="13"/>
  <c r="J179" i="13"/>
  <c r="J178" i="13" s="1"/>
  <c r="F179" i="13"/>
  <c r="F178" i="13" s="1"/>
  <c r="I177" i="13"/>
  <c r="E177" i="13"/>
  <c r="H176" i="13"/>
  <c r="D176" i="13"/>
  <c r="G175" i="13"/>
  <c r="J174" i="13"/>
  <c r="F174" i="13"/>
  <c r="I173" i="13"/>
  <c r="E173" i="13"/>
  <c r="H171" i="13"/>
  <c r="H170" i="13" s="1"/>
  <c r="D171" i="13"/>
  <c r="D170" i="13" s="1"/>
  <c r="G169" i="13"/>
  <c r="G168" i="13" s="1"/>
  <c r="J167" i="13"/>
  <c r="F167" i="13"/>
  <c r="I166" i="13"/>
  <c r="E166" i="13"/>
  <c r="H164" i="13"/>
  <c r="H163" i="13" s="1"/>
  <c r="D164" i="13"/>
  <c r="D163" i="13" s="1"/>
  <c r="G161" i="13"/>
  <c r="G160" i="13" s="1"/>
  <c r="J159" i="13"/>
  <c r="J158" i="13" s="1"/>
  <c r="F159" i="13"/>
  <c r="F158" i="13" s="1"/>
  <c r="I157" i="13"/>
  <c r="I250" i="13"/>
  <c r="I249" i="13" s="1"/>
  <c r="I248" i="13" s="1"/>
  <c r="I247" i="13" s="1"/>
  <c r="G246" i="13"/>
  <c r="F244" i="13"/>
  <c r="F243" i="13" s="1"/>
  <c r="E240" i="13"/>
  <c r="E239" i="13" s="1"/>
  <c r="D238" i="13"/>
  <c r="D237" i="13" s="1"/>
  <c r="J234" i="13"/>
  <c r="I233" i="13"/>
  <c r="H230" i="13"/>
  <c r="H229" i="13" s="1"/>
  <c r="G228" i="13"/>
  <c r="F226" i="13"/>
  <c r="F225" i="13" s="1"/>
  <c r="E223" i="13"/>
  <c r="E222" i="13" s="1"/>
  <c r="D221" i="13"/>
  <c r="D219" i="13" s="1"/>
  <c r="J218" i="13"/>
  <c r="I217" i="13"/>
  <c r="H216" i="13"/>
  <c r="G214" i="13"/>
  <c r="F213" i="13"/>
  <c r="E212" i="13"/>
  <c r="D209" i="13"/>
  <c r="D208" i="13" s="1"/>
  <c r="J205" i="13"/>
  <c r="J204" i="13" s="1"/>
  <c r="I203" i="13"/>
  <c r="I202" i="13" s="1"/>
  <c r="H201" i="13"/>
  <c r="H200" i="13" s="1"/>
  <c r="G199" i="13"/>
  <c r="G198" i="13" s="1"/>
  <c r="F197" i="13"/>
  <c r="F196" i="13" s="1"/>
  <c r="E195" i="13"/>
  <c r="D194" i="13"/>
  <c r="J189" i="13"/>
  <c r="J188" i="13" s="1"/>
  <c r="I187" i="13"/>
  <c r="I186" i="13" s="1"/>
  <c r="H185" i="13"/>
  <c r="H184" i="13" s="1"/>
  <c r="G182" i="13"/>
  <c r="F181" i="13"/>
  <c r="E179" i="13"/>
  <c r="E178" i="13" s="1"/>
  <c r="D177" i="13"/>
  <c r="J175" i="13"/>
  <c r="I174" i="13"/>
  <c r="H173" i="13"/>
  <c r="G171" i="13"/>
  <c r="G170" i="13" s="1"/>
  <c r="F169" i="13"/>
  <c r="F168" i="13" s="1"/>
  <c r="E167" i="13"/>
  <c r="D166" i="13"/>
  <c r="J161" i="13"/>
  <c r="J160" i="13" s="1"/>
  <c r="I159" i="13"/>
  <c r="I158" i="13" s="1"/>
  <c r="H157" i="13"/>
  <c r="D157" i="13"/>
  <c r="G156" i="13"/>
  <c r="J155" i="13"/>
  <c r="F155" i="13"/>
  <c r="I153" i="13"/>
  <c r="I152" i="13" s="1"/>
  <c r="E153" i="13"/>
  <c r="E152" i="13" s="1"/>
  <c r="H150" i="13"/>
  <c r="D150" i="13"/>
  <c r="G149" i="13"/>
  <c r="J148" i="13"/>
  <c r="J147" i="13" s="1"/>
  <c r="F148" i="13"/>
  <c r="F147" i="13" s="1"/>
  <c r="I146" i="13"/>
  <c r="I145" i="13" s="1"/>
  <c r="E146" i="13"/>
  <c r="E145" i="13" s="1"/>
  <c r="H144" i="13"/>
  <c r="D144" i="13"/>
  <c r="G142" i="13"/>
  <c r="J140" i="13"/>
  <c r="J139" i="13" s="1"/>
  <c r="F140" i="13"/>
  <c r="F139" i="13" s="1"/>
  <c r="I138" i="13"/>
  <c r="I137" i="13" s="1"/>
  <c r="E138" i="13"/>
  <c r="E137" i="13" s="1"/>
  <c r="H136" i="13"/>
  <c r="H135" i="13" s="1"/>
  <c r="D136" i="13"/>
  <c r="G134" i="13"/>
  <c r="G133" i="13" s="1"/>
  <c r="J130" i="13"/>
  <c r="J129" i="13" s="1"/>
  <c r="F130" i="13"/>
  <c r="F129" i="13" s="1"/>
  <c r="I128" i="13"/>
  <c r="I127" i="13" s="1"/>
  <c r="E128" i="13"/>
  <c r="E127" i="13" s="1"/>
  <c r="H126" i="13"/>
  <c r="H125" i="13" s="1"/>
  <c r="D126" i="13"/>
  <c r="D125" i="13" s="1"/>
  <c r="G124" i="13"/>
  <c r="G123" i="13" s="1"/>
  <c r="J122" i="13"/>
  <c r="J121" i="13" s="1"/>
  <c r="F122" i="13"/>
  <c r="F121" i="13" s="1"/>
  <c r="I120" i="13"/>
  <c r="I119" i="13" s="1"/>
  <c r="E120" i="13"/>
  <c r="E119" i="13" s="1"/>
  <c r="H118" i="13"/>
  <c r="H117" i="13" s="1"/>
  <c r="D118" i="13"/>
  <c r="D117" i="13" s="1"/>
  <c r="G115" i="13"/>
  <c r="G114" i="13" s="1"/>
  <c r="J113" i="13"/>
  <c r="J112" i="13" s="1"/>
  <c r="F113" i="13"/>
  <c r="F112" i="13" s="1"/>
  <c r="I111" i="13"/>
  <c r="I110" i="13" s="1"/>
  <c r="E111" i="13"/>
  <c r="E110" i="13" s="1"/>
  <c r="H109" i="13"/>
  <c r="H108" i="13" s="1"/>
  <c r="D109" i="13"/>
  <c r="G106" i="13"/>
  <c r="J105" i="13"/>
  <c r="F105" i="13"/>
  <c r="I104" i="13"/>
  <c r="E104" i="13"/>
  <c r="H101" i="13"/>
  <c r="H100" i="13" s="1"/>
  <c r="D101" i="13"/>
  <c r="G99" i="13"/>
  <c r="G98" i="13" s="1"/>
  <c r="J97" i="13"/>
  <c r="J96" i="13" s="1"/>
  <c r="F97" i="13"/>
  <c r="F96" i="13" s="1"/>
  <c r="I95" i="13"/>
  <c r="I94" i="13" s="1"/>
  <c r="E95" i="13"/>
  <c r="E94" i="13" s="1"/>
  <c r="H93" i="13"/>
  <c r="H92" i="13" s="1"/>
  <c r="D93" i="13"/>
  <c r="D92" i="13" s="1"/>
  <c r="G90" i="13"/>
  <c r="G89" i="13" s="1"/>
  <c r="J88" i="13"/>
  <c r="J87" i="13" s="1"/>
  <c r="F88" i="13"/>
  <c r="F87" i="13" s="1"/>
  <c r="I86" i="13"/>
  <c r="I85" i="13" s="1"/>
  <c r="E86" i="13"/>
  <c r="E85" i="13" s="1"/>
  <c r="H84" i="13"/>
  <c r="H83" i="13" s="1"/>
  <c r="D84" i="13"/>
  <c r="D83" i="13" s="1"/>
  <c r="G82" i="13"/>
  <c r="G81" i="13" s="1"/>
  <c r="J80" i="13"/>
  <c r="J79" i="13" s="1"/>
  <c r="F80" i="13"/>
  <c r="F79" i="13" s="1"/>
  <c r="I78" i="13"/>
  <c r="I77" i="13" s="1"/>
  <c r="E78" i="13"/>
  <c r="E77" i="13" s="1"/>
  <c r="H76" i="13"/>
  <c r="H75" i="13" s="1"/>
  <c r="D76" i="13"/>
  <c r="D75" i="13" s="1"/>
  <c r="G74" i="13"/>
  <c r="G73" i="13" s="1"/>
  <c r="J71" i="13"/>
  <c r="J70" i="13" s="1"/>
  <c r="F71" i="13"/>
  <c r="F70" i="13" s="1"/>
  <c r="I69" i="13"/>
  <c r="E69" i="13"/>
  <c r="H68" i="13"/>
  <c r="D68" i="13"/>
  <c r="G65" i="13"/>
  <c r="G64" i="13" s="1"/>
  <c r="J63" i="13"/>
  <c r="F63" i="13"/>
  <c r="I62" i="13"/>
  <c r="E62" i="13"/>
  <c r="H60" i="13"/>
  <c r="H59" i="13" s="1"/>
  <c r="D60" i="13"/>
  <c r="G58" i="13"/>
  <c r="G57" i="13" s="1"/>
  <c r="J56" i="13"/>
  <c r="J55" i="13" s="1"/>
  <c r="F56" i="13"/>
  <c r="F55" i="13" s="1"/>
  <c r="I52" i="13"/>
  <c r="E52" i="13"/>
  <c r="H51" i="13"/>
  <c r="D51" i="13"/>
  <c r="G50" i="13"/>
  <c r="J49" i="13"/>
  <c r="F49" i="13"/>
  <c r="I48" i="13"/>
  <c r="E48" i="13"/>
  <c r="H47" i="13"/>
  <c r="D47" i="13"/>
  <c r="G46" i="13"/>
  <c r="J45" i="13"/>
  <c r="F45" i="13"/>
  <c r="I42" i="13"/>
  <c r="I41" i="13" s="1"/>
  <c r="E42" i="13"/>
  <c r="E41" i="13" s="1"/>
  <c r="H40" i="13"/>
  <c r="D40" i="13"/>
  <c r="G39" i="13"/>
  <c r="J36" i="13"/>
  <c r="F36" i="13"/>
  <c r="I35" i="13"/>
  <c r="E35" i="13"/>
  <c r="H34" i="13"/>
  <c r="D34" i="13"/>
  <c r="G33" i="13"/>
  <c r="J31" i="13"/>
  <c r="H250" i="13"/>
  <c r="H249" i="13" s="1"/>
  <c r="H248" i="13" s="1"/>
  <c r="H247" i="13" s="1"/>
  <c r="F246" i="13"/>
  <c r="F245" i="13" s="1"/>
  <c r="F242" i="13" s="1"/>
  <c r="F241" i="13" s="1"/>
  <c r="E244" i="13"/>
  <c r="D240" i="13"/>
  <c r="D239" i="13" s="1"/>
  <c r="J236" i="13"/>
  <c r="J235" i="13" s="1"/>
  <c r="I234" i="13"/>
  <c r="H233" i="13"/>
  <c r="G230" i="13"/>
  <c r="F228" i="13"/>
  <c r="F227" i="13" s="1"/>
  <c r="F224" i="13" s="1"/>
  <c r="E226" i="13"/>
  <c r="E225" i="13" s="1"/>
  <c r="E224" i="13" s="1"/>
  <c r="D223" i="13"/>
  <c r="D222" i="13" s="1"/>
  <c r="J220" i="13"/>
  <c r="I218" i="13"/>
  <c r="H217" i="13"/>
  <c r="H215" i="13" s="1"/>
  <c r="G216" i="13"/>
  <c r="F214" i="13"/>
  <c r="E213" i="13"/>
  <c r="D212" i="13"/>
  <c r="D211" i="13" s="1"/>
  <c r="J207" i="13"/>
  <c r="J206" i="13" s="1"/>
  <c r="I205" i="13"/>
  <c r="I204" i="13" s="1"/>
  <c r="H203" i="13"/>
  <c r="H202" i="13" s="1"/>
  <c r="G201" i="13"/>
  <c r="G200" i="13" s="1"/>
  <c r="F199" i="13"/>
  <c r="F198" i="13" s="1"/>
  <c r="E197" i="13"/>
  <c r="D195" i="13"/>
  <c r="J191" i="13"/>
  <c r="J190" i="13" s="1"/>
  <c r="I189" i="13"/>
  <c r="I188" i="13" s="1"/>
  <c r="H187" i="13"/>
  <c r="H186" i="13" s="1"/>
  <c r="G185" i="13"/>
  <c r="G184" i="13" s="1"/>
  <c r="F182" i="13"/>
  <c r="F180" i="13" s="1"/>
  <c r="E181" i="13"/>
  <c r="D179" i="13"/>
  <c r="D178" i="13" s="1"/>
  <c r="J176" i="13"/>
  <c r="I175" i="13"/>
  <c r="H174" i="13"/>
  <c r="G173" i="13"/>
  <c r="F171" i="13"/>
  <c r="F170" i="13" s="1"/>
  <c r="E169" i="13"/>
  <c r="E168" i="13" s="1"/>
  <c r="D167" i="13"/>
  <c r="J164" i="13"/>
  <c r="J163" i="13" s="1"/>
  <c r="I161" i="13"/>
  <c r="I160" i="13" s="1"/>
  <c r="H159" i="13"/>
  <c r="H158" i="13" s="1"/>
  <c r="G157" i="13"/>
  <c r="J156" i="13"/>
  <c r="F156" i="13"/>
  <c r="I155" i="13"/>
  <c r="E155" i="13"/>
  <c r="H153" i="13"/>
  <c r="H152" i="13" s="1"/>
  <c r="D153" i="13"/>
  <c r="G150" i="13"/>
  <c r="J149" i="13"/>
  <c r="F149" i="13"/>
  <c r="I148" i="13"/>
  <c r="I147" i="13" s="1"/>
  <c r="E148" i="13"/>
  <c r="E147" i="13" s="1"/>
  <c r="H146" i="13"/>
  <c r="H145" i="13" s="1"/>
  <c r="D146" i="13"/>
  <c r="G144" i="13"/>
  <c r="J142" i="13"/>
  <c r="F142" i="13"/>
  <c r="I140" i="13"/>
  <c r="I139" i="13" s="1"/>
  <c r="E140" i="13"/>
  <c r="E139" i="13" s="1"/>
  <c r="H138" i="13"/>
  <c r="H137" i="13" s="1"/>
  <c r="D138" i="13"/>
  <c r="D137" i="13" s="1"/>
  <c r="G136" i="13"/>
  <c r="G135" i="13" s="1"/>
  <c r="J134" i="13"/>
  <c r="J133" i="13" s="1"/>
  <c r="F134" i="13"/>
  <c r="F133" i="13" s="1"/>
  <c r="I130" i="13"/>
  <c r="I129" i="13" s="1"/>
  <c r="E130" i="13"/>
  <c r="E129" i="13" s="1"/>
  <c r="H128" i="13"/>
  <c r="H127" i="13" s="1"/>
  <c r="D128" i="13"/>
  <c r="D127" i="13" s="1"/>
  <c r="G126" i="13"/>
  <c r="G125" i="13" s="1"/>
  <c r="J124" i="13"/>
  <c r="J123" i="13" s="1"/>
  <c r="F124" i="13"/>
  <c r="F123" i="13" s="1"/>
  <c r="I122" i="13"/>
  <c r="I121" i="13" s="1"/>
  <c r="E122" i="13"/>
  <c r="E121" i="13" s="1"/>
  <c r="H120" i="13"/>
  <c r="H119" i="13" s="1"/>
  <c r="D120" i="13"/>
  <c r="G118" i="13"/>
  <c r="G117" i="13" s="1"/>
  <c r="J115" i="13"/>
  <c r="J114" i="13" s="1"/>
  <c r="F115" i="13"/>
  <c r="F114" i="13" s="1"/>
  <c r="I113" i="13"/>
  <c r="I112" i="13" s="1"/>
  <c r="E113" i="13"/>
  <c r="H111" i="13"/>
  <c r="H110" i="13" s="1"/>
  <c r="D111" i="13"/>
  <c r="G109" i="13"/>
  <c r="G108" i="13" s="1"/>
  <c r="J106" i="13"/>
  <c r="F106" i="13"/>
  <c r="I105" i="13"/>
  <c r="E105" i="13"/>
  <c r="H104" i="13"/>
  <c r="D104" i="13"/>
  <c r="G101" i="13"/>
  <c r="G100" i="13" s="1"/>
  <c r="J99" i="13"/>
  <c r="J98" i="13" s="1"/>
  <c r="F99" i="13"/>
  <c r="F98" i="13" s="1"/>
  <c r="I97" i="13"/>
  <c r="I96" i="13" s="1"/>
  <c r="E97" i="13"/>
  <c r="E96" i="13" s="1"/>
  <c r="H95" i="13"/>
  <c r="H94" i="13" s="1"/>
  <c r="D95" i="13"/>
  <c r="D94" i="13" s="1"/>
  <c r="G93" i="13"/>
  <c r="G92" i="13" s="1"/>
  <c r="J90" i="13"/>
  <c r="J89" i="13" s="1"/>
  <c r="F90" i="13"/>
  <c r="F89" i="13" s="1"/>
  <c r="I88" i="13"/>
  <c r="I87" i="13" s="1"/>
  <c r="E88" i="13"/>
  <c r="E87" i="13" s="1"/>
  <c r="H86" i="13"/>
  <c r="H85" i="13" s="1"/>
  <c r="D86" i="13"/>
  <c r="D85" i="13" s="1"/>
  <c r="G84" i="13"/>
  <c r="G83" i="13" s="1"/>
  <c r="J82" i="13"/>
  <c r="J81" i="13" s="1"/>
  <c r="F82" i="13"/>
  <c r="F81" i="13" s="1"/>
  <c r="I80" i="13"/>
  <c r="I79" i="13" s="1"/>
  <c r="E80" i="13"/>
  <c r="E79" i="13" s="1"/>
  <c r="H78" i="13"/>
  <c r="H77" i="13" s="1"/>
  <c r="D78" i="13"/>
  <c r="D77" i="13" s="1"/>
  <c r="G76" i="13"/>
  <c r="G75" i="13" s="1"/>
  <c r="J74" i="13"/>
  <c r="J73" i="13" s="1"/>
  <c r="F74" i="13"/>
  <c r="F73" i="13" s="1"/>
  <c r="I71" i="13"/>
  <c r="I70" i="13" s="1"/>
  <c r="E71" i="13"/>
  <c r="E70" i="13" s="1"/>
  <c r="H69" i="13"/>
  <c r="D69" i="13"/>
  <c r="D67" i="13" s="1"/>
  <c r="G68" i="13"/>
  <c r="J65" i="13"/>
  <c r="J64" i="13" s="1"/>
  <c r="F65" i="13"/>
  <c r="F64" i="13" s="1"/>
  <c r="I63" i="13"/>
  <c r="I61" i="13" s="1"/>
  <c r="E63" i="13"/>
  <c r="H62" i="13"/>
  <c r="D62" i="13"/>
  <c r="G60" i="13"/>
  <c r="G59" i="13" s="1"/>
  <c r="J58" i="13"/>
  <c r="J57" i="13" s="1"/>
  <c r="F58" i="13"/>
  <c r="F57" i="13" s="1"/>
  <c r="I56" i="13"/>
  <c r="I55" i="13" s="1"/>
  <c r="E56" i="13"/>
  <c r="E55" i="13" s="1"/>
  <c r="H52" i="13"/>
  <c r="D52" i="13"/>
  <c r="G51" i="13"/>
  <c r="J50" i="13"/>
  <c r="F50" i="13"/>
  <c r="I49" i="13"/>
  <c r="E49" i="13"/>
  <c r="H48" i="13"/>
  <c r="D48" i="13"/>
  <c r="G47" i="13"/>
  <c r="J46" i="13"/>
  <c r="F46" i="13"/>
  <c r="I45" i="13"/>
  <c r="E45" i="13"/>
  <c r="H42" i="13"/>
  <c r="H41" i="13" s="1"/>
  <c r="D42" i="13"/>
  <c r="D41" i="13" s="1"/>
  <c r="G40" i="13"/>
  <c r="J39" i="13"/>
  <c r="F39" i="13"/>
  <c r="I36" i="13"/>
  <c r="E36" i="13"/>
  <c r="H35" i="13"/>
  <c r="D35" i="13"/>
  <c r="G34" i="13"/>
  <c r="J33" i="13"/>
  <c r="F33" i="13"/>
  <c r="I31" i="13"/>
  <c r="I29" i="13" s="1"/>
  <c r="E31" i="13"/>
  <c r="H30" i="13"/>
  <c r="D30" i="13"/>
  <c r="G28" i="13"/>
  <c r="G27" i="13" s="1"/>
  <c r="J26" i="13"/>
  <c r="F26" i="13"/>
  <c r="I25" i="13"/>
  <c r="E25" i="13"/>
  <c r="H22" i="13"/>
  <c r="D22" i="13"/>
  <c r="G21" i="13"/>
  <c r="J19" i="13"/>
  <c r="J18" i="13" s="1"/>
  <c r="D250" i="13"/>
  <c r="D249" i="13" s="1"/>
  <c r="D248" i="13" s="1"/>
  <c r="D247" i="13" s="1"/>
  <c r="I240" i="13"/>
  <c r="I239" i="13" s="1"/>
  <c r="G236" i="13"/>
  <c r="G235" i="13" s="1"/>
  <c r="E233" i="13"/>
  <c r="J226" i="13"/>
  <c r="J225" i="13" s="1"/>
  <c r="H221" i="13"/>
  <c r="F218" i="13"/>
  <c r="D216" i="13"/>
  <c r="I212" i="13"/>
  <c r="I211" i="13" s="1"/>
  <c r="G207" i="13"/>
  <c r="G206" i="13" s="1"/>
  <c r="E203" i="13"/>
  <c r="E202" i="13" s="1"/>
  <c r="J197" i="13"/>
  <c r="J196" i="13" s="1"/>
  <c r="H194" i="13"/>
  <c r="F189" i="13"/>
  <c r="F188" i="13" s="1"/>
  <c r="D185" i="13"/>
  <c r="I179" i="13"/>
  <c r="I178" i="13" s="1"/>
  <c r="G176" i="13"/>
  <c r="E174" i="13"/>
  <c r="J169" i="13"/>
  <c r="J168" i="13" s="1"/>
  <c r="H166" i="13"/>
  <c r="H165" i="13" s="1"/>
  <c r="F161" i="13"/>
  <c r="F160" i="13" s="1"/>
  <c r="F157" i="13"/>
  <c r="E156" i="13"/>
  <c r="D155" i="13"/>
  <c r="J150" i="13"/>
  <c r="I149" i="13"/>
  <c r="H148" i="13"/>
  <c r="H147" i="13" s="1"/>
  <c r="G146" i="13"/>
  <c r="G145" i="13" s="1"/>
  <c r="F144" i="13"/>
  <c r="E142" i="13"/>
  <c r="D140" i="13"/>
  <c r="D139" i="13" s="1"/>
  <c r="J136" i="13"/>
  <c r="J135" i="13" s="1"/>
  <c r="I134" i="13"/>
  <c r="I133" i="13" s="1"/>
  <c r="H130" i="13"/>
  <c r="H129" i="13" s="1"/>
  <c r="G128" i="13"/>
  <c r="G127" i="13" s="1"/>
  <c r="F126" i="13"/>
  <c r="F125" i="13" s="1"/>
  <c r="E124" i="13"/>
  <c r="E123" i="13" s="1"/>
  <c r="D122" i="13"/>
  <c r="D121" i="13" s="1"/>
  <c r="J118" i="13"/>
  <c r="J117" i="13" s="1"/>
  <c r="I115" i="13"/>
  <c r="I114" i="13" s="1"/>
  <c r="I107" i="13" s="1"/>
  <c r="H113" i="13"/>
  <c r="H112" i="13" s="1"/>
  <c r="G111" i="13"/>
  <c r="G110" i="13" s="1"/>
  <c r="F109" i="13"/>
  <c r="F108" i="13" s="1"/>
  <c r="E106" i="13"/>
  <c r="E103" i="13" s="1"/>
  <c r="E102" i="13" s="1"/>
  <c r="D105" i="13"/>
  <c r="J101" i="13"/>
  <c r="J100" i="13" s="1"/>
  <c r="I99" i="13"/>
  <c r="I98" i="13" s="1"/>
  <c r="H97" i="13"/>
  <c r="H96" i="13" s="1"/>
  <c r="G95" i="13"/>
  <c r="G94" i="13" s="1"/>
  <c r="F93" i="13"/>
  <c r="F92" i="13" s="1"/>
  <c r="E90" i="13"/>
  <c r="E89" i="13" s="1"/>
  <c r="D88" i="13"/>
  <c r="D87" i="13" s="1"/>
  <c r="J84" i="13"/>
  <c r="J83" i="13" s="1"/>
  <c r="I82" i="13"/>
  <c r="I81" i="13" s="1"/>
  <c r="H80" i="13"/>
  <c r="H79" i="13" s="1"/>
  <c r="G78" i="13"/>
  <c r="G77" i="13" s="1"/>
  <c r="F76" i="13"/>
  <c r="F75" i="13" s="1"/>
  <c r="E74" i="13"/>
  <c r="E73" i="13" s="1"/>
  <c r="D71" i="13"/>
  <c r="D70" i="13" s="1"/>
  <c r="J68" i="13"/>
  <c r="I65" i="13"/>
  <c r="I64" i="13" s="1"/>
  <c r="H63" i="13"/>
  <c r="G62" i="13"/>
  <c r="F60" i="13"/>
  <c r="F59" i="13" s="1"/>
  <c r="E58" i="13"/>
  <c r="E57" i="13" s="1"/>
  <c r="D56" i="13"/>
  <c r="D55" i="13" s="1"/>
  <c r="J51" i="13"/>
  <c r="I50" i="13"/>
  <c r="H49" i="13"/>
  <c r="G48" i="13"/>
  <c r="F47" i="13"/>
  <c r="E46" i="13"/>
  <c r="D45" i="13"/>
  <c r="J40" i="13"/>
  <c r="I39" i="13"/>
  <c r="H36" i="13"/>
  <c r="G35" i="13"/>
  <c r="F34" i="13"/>
  <c r="E33" i="13"/>
  <c r="F31" i="13"/>
  <c r="G30" i="13"/>
  <c r="I28" i="13"/>
  <c r="I27" i="13" s="1"/>
  <c r="D28" i="13"/>
  <c r="D27" i="13" s="1"/>
  <c r="E26" i="13"/>
  <c r="G25" i="13"/>
  <c r="G24" i="13" s="1"/>
  <c r="I22" i="13"/>
  <c r="J21" i="13"/>
  <c r="J20" i="13" s="1"/>
  <c r="E21" i="13"/>
  <c r="G19" i="13"/>
  <c r="G18" i="13" s="1"/>
  <c r="J16" i="13"/>
  <c r="J15" i="13" s="1"/>
  <c r="J14" i="13" s="1"/>
  <c r="F16" i="13"/>
  <c r="F15" i="13" s="1"/>
  <c r="F14" i="13" s="1"/>
  <c r="I13" i="13"/>
  <c r="I12" i="13" s="1"/>
  <c r="I11" i="13" s="1"/>
  <c r="E13" i="13"/>
  <c r="E12" i="13" s="1"/>
  <c r="E11" i="13" s="1"/>
  <c r="H238" i="13"/>
  <c r="H237" i="13" s="1"/>
  <c r="I223" i="13"/>
  <c r="I222" i="13" s="1"/>
  <c r="E217" i="13"/>
  <c r="J246" i="13"/>
  <c r="J245" i="13" s="1"/>
  <c r="H240" i="13"/>
  <c r="H239" i="13" s="1"/>
  <c r="F236" i="13"/>
  <c r="D233" i="13"/>
  <c r="I226" i="13"/>
  <c r="I225" i="13" s="1"/>
  <c r="G221" i="13"/>
  <c r="E218" i="13"/>
  <c r="J214" i="13"/>
  <c r="H212" i="13"/>
  <c r="F207" i="13"/>
  <c r="F206" i="13" s="1"/>
  <c r="D203" i="13"/>
  <c r="D202" i="13" s="1"/>
  <c r="I197" i="13"/>
  <c r="I196" i="13" s="1"/>
  <c r="G194" i="13"/>
  <c r="E189" i="13"/>
  <c r="E188" i="13" s="1"/>
  <c r="J182" i="13"/>
  <c r="H179" i="13"/>
  <c r="H178" i="13" s="1"/>
  <c r="F176" i="13"/>
  <c r="D174" i="13"/>
  <c r="I169" i="13"/>
  <c r="I168" i="13" s="1"/>
  <c r="G166" i="13"/>
  <c r="G165" i="13" s="1"/>
  <c r="E161" i="13"/>
  <c r="E160" i="13" s="1"/>
  <c r="E157" i="13"/>
  <c r="D156" i="13"/>
  <c r="J153" i="13"/>
  <c r="J152" i="13" s="1"/>
  <c r="I150" i="13"/>
  <c r="H149" i="13"/>
  <c r="G148" i="13"/>
  <c r="G147" i="13" s="1"/>
  <c r="F146" i="13"/>
  <c r="F145" i="13" s="1"/>
  <c r="E144" i="13"/>
  <c r="D142" i="13"/>
  <c r="J138" i="13"/>
  <c r="J137" i="13" s="1"/>
  <c r="I136" i="13"/>
  <c r="I135" i="13" s="1"/>
  <c r="H134" i="13"/>
  <c r="H133" i="13" s="1"/>
  <c r="G130" i="13"/>
  <c r="G129" i="13" s="1"/>
  <c r="F128" i="13"/>
  <c r="F127" i="13" s="1"/>
  <c r="E126" i="13"/>
  <c r="E125" i="13" s="1"/>
  <c r="D124" i="13"/>
  <c r="D123" i="13" s="1"/>
  <c r="J120" i="13"/>
  <c r="J119" i="13" s="1"/>
  <c r="I118" i="13"/>
  <c r="I117" i="13" s="1"/>
  <c r="H115" i="13"/>
  <c r="H114" i="13" s="1"/>
  <c r="G113" i="13"/>
  <c r="G112" i="13" s="1"/>
  <c r="F111" i="13"/>
  <c r="F110" i="13" s="1"/>
  <c r="E109" i="13"/>
  <c r="E108" i="13" s="1"/>
  <c r="D106" i="13"/>
  <c r="J104" i="13"/>
  <c r="I101" i="13"/>
  <c r="I100" i="13" s="1"/>
  <c r="H99" i="13"/>
  <c r="H98" i="13" s="1"/>
  <c r="G97" i="13"/>
  <c r="G96" i="13" s="1"/>
  <c r="F95" i="13"/>
  <c r="F94" i="13" s="1"/>
  <c r="E93" i="13"/>
  <c r="E92" i="13" s="1"/>
  <c r="D90" i="13"/>
  <c r="D89" i="13" s="1"/>
  <c r="J86" i="13"/>
  <c r="J85" i="13" s="1"/>
  <c r="I84" i="13"/>
  <c r="I83" i="13" s="1"/>
  <c r="H82" i="13"/>
  <c r="H81" i="13" s="1"/>
  <c r="G80" i="13"/>
  <c r="G79" i="13" s="1"/>
  <c r="F78" i="13"/>
  <c r="F77" i="13" s="1"/>
  <c r="E76" i="13"/>
  <c r="E75" i="13" s="1"/>
  <c r="D74" i="13"/>
  <c r="D73" i="13" s="1"/>
  <c r="J69" i="13"/>
  <c r="I68" i="13"/>
  <c r="H65" i="13"/>
  <c r="H64" i="13" s="1"/>
  <c r="G63" i="13"/>
  <c r="F62" i="13"/>
  <c r="E60" i="13"/>
  <c r="E59" i="13" s="1"/>
  <c r="D58" i="13"/>
  <c r="D57" i="13" s="1"/>
  <c r="J52" i="13"/>
  <c r="I51" i="13"/>
  <c r="H50" i="13"/>
  <c r="G49" i="13"/>
  <c r="F48" i="13"/>
  <c r="E47" i="13"/>
  <c r="D46" i="13"/>
  <c r="J42" i="13"/>
  <c r="J41" i="13" s="1"/>
  <c r="I40" i="13"/>
  <c r="H39" i="13"/>
  <c r="G36" i="13"/>
  <c r="F35" i="13"/>
  <c r="E34" i="13"/>
  <c r="D33" i="13"/>
  <c r="D31" i="13"/>
  <c r="F30" i="13"/>
  <c r="H28" i="13"/>
  <c r="H27" i="13" s="1"/>
  <c r="I26" i="13"/>
  <c r="D26" i="13"/>
  <c r="F25" i="13"/>
  <c r="G22" i="13"/>
  <c r="I21" i="13"/>
  <c r="D21" i="13"/>
  <c r="F19" i="13"/>
  <c r="F18" i="13" s="1"/>
  <c r="I16" i="13"/>
  <c r="I15" i="13" s="1"/>
  <c r="I14" i="13" s="1"/>
  <c r="E16" i="13"/>
  <c r="E15" i="13" s="1"/>
  <c r="E14" i="13" s="1"/>
  <c r="H13" i="13"/>
  <c r="H12" i="13" s="1"/>
  <c r="H11" i="13" s="1"/>
  <c r="D13" i="13"/>
  <c r="D12" i="13" s="1"/>
  <c r="D11" i="13" s="1"/>
  <c r="J244" i="13"/>
  <c r="J243" i="13" s="1"/>
  <c r="F234" i="13"/>
  <c r="D230" i="13"/>
  <c r="C230" i="13" s="1"/>
  <c r="C229" i="13" s="1"/>
  <c r="G220" i="13"/>
  <c r="J213" i="13"/>
  <c r="G13" i="13"/>
  <c r="G12" i="13" s="1"/>
  <c r="G11" i="13" s="1"/>
  <c r="H16" i="13"/>
  <c r="H15" i="13" s="1"/>
  <c r="H14" i="13" s="1"/>
  <c r="I19" i="13"/>
  <c r="I18" i="13" s="1"/>
  <c r="F22" i="13"/>
  <c r="F20" i="13" s="1"/>
  <c r="J25" i="13"/>
  <c r="F28" i="13"/>
  <c r="F27" i="13" s="1"/>
  <c r="J30" i="13"/>
  <c r="I33" i="13"/>
  <c r="D36" i="13"/>
  <c r="F40" i="13"/>
  <c r="H45" i="13"/>
  <c r="J47" i="13"/>
  <c r="E50" i="13"/>
  <c r="G52" i="13"/>
  <c r="I58" i="13"/>
  <c r="I57" i="13" s="1"/>
  <c r="D63" i="13"/>
  <c r="F68" i="13"/>
  <c r="H71" i="13"/>
  <c r="H70" i="13" s="1"/>
  <c r="J76" i="13"/>
  <c r="J75" i="13" s="1"/>
  <c r="E82" i="13"/>
  <c r="E81" i="13" s="1"/>
  <c r="G86" i="13"/>
  <c r="G85" i="13" s="1"/>
  <c r="I90" i="13"/>
  <c r="I89" i="13" s="1"/>
  <c r="D97" i="13"/>
  <c r="D96" i="13" s="1"/>
  <c r="F101" i="13"/>
  <c r="F100" i="13" s="1"/>
  <c r="H105" i="13"/>
  <c r="J109" i="13"/>
  <c r="J108" i="13" s="1"/>
  <c r="E115" i="13"/>
  <c r="E114" i="13" s="1"/>
  <c r="G120" i="13"/>
  <c r="G119" i="13" s="1"/>
  <c r="I124" i="13"/>
  <c r="I123" i="13" s="1"/>
  <c r="D130" i="13"/>
  <c r="D129" i="13" s="1"/>
  <c r="F136" i="13"/>
  <c r="F135" i="13" s="1"/>
  <c r="H140" i="13"/>
  <c r="H139" i="13" s="1"/>
  <c r="J144" i="13"/>
  <c r="E149" i="13"/>
  <c r="G153" i="13"/>
  <c r="G152" i="13" s="1"/>
  <c r="I156" i="13"/>
  <c r="G164" i="13"/>
  <c r="G163" i="13" s="1"/>
  <c r="D173" i="13"/>
  <c r="C173" i="13" s="1"/>
  <c r="H177" i="13"/>
  <c r="E187" i="13"/>
  <c r="E186" i="13" s="1"/>
  <c r="I195" i="13"/>
  <c r="I193" i="13" s="1"/>
  <c r="F205" i="13"/>
  <c r="F204" i="13" s="1"/>
  <c r="D217" i="13"/>
  <c r="E234" i="13"/>
  <c r="I181" i="13"/>
  <c r="I180" i="13" s="1"/>
  <c r="F191" i="13"/>
  <c r="J199" i="13"/>
  <c r="J198" i="13" s="1"/>
  <c r="G209" i="13"/>
  <c r="G208" i="13" s="1"/>
  <c r="F220" i="13"/>
  <c r="F219" i="13" s="1"/>
  <c r="G238" i="13"/>
  <c r="G237" i="13" s="1"/>
  <c r="D16" i="13"/>
  <c r="D15" i="13" s="1"/>
  <c r="D14" i="13" s="1"/>
  <c r="E19" i="13"/>
  <c r="E18" i="13" s="1"/>
  <c r="H21" i="13"/>
  <c r="D25" i="13"/>
  <c r="D24" i="13" s="1"/>
  <c r="H26" i="13"/>
  <c r="E30" i="13"/>
  <c r="H31" i="13"/>
  <c r="J34" i="13"/>
  <c r="E39" i="13"/>
  <c r="G42" i="13"/>
  <c r="G41" i="13" s="1"/>
  <c r="I46" i="13"/>
  <c r="D49" i="13"/>
  <c r="F51" i="13"/>
  <c r="H56" i="13"/>
  <c r="H55" i="13" s="1"/>
  <c r="J60" i="13"/>
  <c r="J59" i="13" s="1"/>
  <c r="E65" i="13"/>
  <c r="E64" i="13" s="1"/>
  <c r="G69" i="13"/>
  <c r="I74" i="13"/>
  <c r="I73" i="13" s="1"/>
  <c r="D80" i="13"/>
  <c r="D79" i="13" s="1"/>
  <c r="F84" i="13"/>
  <c r="F83" i="13" s="1"/>
  <c r="H88" i="13"/>
  <c r="H87" i="13" s="1"/>
  <c r="J93" i="13"/>
  <c r="J92" i="13" s="1"/>
  <c r="E99" i="13"/>
  <c r="E98" i="13" s="1"/>
  <c r="G104" i="13"/>
  <c r="I106" i="13"/>
  <c r="I103" i="13" s="1"/>
  <c r="I102" i="13" s="1"/>
  <c r="D113" i="13"/>
  <c r="D112" i="13" s="1"/>
  <c r="F118" i="13"/>
  <c r="F117" i="13" s="1"/>
  <c r="H122" i="13"/>
  <c r="H121" i="13" s="1"/>
  <c r="J126" i="13"/>
  <c r="J125" i="13" s="1"/>
  <c r="E134" i="13"/>
  <c r="E133" i="13" s="1"/>
  <c r="G138" i="13"/>
  <c r="G137" i="13" s="1"/>
  <c r="I142" i="13"/>
  <c r="D148" i="13"/>
  <c r="D147" i="13" s="1"/>
  <c r="F150" i="13"/>
  <c r="H155" i="13"/>
  <c r="H154" i="13" s="1"/>
  <c r="E159" i="13"/>
  <c r="E158" i="13" s="1"/>
  <c r="I167" i="13"/>
  <c r="I165" i="13" s="1"/>
  <c r="F175" i="13"/>
  <c r="J181" i="13"/>
  <c r="J180" i="13" s="1"/>
  <c r="G191" i="13"/>
  <c r="G190" i="13" s="1"/>
  <c r="D201" i="13"/>
  <c r="D200" i="13" s="1"/>
  <c r="H209" i="13"/>
  <c r="H208" i="13" s="1"/>
  <c r="H223" i="13"/>
  <c r="H222" i="13" s="1"/>
  <c r="I244" i="13"/>
  <c r="I243" i="13" s="1"/>
  <c r="I242" i="13" s="1"/>
  <c r="I241" i="13" s="1"/>
  <c r="D158" i="13"/>
  <c r="F163" i="13"/>
  <c r="F235" i="13"/>
  <c r="D38" i="13"/>
  <c r="D100" i="13"/>
  <c r="E243" i="13"/>
  <c r="E242" i="13" s="1"/>
  <c r="E241" i="13" s="1"/>
  <c r="D184" i="13"/>
  <c r="D135" i="13"/>
  <c r="E204" i="13"/>
  <c r="G87" i="13"/>
  <c r="G188" i="13"/>
  <c r="G227" i="13"/>
  <c r="G249" i="13"/>
  <c r="G248" i="13" s="1"/>
  <c r="G247" i="13" s="1"/>
  <c r="G229" i="13"/>
  <c r="G239" i="13"/>
  <c r="G245" i="13"/>
  <c r="P8" i="11"/>
  <c r="R8" i="11"/>
  <c r="P9" i="11"/>
  <c r="R9" i="11"/>
  <c r="P10" i="11"/>
  <c r="R10" i="11"/>
  <c r="P11" i="11"/>
  <c r="R11" i="11"/>
  <c r="P12" i="11"/>
  <c r="R12" i="11"/>
  <c r="P13" i="11"/>
  <c r="R13" i="11"/>
  <c r="P14" i="11"/>
  <c r="R14" i="11"/>
  <c r="P15" i="11"/>
  <c r="R15" i="11"/>
  <c r="P16" i="11"/>
  <c r="R16" i="11"/>
  <c r="P17" i="11"/>
  <c r="R17" i="11"/>
  <c r="P18" i="11"/>
  <c r="R18" i="11"/>
  <c r="P19" i="11"/>
  <c r="R19" i="11"/>
  <c r="P20" i="11"/>
  <c r="R20" i="11"/>
  <c r="P21" i="11"/>
  <c r="R21" i="11"/>
  <c r="P22" i="11"/>
  <c r="R22" i="11"/>
  <c r="P23" i="11"/>
  <c r="R23" i="11"/>
  <c r="P24" i="11"/>
  <c r="R24" i="11"/>
  <c r="P25" i="11"/>
  <c r="R25" i="11"/>
  <c r="P26" i="11"/>
  <c r="R26" i="11"/>
  <c r="P27" i="11"/>
  <c r="R27" i="11"/>
  <c r="P28" i="11"/>
  <c r="R28" i="11"/>
  <c r="P29" i="11"/>
  <c r="R29" i="11"/>
  <c r="P30" i="11"/>
  <c r="R30" i="11"/>
  <c r="P31" i="11"/>
  <c r="R31" i="11"/>
  <c r="P32" i="11"/>
  <c r="R32" i="11"/>
  <c r="P33" i="11"/>
  <c r="R33" i="11"/>
  <c r="P34" i="11"/>
  <c r="R34" i="11"/>
  <c r="P35" i="11"/>
  <c r="R35" i="11"/>
  <c r="P36" i="11"/>
  <c r="R36" i="11"/>
  <c r="P37" i="11"/>
  <c r="R37" i="11"/>
  <c r="P38" i="11"/>
  <c r="R38" i="11"/>
  <c r="P39" i="11"/>
  <c r="R39" i="11"/>
  <c r="P40" i="11"/>
  <c r="R40" i="11"/>
  <c r="P41" i="11"/>
  <c r="R41" i="11"/>
  <c r="P42" i="11"/>
  <c r="R42" i="11"/>
  <c r="P43" i="11"/>
  <c r="R43" i="11"/>
  <c r="P44" i="11"/>
  <c r="R44" i="11"/>
  <c r="P45" i="11"/>
  <c r="R45" i="11"/>
  <c r="P46" i="11"/>
  <c r="R46" i="11"/>
  <c r="P47" i="11"/>
  <c r="R47" i="11"/>
  <c r="P48" i="11"/>
  <c r="R48" i="11"/>
  <c r="P49" i="11"/>
  <c r="R49" i="11"/>
  <c r="P50" i="11"/>
  <c r="R50" i="11"/>
  <c r="P51" i="11"/>
  <c r="R51" i="11"/>
  <c r="P52" i="11"/>
  <c r="R52" i="11"/>
  <c r="P53" i="11"/>
  <c r="R53" i="11"/>
  <c r="P54" i="11"/>
  <c r="R54" i="11"/>
  <c r="P55" i="11"/>
  <c r="R55" i="11"/>
  <c r="P56" i="11"/>
  <c r="R56" i="11"/>
  <c r="P57" i="11"/>
  <c r="R57" i="11"/>
  <c r="P58" i="11"/>
  <c r="R58" i="11"/>
  <c r="P59" i="11"/>
  <c r="R59" i="11"/>
  <c r="P60" i="11"/>
  <c r="R60" i="11"/>
  <c r="P61" i="11"/>
  <c r="R61" i="11"/>
  <c r="P62" i="11"/>
  <c r="R62" i="11"/>
  <c r="P63" i="11"/>
  <c r="R63" i="11"/>
  <c r="P64" i="11"/>
  <c r="R64" i="11"/>
  <c r="P65" i="11"/>
  <c r="R65" i="11"/>
  <c r="P66" i="11"/>
  <c r="R66" i="11"/>
  <c r="P67" i="11"/>
  <c r="R67" i="11"/>
  <c r="P68" i="11"/>
  <c r="R68" i="11"/>
  <c r="P69" i="11"/>
  <c r="R69" i="11"/>
  <c r="P70" i="11"/>
  <c r="R70" i="11"/>
  <c r="P71" i="11"/>
  <c r="R71" i="11"/>
  <c r="P72" i="11"/>
  <c r="R72" i="11"/>
  <c r="P73" i="11"/>
  <c r="R73" i="11"/>
  <c r="P74" i="11"/>
  <c r="R74" i="11"/>
  <c r="P75" i="11"/>
  <c r="R75" i="11"/>
  <c r="P76" i="11"/>
  <c r="R76" i="11"/>
  <c r="P77" i="11"/>
  <c r="R77" i="11"/>
  <c r="P78" i="11"/>
  <c r="R78" i="11"/>
  <c r="P79" i="11"/>
  <c r="R79" i="11"/>
  <c r="P80" i="11"/>
  <c r="R80" i="11"/>
  <c r="P81" i="11"/>
  <c r="R81" i="11"/>
  <c r="P82" i="11"/>
  <c r="R82" i="11"/>
  <c r="P83" i="11"/>
  <c r="R83" i="11"/>
  <c r="P84" i="11"/>
  <c r="R84" i="11"/>
  <c r="P85" i="11"/>
  <c r="R85" i="11"/>
  <c r="P86" i="11"/>
  <c r="R86" i="11"/>
  <c r="P87" i="11"/>
  <c r="R87" i="11"/>
  <c r="P88" i="11"/>
  <c r="R88" i="11"/>
  <c r="P89" i="11"/>
  <c r="R89" i="11"/>
  <c r="P90" i="11"/>
  <c r="R90" i="11"/>
  <c r="P91" i="11"/>
  <c r="R91" i="11"/>
  <c r="P92" i="11"/>
  <c r="R92" i="11"/>
  <c r="P93" i="11"/>
  <c r="R93" i="11"/>
  <c r="P94" i="11"/>
  <c r="R94" i="11"/>
  <c r="P95" i="11"/>
  <c r="R95" i="11"/>
  <c r="P96" i="11"/>
  <c r="R96" i="11"/>
  <c r="P97" i="11"/>
  <c r="R97" i="11"/>
  <c r="P98" i="11"/>
  <c r="R98" i="11"/>
  <c r="P99" i="11"/>
  <c r="R99" i="11"/>
  <c r="P100" i="11"/>
  <c r="R100" i="11"/>
  <c r="P101" i="11"/>
  <c r="R101" i="11"/>
  <c r="P102" i="11"/>
  <c r="R102" i="11"/>
  <c r="P103" i="11"/>
  <c r="R103" i="11"/>
  <c r="P104" i="11"/>
  <c r="R104" i="11"/>
  <c r="P105" i="11"/>
  <c r="R105" i="11"/>
  <c r="P106" i="11"/>
  <c r="R106" i="11"/>
  <c r="P107" i="11"/>
  <c r="R107" i="11"/>
  <c r="P108" i="11"/>
  <c r="R108" i="11"/>
  <c r="P109" i="11"/>
  <c r="R109" i="11"/>
  <c r="P110" i="11"/>
  <c r="R110" i="11"/>
  <c r="P111" i="11"/>
  <c r="R111" i="11"/>
  <c r="P112" i="11"/>
  <c r="R112" i="11"/>
  <c r="P113" i="11"/>
  <c r="R113" i="11"/>
  <c r="P114" i="11"/>
  <c r="R114" i="11"/>
  <c r="P115" i="11"/>
  <c r="R115" i="11"/>
  <c r="P116" i="11"/>
  <c r="R116" i="11"/>
  <c r="P117" i="11"/>
  <c r="R117" i="11"/>
  <c r="P118" i="11"/>
  <c r="R118" i="11"/>
  <c r="P119" i="11"/>
  <c r="R119" i="11"/>
  <c r="P120" i="11"/>
  <c r="R120" i="11"/>
  <c r="P121" i="11"/>
  <c r="R121" i="11"/>
  <c r="P122" i="11"/>
  <c r="R122" i="11"/>
  <c r="P123" i="11"/>
  <c r="R123" i="11"/>
  <c r="P124" i="11"/>
  <c r="R124" i="11"/>
  <c r="P125" i="11"/>
  <c r="R125" i="11"/>
  <c r="P126" i="11"/>
  <c r="R126" i="11"/>
  <c r="P127" i="11"/>
  <c r="R127" i="11"/>
  <c r="P128" i="11"/>
  <c r="R128" i="11"/>
  <c r="P129" i="11"/>
  <c r="R129" i="11"/>
  <c r="P130" i="11"/>
  <c r="R130" i="11"/>
  <c r="P131" i="11"/>
  <c r="R131" i="11"/>
  <c r="P132" i="11"/>
  <c r="R132" i="11"/>
  <c r="P133" i="11"/>
  <c r="R133" i="11"/>
  <c r="P134" i="11"/>
  <c r="R134" i="11"/>
  <c r="P135" i="11"/>
  <c r="R135" i="11"/>
  <c r="P136" i="11"/>
  <c r="R136" i="11"/>
  <c r="P137" i="11"/>
  <c r="R137" i="11"/>
  <c r="P138" i="11"/>
  <c r="R138" i="11"/>
  <c r="P139" i="11"/>
  <c r="R139" i="11"/>
  <c r="P140" i="11"/>
  <c r="R140" i="11"/>
  <c r="P141" i="11"/>
  <c r="R141" i="11"/>
  <c r="P142" i="11"/>
  <c r="R142" i="11"/>
  <c r="P143" i="11"/>
  <c r="R143" i="11"/>
  <c r="P144" i="11"/>
  <c r="R144" i="11"/>
  <c r="P145" i="11"/>
  <c r="R145" i="11"/>
  <c r="P146" i="11"/>
  <c r="R146" i="11"/>
  <c r="P147" i="11"/>
  <c r="R147" i="11"/>
  <c r="P148" i="11"/>
  <c r="R148" i="11"/>
  <c r="P149" i="11"/>
  <c r="R149" i="11"/>
  <c r="P150" i="11"/>
  <c r="R150" i="11"/>
  <c r="P151" i="11"/>
  <c r="R151" i="11"/>
  <c r="P152" i="11"/>
  <c r="R152" i="11"/>
  <c r="P153" i="11"/>
  <c r="R153" i="11"/>
  <c r="P154" i="11"/>
  <c r="R154" i="11"/>
  <c r="P155" i="11"/>
  <c r="R155" i="11"/>
  <c r="P156" i="11"/>
  <c r="R156" i="11"/>
  <c r="P157" i="11"/>
  <c r="R157" i="11"/>
  <c r="P158" i="11"/>
  <c r="R158" i="11"/>
  <c r="P159" i="11"/>
  <c r="R159" i="11"/>
  <c r="P160" i="11"/>
  <c r="R160" i="11"/>
  <c r="P161" i="11"/>
  <c r="R161" i="11"/>
  <c r="P162" i="11"/>
  <c r="R162" i="11"/>
  <c r="P163" i="11"/>
  <c r="R163" i="11"/>
  <c r="P164" i="11"/>
  <c r="R164" i="11"/>
  <c r="P165" i="11"/>
  <c r="R165" i="11"/>
  <c r="P166" i="11"/>
  <c r="R166" i="11"/>
  <c r="P167" i="11"/>
  <c r="R167" i="11"/>
  <c r="P168" i="11"/>
  <c r="R168" i="11"/>
  <c r="P169" i="11"/>
  <c r="R169" i="11"/>
  <c r="P170" i="11"/>
  <c r="R170" i="11"/>
  <c r="P171" i="11"/>
  <c r="R171" i="11"/>
  <c r="P172" i="11"/>
  <c r="R172" i="11"/>
  <c r="P173" i="11"/>
  <c r="R173" i="11"/>
  <c r="P174" i="11"/>
  <c r="R174" i="11"/>
  <c r="P175" i="11"/>
  <c r="R175" i="11"/>
  <c r="P176" i="11"/>
  <c r="R176" i="11"/>
  <c r="P177" i="11"/>
  <c r="R177" i="11"/>
  <c r="P178" i="11"/>
  <c r="R178" i="11"/>
  <c r="P179" i="11"/>
  <c r="R179" i="11"/>
  <c r="P180" i="11"/>
  <c r="R180" i="11"/>
  <c r="P181" i="11"/>
  <c r="R181" i="11"/>
  <c r="P182" i="11"/>
  <c r="R182" i="11"/>
  <c r="P183" i="11"/>
  <c r="R183" i="11"/>
  <c r="P184" i="11"/>
  <c r="R184" i="11"/>
  <c r="P185" i="11"/>
  <c r="R185" i="11"/>
  <c r="P186" i="11"/>
  <c r="R186" i="11"/>
  <c r="P187" i="11"/>
  <c r="R187" i="11"/>
  <c r="P188" i="11"/>
  <c r="R188" i="11"/>
  <c r="P189" i="11"/>
  <c r="R189" i="11"/>
  <c r="P190" i="11"/>
  <c r="R190" i="11"/>
  <c r="P191" i="11"/>
  <c r="R191" i="11"/>
  <c r="P192" i="11"/>
  <c r="R192" i="11"/>
  <c r="P193" i="11"/>
  <c r="R193" i="11"/>
  <c r="P194" i="11"/>
  <c r="R194" i="11"/>
  <c r="P195" i="11"/>
  <c r="R195" i="11"/>
  <c r="P196" i="11"/>
  <c r="R196" i="11"/>
  <c r="P197" i="11"/>
  <c r="R197" i="11"/>
  <c r="P198" i="11"/>
  <c r="R198" i="11"/>
  <c r="P199" i="11"/>
  <c r="R199" i="11"/>
  <c r="P200" i="11"/>
  <c r="R200" i="11"/>
  <c r="P201" i="11"/>
  <c r="R201" i="11"/>
  <c r="P202" i="11"/>
  <c r="R202" i="11"/>
  <c r="P203" i="11"/>
  <c r="R203" i="11"/>
  <c r="P204" i="11"/>
  <c r="R204" i="11"/>
  <c r="P205" i="11"/>
  <c r="R205" i="11"/>
  <c r="P206" i="11"/>
  <c r="R206" i="11"/>
  <c r="P207" i="11"/>
  <c r="R207" i="11"/>
  <c r="P208" i="11"/>
  <c r="R208" i="11"/>
  <c r="P209" i="11"/>
  <c r="R209" i="11"/>
  <c r="P210" i="11"/>
  <c r="R210" i="11"/>
  <c r="P211" i="11"/>
  <c r="R211" i="11"/>
  <c r="N212" i="11"/>
  <c r="N216" i="11" s="1"/>
  <c r="R212" i="11"/>
  <c r="R213" i="11"/>
  <c r="R214" i="11"/>
  <c r="R215" i="11"/>
  <c r="R216" i="11"/>
  <c r="R217" i="11"/>
  <c r="R218" i="11"/>
  <c r="R219" i="11"/>
  <c r="I47" i="10"/>
  <c r="M106" i="10"/>
  <c r="H126" i="10"/>
  <c r="H125" i="10" s="1"/>
  <c r="F138" i="10"/>
  <c r="K144" i="10"/>
  <c r="E154" i="10"/>
  <c r="F166" i="10"/>
  <c r="F165" i="10" s="1"/>
  <c r="L173" i="10"/>
  <c r="D184" i="10"/>
  <c r="D183" i="10" s="1"/>
  <c r="M192" i="10"/>
  <c r="G200" i="10"/>
  <c r="G199" i="10" s="1"/>
  <c r="H202" i="10"/>
  <c r="H201" i="10" s="1"/>
  <c r="I204" i="10"/>
  <c r="I203" i="10" s="1"/>
  <c r="J206" i="10"/>
  <c r="J205" i="10" s="1"/>
  <c r="L209" i="10"/>
  <c r="D211" i="10"/>
  <c r="F213" i="10"/>
  <c r="H214" i="10"/>
  <c r="J215" i="10"/>
  <c r="L217" i="10"/>
  <c r="D220" i="10"/>
  <c r="F223" i="10"/>
  <c r="F222" i="10" s="1"/>
  <c r="G225" i="10"/>
  <c r="G224" i="10" s="1"/>
  <c r="H227" i="10"/>
  <c r="H226" i="10" s="1"/>
  <c r="J230" i="10"/>
  <c r="L231" i="10"/>
  <c r="D237" i="10"/>
  <c r="D236" i="10" s="1"/>
  <c r="E241" i="10"/>
  <c r="E240" i="10" s="1"/>
  <c r="G243" i="10"/>
  <c r="G242" i="10" s="1"/>
  <c r="H247" i="10"/>
  <c r="H246" i="10" s="1"/>
  <c r="H245" i="10" s="1"/>
  <c r="H244" i="10" s="1"/>
  <c r="D104" i="10" l="1"/>
  <c r="E116" i="10"/>
  <c r="E115" i="10" s="1"/>
  <c r="D122" i="10"/>
  <c r="D121" i="10" s="1"/>
  <c r="L126" i="10"/>
  <c r="L125" i="10" s="1"/>
  <c r="H133" i="10"/>
  <c r="F136" i="10"/>
  <c r="I138" i="10"/>
  <c r="J140" i="10"/>
  <c r="L142" i="10"/>
  <c r="M144" i="10"/>
  <c r="E147" i="10"/>
  <c r="F152" i="10"/>
  <c r="G154" i="10"/>
  <c r="G158" i="10"/>
  <c r="G157" i="10" s="1"/>
  <c r="H163" i="10"/>
  <c r="H166" i="10"/>
  <c r="H165" i="10" s="1"/>
  <c r="H170" i="10"/>
  <c r="F172" i="10"/>
  <c r="D174" i="10"/>
  <c r="J176" i="10"/>
  <c r="J175" i="10" s="1"/>
  <c r="H179" i="10"/>
  <c r="F184" i="10"/>
  <c r="F183" i="10" s="1"/>
  <c r="K191" i="10"/>
  <c r="G194" i="10"/>
  <c r="G193" i="10" s="1"/>
  <c r="H196" i="10"/>
  <c r="H195" i="10" s="1"/>
  <c r="F198" i="10"/>
  <c r="F197" i="10" s="1"/>
  <c r="M198" i="10"/>
  <c r="M197" i="10" s="1"/>
  <c r="I200" i="10"/>
  <c r="I199" i="10" s="1"/>
  <c r="D202" i="10"/>
  <c r="D201" i="10" s="1"/>
  <c r="J202" i="10"/>
  <c r="J201" i="10" s="1"/>
  <c r="E204" i="10"/>
  <c r="E203" i="10" s="1"/>
  <c r="K204" i="10"/>
  <c r="K203" i="10" s="1"/>
  <c r="F206" i="10"/>
  <c r="F205" i="10" s="1"/>
  <c r="L206" i="10"/>
  <c r="L205" i="10" s="1"/>
  <c r="H209" i="10"/>
  <c r="D210" i="10"/>
  <c r="J210" i="10"/>
  <c r="F211" i="10"/>
  <c r="L211" i="10"/>
  <c r="H213" i="10"/>
  <c r="D214" i="10"/>
  <c r="J214" i="10"/>
  <c r="F215" i="10"/>
  <c r="L215" i="10"/>
  <c r="H217" i="10"/>
  <c r="D218" i="10"/>
  <c r="J218" i="10"/>
  <c r="F220" i="10"/>
  <c r="F219" i="10" s="1"/>
  <c r="L220" i="10"/>
  <c r="L219" i="10" s="1"/>
  <c r="H223" i="10"/>
  <c r="H222" i="10" s="1"/>
  <c r="I225" i="10"/>
  <c r="I224" i="10" s="1"/>
  <c r="D227" i="10"/>
  <c r="D226" i="10" s="1"/>
  <c r="J227" i="10"/>
  <c r="J226" i="10" s="1"/>
  <c r="F230" i="10"/>
  <c r="L230" i="10"/>
  <c r="L229" i="10" s="1"/>
  <c r="H231" i="10"/>
  <c r="D233" i="10"/>
  <c r="D232" i="10" s="1"/>
  <c r="J233" i="10"/>
  <c r="J232" i="10" s="1"/>
  <c r="E235" i="10"/>
  <c r="E234" i="10" s="1"/>
  <c r="K235" i="10"/>
  <c r="K234" i="10" s="1"/>
  <c r="F237" i="10"/>
  <c r="F236" i="10" s="1"/>
  <c r="L237" i="10"/>
  <c r="L236" i="10" s="1"/>
  <c r="G241" i="10"/>
  <c r="G240" i="10" s="1"/>
  <c r="G239" i="10" s="1"/>
  <c r="G238" i="10" s="1"/>
  <c r="M241" i="10"/>
  <c r="M240" i="10" s="1"/>
  <c r="I243" i="10"/>
  <c r="I242" i="10" s="1"/>
  <c r="D247" i="10"/>
  <c r="D246" i="10" s="1"/>
  <c r="D245" i="10" s="1"/>
  <c r="D244" i="10" s="1"/>
  <c r="J247" i="10"/>
  <c r="J246" i="10" s="1"/>
  <c r="J245" i="10" s="1"/>
  <c r="J244" i="10" s="1"/>
  <c r="L235" i="10"/>
  <c r="L234" i="10" s="1"/>
  <c r="M237" i="10"/>
  <c r="M236" i="10" s="1"/>
  <c r="D243" i="10"/>
  <c r="D242" i="10" s="1"/>
  <c r="E247" i="10"/>
  <c r="E246" i="10" s="1"/>
  <c r="E245" i="10" s="1"/>
  <c r="E244" i="10" s="1"/>
  <c r="D213" i="10"/>
  <c r="H215" i="10"/>
  <c r="F218" i="10"/>
  <c r="H220" i="10"/>
  <c r="H219" i="10" s="1"/>
  <c r="E225" i="10"/>
  <c r="E224" i="10" s="1"/>
  <c r="L227" i="10"/>
  <c r="L226" i="10" s="1"/>
  <c r="D231" i="10"/>
  <c r="L233" i="10"/>
  <c r="L232" i="10" s="1"/>
  <c r="H237" i="10"/>
  <c r="H236" i="10" s="1"/>
  <c r="K243" i="10"/>
  <c r="K242" i="10" s="1"/>
  <c r="L111" i="10"/>
  <c r="L110" i="10" s="1"/>
  <c r="F132" i="10"/>
  <c r="F131" i="10" s="1"/>
  <c r="K139" i="10"/>
  <c r="E146" i="10"/>
  <c r="H156" i="10"/>
  <c r="H155" i="10" s="1"/>
  <c r="J164" i="10"/>
  <c r="F173" i="10"/>
  <c r="F186" i="10"/>
  <c r="F185" i="10" s="1"/>
  <c r="K62" i="10"/>
  <c r="J95" i="10"/>
  <c r="J94" i="10" s="1"/>
  <c r="L104" i="10"/>
  <c r="J109" i="10"/>
  <c r="J108" i="10" s="1"/>
  <c r="L116" i="10"/>
  <c r="L115" i="10" s="1"/>
  <c r="J122" i="10"/>
  <c r="J121" i="10" s="1"/>
  <c r="H128" i="10"/>
  <c r="H127" i="10" s="1"/>
  <c r="D134" i="10"/>
  <c r="L136" i="10"/>
  <c r="M138" i="10"/>
  <c r="E141" i="10"/>
  <c r="G143" i="10"/>
  <c r="H145" i="10"/>
  <c r="J147" i="10"/>
  <c r="J152" i="10"/>
  <c r="L154" i="10"/>
  <c r="L158" i="10"/>
  <c r="L157" i="10" s="1"/>
  <c r="M163" i="10"/>
  <c r="M166" i="10"/>
  <c r="M165" i="10" s="1"/>
  <c r="L170" i="10"/>
  <c r="J172" i="10"/>
  <c r="H174" i="10"/>
  <c r="D178" i="10"/>
  <c r="L179" i="10"/>
  <c r="J184" i="10"/>
  <c r="J183" i="10" s="1"/>
  <c r="G188" i="10"/>
  <c r="G187" i="10" s="1"/>
  <c r="E192" i="10"/>
  <c r="K194" i="10"/>
  <c r="K193" i="10" s="1"/>
  <c r="J196" i="10"/>
  <c r="J195" i="10" s="1"/>
  <c r="G198" i="10"/>
  <c r="G197" i="10" s="1"/>
  <c r="J200" i="10"/>
  <c r="J199" i="10" s="1"/>
  <c r="E202" i="10"/>
  <c r="K202" i="10"/>
  <c r="K201" i="10" s="1"/>
  <c r="F204" i="10"/>
  <c r="F203" i="10" s="1"/>
  <c r="L204" i="10"/>
  <c r="L203" i="10" s="1"/>
  <c r="G206" i="10"/>
  <c r="G205" i="10" s="1"/>
  <c r="M206" i="10"/>
  <c r="M205" i="10" s="1"/>
  <c r="I209" i="10"/>
  <c r="E210" i="10"/>
  <c r="K210" i="10"/>
  <c r="G211" i="10"/>
  <c r="M211" i="10"/>
  <c r="I213" i="10"/>
  <c r="E214" i="10"/>
  <c r="K214" i="10"/>
  <c r="G215" i="10"/>
  <c r="M215" i="10"/>
  <c r="I217" i="10"/>
  <c r="E218" i="10"/>
  <c r="K218" i="10"/>
  <c r="G220" i="10"/>
  <c r="G219" i="10" s="1"/>
  <c r="M220" i="10"/>
  <c r="M219" i="10" s="1"/>
  <c r="I223" i="10"/>
  <c r="I222" i="10" s="1"/>
  <c r="D225" i="10"/>
  <c r="D224" i="10" s="1"/>
  <c r="J225" i="10"/>
  <c r="J224" i="10" s="1"/>
  <c r="E227" i="10"/>
  <c r="E226" i="10" s="1"/>
  <c r="K227" i="10"/>
  <c r="K226" i="10" s="1"/>
  <c r="G230" i="10"/>
  <c r="M230" i="10"/>
  <c r="I231" i="10"/>
  <c r="E233" i="10"/>
  <c r="E232" i="10" s="1"/>
  <c r="K233" i="10"/>
  <c r="K232" i="10" s="1"/>
  <c r="F235" i="10"/>
  <c r="F234" i="10" s="1"/>
  <c r="G237" i="10"/>
  <c r="G236" i="10" s="1"/>
  <c r="H241" i="10"/>
  <c r="H240" i="10" s="1"/>
  <c r="J243" i="10"/>
  <c r="J242" i="10" s="1"/>
  <c r="K247" i="10"/>
  <c r="K246" i="10" s="1"/>
  <c r="K245" i="10" s="1"/>
  <c r="K244" i="10" s="1"/>
  <c r="F214" i="10"/>
  <c r="D217" i="10"/>
  <c r="L218" i="10"/>
  <c r="L216" i="10" s="1"/>
  <c r="J223" i="10"/>
  <c r="J222" i="10" s="1"/>
  <c r="F227" i="10"/>
  <c r="F226" i="10" s="1"/>
  <c r="J231" i="10"/>
  <c r="G235" i="10"/>
  <c r="G234" i="10" s="1"/>
  <c r="I241" i="10"/>
  <c r="I240" i="10" s="1"/>
  <c r="F247" i="10"/>
  <c r="F246" i="10" s="1"/>
  <c r="F245" i="10" s="1"/>
  <c r="F244" i="10" s="1"/>
  <c r="K118" i="10"/>
  <c r="K117" i="10" s="1"/>
  <c r="D135" i="10"/>
  <c r="L141" i="10"/>
  <c r="F150" i="10"/>
  <c r="F149" i="10" s="1"/>
  <c r="I161" i="10"/>
  <c r="I160" i="10" s="1"/>
  <c r="H171" i="10"/>
  <c r="H182" i="10"/>
  <c r="H181" i="10" s="1"/>
  <c r="L68" i="10"/>
  <c r="F97" i="10"/>
  <c r="F96" i="10" s="1"/>
  <c r="D105" i="10"/>
  <c r="E111" i="10"/>
  <c r="E110" i="10" s="1"/>
  <c r="D118" i="10"/>
  <c r="D117" i="10" s="1"/>
  <c r="D124" i="10"/>
  <c r="D123" i="10" s="1"/>
  <c r="J128" i="10"/>
  <c r="J127" i="10" s="1"/>
  <c r="H134" i="10"/>
  <c r="D137" i="10"/>
  <c r="F139" i="10"/>
  <c r="G141" i="10"/>
  <c r="I143" i="10"/>
  <c r="K145" i="10"/>
  <c r="L147" i="10"/>
  <c r="M152" i="10"/>
  <c r="D161" i="10"/>
  <c r="F164" i="10"/>
  <c r="D168" i="10"/>
  <c r="D167" i="10" s="1"/>
  <c r="D171" i="10"/>
  <c r="L172" i="10"/>
  <c r="J174" i="10"/>
  <c r="F178" i="10"/>
  <c r="D182" i="10"/>
  <c r="D181" i="10" s="1"/>
  <c r="L184" i="10"/>
  <c r="L183" i="10" s="1"/>
  <c r="I188" i="10"/>
  <c r="I187" i="10" s="1"/>
  <c r="G192" i="10"/>
  <c r="L194" i="10"/>
  <c r="L193" i="10" s="1"/>
  <c r="L196" i="10"/>
  <c r="L195" i="10" s="1"/>
  <c r="H198" i="10"/>
  <c r="H197" i="10" s="1"/>
  <c r="D200" i="10"/>
  <c r="D199" i="10" s="1"/>
  <c r="K200" i="10"/>
  <c r="K199" i="10" s="1"/>
  <c r="F202" i="10"/>
  <c r="F201" i="10" s="1"/>
  <c r="L202" i="10"/>
  <c r="L201" i="10" s="1"/>
  <c r="G204" i="10"/>
  <c r="G203" i="10" s="1"/>
  <c r="M204" i="10"/>
  <c r="M203" i="10" s="1"/>
  <c r="H206" i="10"/>
  <c r="H205" i="10" s="1"/>
  <c r="D209" i="10"/>
  <c r="J209" i="10"/>
  <c r="F210" i="10"/>
  <c r="L210" i="10"/>
  <c r="H211" i="10"/>
  <c r="J213" i="10"/>
  <c r="L214" i="10"/>
  <c r="J217" i="10"/>
  <c r="D223" i="10"/>
  <c r="D222" i="10" s="1"/>
  <c r="K225" i="10"/>
  <c r="K224" i="10" s="1"/>
  <c r="H230" i="10"/>
  <c r="H229" i="10" s="1"/>
  <c r="F233" i="10"/>
  <c r="F232" i="10" s="1"/>
  <c r="M235" i="10"/>
  <c r="M234" i="10" s="1"/>
  <c r="E243" i="10"/>
  <c r="E242" i="10" s="1"/>
  <c r="L247" i="10"/>
  <c r="L246" i="10" s="1"/>
  <c r="L245" i="10" s="1"/>
  <c r="L244" i="10" s="1"/>
  <c r="J124" i="10"/>
  <c r="J123" i="10" s="1"/>
  <c r="I137" i="10"/>
  <c r="D144" i="10"/>
  <c r="H153" i="10"/>
  <c r="I168" i="10"/>
  <c r="I167" i="10" s="1"/>
  <c r="J178" i="10"/>
  <c r="M188" i="10"/>
  <c r="M187" i="10" s="1"/>
  <c r="J76" i="10"/>
  <c r="J75" i="10" s="1"/>
  <c r="K99" i="10"/>
  <c r="K98" i="10" s="1"/>
  <c r="K105" i="10"/>
  <c r="F243" i="10"/>
  <c r="F242" i="10" s="1"/>
  <c r="M233" i="10"/>
  <c r="M232" i="10" s="1"/>
  <c r="I230" i="10"/>
  <c r="I229" i="10" s="1"/>
  <c r="F225" i="10"/>
  <c r="F224" i="10" s="1"/>
  <c r="M218" i="10"/>
  <c r="I215" i="10"/>
  <c r="E213" i="10"/>
  <c r="K209" i="10"/>
  <c r="H204" i="10"/>
  <c r="H203" i="10" s="1"/>
  <c r="F200" i="10"/>
  <c r="F199" i="10" s="1"/>
  <c r="K192" i="10"/>
  <c r="K190" i="10" s="1"/>
  <c r="H173" i="10"/>
  <c r="J153" i="10"/>
  <c r="K137" i="10"/>
  <c r="K31" i="10"/>
  <c r="K29" i="10" s="1"/>
  <c r="L241" i="10"/>
  <c r="L240" i="10" s="1"/>
  <c r="I233" i="10"/>
  <c r="I232" i="10" s="1"/>
  <c r="E230" i="10"/>
  <c r="M223" i="10"/>
  <c r="M222" i="10" s="1"/>
  <c r="I218" i="10"/>
  <c r="E215" i="10"/>
  <c r="K211" i="10"/>
  <c r="G209" i="10"/>
  <c r="D204" i="10"/>
  <c r="D203" i="10" s="1"/>
  <c r="G196" i="10"/>
  <c r="G195" i="10" s="1"/>
  <c r="D172" i="10"/>
  <c r="M150" i="10"/>
  <c r="M149" i="10" s="1"/>
  <c r="L135" i="10"/>
  <c r="J101" i="10"/>
  <c r="J100" i="10" s="1"/>
  <c r="K241" i="10"/>
  <c r="K240" i="10" s="1"/>
  <c r="I235" i="10"/>
  <c r="I234" i="10" s="1"/>
  <c r="F231" i="10"/>
  <c r="M225" i="10"/>
  <c r="M224" i="10" s="1"/>
  <c r="J220" i="10"/>
  <c r="J219" i="10" s="1"/>
  <c r="F217" i="10"/>
  <c r="L213" i="10"/>
  <c r="H210" i="10"/>
  <c r="D206" i="10"/>
  <c r="D205" i="10" s="1"/>
  <c r="K198" i="10"/>
  <c r="K197" i="10" s="1"/>
  <c r="E191" i="10"/>
  <c r="J171" i="10"/>
  <c r="H150" i="10"/>
  <c r="H149" i="10" s="1"/>
  <c r="F135" i="10"/>
  <c r="M99" i="10"/>
  <c r="M98" i="10" s="1"/>
  <c r="J241" i="10"/>
  <c r="J240" i="10" s="1"/>
  <c r="H235" i="10"/>
  <c r="H234" i="10" s="1"/>
  <c r="E231" i="10"/>
  <c r="L225" i="10"/>
  <c r="L224" i="10" s="1"/>
  <c r="I220" i="10"/>
  <c r="I219" i="10" s="1"/>
  <c r="E217" i="10"/>
  <c r="M214" i="10"/>
  <c r="K213" i="10"/>
  <c r="I211" i="10"/>
  <c r="G210" i="10"/>
  <c r="E209" i="10"/>
  <c r="M202" i="10"/>
  <c r="M201" i="10" s="1"/>
  <c r="L200" i="10"/>
  <c r="L199" i="10" s="1"/>
  <c r="I198" i="10"/>
  <c r="I197" i="10" s="1"/>
  <c r="M194" i="10"/>
  <c r="M193" i="10" s="1"/>
  <c r="L186" i="10"/>
  <c r="L185" i="10" s="1"/>
  <c r="H176" i="10"/>
  <c r="H175" i="10" s="1"/>
  <c r="F170" i="10"/>
  <c r="D158" i="10"/>
  <c r="D157" i="10" s="1"/>
  <c r="M146" i="10"/>
  <c r="H140" i="10"/>
  <c r="F133" i="10"/>
  <c r="K113" i="10"/>
  <c r="K112" i="10" s="1"/>
  <c r="G86" i="10"/>
  <c r="G85" i="10" s="1"/>
  <c r="G247" i="10"/>
  <c r="G246" i="10" s="1"/>
  <c r="G245" i="10" s="1"/>
  <c r="G244" i="10" s="1"/>
  <c r="D241" i="10"/>
  <c r="D240" i="10" s="1"/>
  <c r="K231" i="10"/>
  <c r="G227" i="10"/>
  <c r="G226" i="10" s="1"/>
  <c r="E223" i="10"/>
  <c r="E222" i="10" s="1"/>
  <c r="K217" i="10"/>
  <c r="G214" i="10"/>
  <c r="M210" i="10"/>
  <c r="I206" i="10"/>
  <c r="I205" i="10" s="1"/>
  <c r="G202" i="10"/>
  <c r="G201" i="10" s="1"/>
  <c r="M196" i="10"/>
  <c r="M195" i="10" s="1"/>
  <c r="J182" i="10"/>
  <c r="J181" i="10" s="1"/>
  <c r="M164" i="10"/>
  <c r="F144" i="10"/>
  <c r="L124" i="10"/>
  <c r="L123" i="10" s="1"/>
  <c r="F106" i="10"/>
  <c r="K237" i="10"/>
  <c r="K236" i="10" s="1"/>
  <c r="J235" i="10"/>
  <c r="J234" i="10" s="1"/>
  <c r="G231" i="10"/>
  <c r="K220" i="10"/>
  <c r="K219" i="10" s="1"/>
  <c r="G217" i="10"/>
  <c r="M213" i="10"/>
  <c r="I210" i="10"/>
  <c r="E206" i="10"/>
  <c r="E205" i="10" s="1"/>
  <c r="L198" i="10"/>
  <c r="L197" i="10" s="1"/>
  <c r="I191" i="10"/>
  <c r="F179" i="10"/>
  <c r="F163" i="10"/>
  <c r="I142" i="10"/>
  <c r="L120" i="10"/>
  <c r="L119" i="10" s="1"/>
  <c r="M243" i="10"/>
  <c r="M242" i="10" s="1"/>
  <c r="J237" i="10"/>
  <c r="J236" i="10" s="1"/>
  <c r="H233" i="10"/>
  <c r="H232" i="10" s="1"/>
  <c r="D230" i="10"/>
  <c r="L223" i="10"/>
  <c r="L222" i="10" s="1"/>
  <c r="H218" i="10"/>
  <c r="D215" i="10"/>
  <c r="J211" i="10"/>
  <c r="F209" i="10"/>
  <c r="M200" i="10"/>
  <c r="M199" i="10" s="1"/>
  <c r="F196" i="10"/>
  <c r="F195" i="10" s="1"/>
  <c r="L178" i="10"/>
  <c r="K161" i="10"/>
  <c r="K160" i="10" s="1"/>
  <c r="E142" i="10"/>
  <c r="E120" i="10"/>
  <c r="E119" i="10" s="1"/>
  <c r="M247" i="10"/>
  <c r="M246" i="10" s="1"/>
  <c r="M245" i="10" s="1"/>
  <c r="M244" i="10" s="1"/>
  <c r="L243" i="10"/>
  <c r="L242" i="10" s="1"/>
  <c r="I237" i="10"/>
  <c r="I236" i="10" s="1"/>
  <c r="G233" i="10"/>
  <c r="G232" i="10" s="1"/>
  <c r="M227" i="10"/>
  <c r="M226" i="10" s="1"/>
  <c r="K223" i="10"/>
  <c r="K222" i="10" s="1"/>
  <c r="G218" i="10"/>
  <c r="I247" i="10"/>
  <c r="I246" i="10" s="1"/>
  <c r="I245" i="10" s="1"/>
  <c r="I244" i="10" s="1"/>
  <c r="H243" i="10"/>
  <c r="H242" i="10" s="1"/>
  <c r="F241" i="10"/>
  <c r="F240" i="10" s="1"/>
  <c r="E237" i="10"/>
  <c r="E236" i="10" s="1"/>
  <c r="D235" i="10"/>
  <c r="D234" i="10" s="1"/>
  <c r="M231" i="10"/>
  <c r="K230" i="10"/>
  <c r="I227" i="10"/>
  <c r="I226" i="10" s="1"/>
  <c r="H225" i="10"/>
  <c r="H224" i="10" s="1"/>
  <c r="G223" i="10"/>
  <c r="G222" i="10" s="1"/>
  <c r="E220" i="10"/>
  <c r="E219" i="10" s="1"/>
  <c r="M217" i="10"/>
  <c r="K215" i="10"/>
  <c r="I214" i="10"/>
  <c r="G213" i="10"/>
  <c r="E211" i="10"/>
  <c r="M209" i="10"/>
  <c r="K206" i="10"/>
  <c r="K205" i="10" s="1"/>
  <c r="J204" i="10"/>
  <c r="J203" i="10" s="1"/>
  <c r="I202" i="10"/>
  <c r="I201" i="10" s="1"/>
  <c r="H200" i="10"/>
  <c r="H199" i="10" s="1"/>
  <c r="E198" i="10"/>
  <c r="E194" i="10"/>
  <c r="H186" i="10"/>
  <c r="H185" i="10" s="1"/>
  <c r="D176" i="10"/>
  <c r="D175" i="10" s="1"/>
  <c r="K168" i="10"/>
  <c r="K167" i="10" s="1"/>
  <c r="K156" i="10"/>
  <c r="K155" i="10" s="1"/>
  <c r="H146" i="10"/>
  <c r="M139" i="10"/>
  <c r="J132" i="10"/>
  <c r="J131" i="10" s="1"/>
  <c r="D113" i="10"/>
  <c r="G80" i="10"/>
  <c r="G79" i="10" s="1"/>
  <c r="L74" i="10"/>
  <c r="L73" i="10" s="1"/>
  <c r="H78" i="10"/>
  <c r="H77" i="10" s="1"/>
  <c r="E82" i="10"/>
  <c r="E81" i="10" s="1"/>
  <c r="J84" i="10"/>
  <c r="J83" i="10" s="1"/>
  <c r="E88" i="10"/>
  <c r="E87" i="10" s="1"/>
  <c r="J90" i="10"/>
  <c r="J89" i="10" s="1"/>
  <c r="E95" i="10"/>
  <c r="E94" i="10" s="1"/>
  <c r="J97" i="10"/>
  <c r="J96" i="10" s="1"/>
  <c r="H99" i="10"/>
  <c r="H98" i="10" s="1"/>
  <c r="E101" i="10"/>
  <c r="E100" i="10" s="1"/>
  <c r="L101" i="10"/>
  <c r="L100" i="10" s="1"/>
  <c r="I104" i="10"/>
  <c r="F105" i="10"/>
  <c r="D106" i="10"/>
  <c r="K106" i="10"/>
  <c r="E109" i="10"/>
  <c r="E108" i="10" s="1"/>
  <c r="L109" i="10"/>
  <c r="L108" i="10" s="1"/>
  <c r="J111" i="10"/>
  <c r="J110" i="10" s="1"/>
  <c r="F113" i="10"/>
  <c r="F112" i="10" s="1"/>
  <c r="M113" i="10"/>
  <c r="M112" i="10" s="1"/>
  <c r="J116" i="10"/>
  <c r="J115" i="10" s="1"/>
  <c r="F118" i="10"/>
  <c r="F117" i="10" s="1"/>
  <c r="M118" i="10"/>
  <c r="M117" i="10" s="1"/>
  <c r="J120" i="10"/>
  <c r="J119" i="10" s="1"/>
  <c r="F122" i="10"/>
  <c r="F121" i="10" s="1"/>
  <c r="L122" i="10"/>
  <c r="L121" i="10" s="1"/>
  <c r="H124" i="10"/>
  <c r="H123" i="10" s="1"/>
  <c r="D126" i="10"/>
  <c r="D125" i="10" s="1"/>
  <c r="J126" i="10"/>
  <c r="J125" i="10" s="1"/>
  <c r="F128" i="10"/>
  <c r="F127" i="10" s="1"/>
  <c r="L128" i="10"/>
  <c r="L127" i="10" s="1"/>
  <c r="H132" i="10"/>
  <c r="H131" i="10" s="1"/>
  <c r="D133" i="10"/>
  <c r="J133" i="10"/>
  <c r="F134" i="10"/>
  <c r="L134" i="10"/>
  <c r="H135" i="10"/>
  <c r="D136" i="10"/>
  <c r="J136" i="10"/>
  <c r="F137" i="10"/>
  <c r="L137" i="10"/>
  <c r="H138" i="10"/>
  <c r="D139" i="10"/>
  <c r="J139" i="10"/>
  <c r="F140" i="10"/>
  <c r="L140" i="10"/>
  <c r="H141" i="10"/>
  <c r="D142" i="10"/>
  <c r="J142" i="10"/>
  <c r="F143" i="10"/>
  <c r="L143" i="10"/>
  <c r="H144" i="10"/>
  <c r="D145" i="10"/>
  <c r="J145" i="10"/>
  <c r="F146" i="10"/>
  <c r="L146" i="10"/>
  <c r="H147" i="10"/>
  <c r="I150" i="10"/>
  <c r="I149" i="10" s="1"/>
  <c r="E152" i="10"/>
  <c r="K152" i="10"/>
  <c r="G153" i="10"/>
  <c r="M153" i="10"/>
  <c r="I154" i="10"/>
  <c r="D156" i="10"/>
  <c r="D155" i="10" s="1"/>
  <c r="J156" i="10"/>
  <c r="J155" i="10" s="1"/>
  <c r="E158" i="10"/>
  <c r="E157" i="10" s="1"/>
  <c r="K158" i="10"/>
  <c r="K157" i="10" s="1"/>
  <c r="G161" i="10"/>
  <c r="G160" i="10" s="1"/>
  <c r="M161" i="10"/>
  <c r="M160" i="10" s="1"/>
  <c r="I163" i="10"/>
  <c r="E164" i="10"/>
  <c r="K164" i="10"/>
  <c r="E166" i="10"/>
  <c r="E165" i="10" s="1"/>
  <c r="K166" i="10"/>
  <c r="K165" i="10" s="1"/>
  <c r="F168" i="10"/>
  <c r="F167" i="10" s="1"/>
  <c r="L168" i="10"/>
  <c r="L167" i="10" s="1"/>
  <c r="E30" i="10"/>
  <c r="K39" i="10"/>
  <c r="D46" i="10"/>
  <c r="F49" i="10"/>
  <c r="G52" i="10"/>
  <c r="J60" i="10"/>
  <c r="J59" i="10" s="1"/>
  <c r="D68" i="10"/>
  <c r="J71" i="10"/>
  <c r="J70" i="10" s="1"/>
  <c r="F76" i="10"/>
  <c r="F75" i="10" s="1"/>
  <c r="K78" i="10"/>
  <c r="K77" i="10" s="1"/>
  <c r="F82" i="10"/>
  <c r="F81" i="10" s="1"/>
  <c r="M84" i="10"/>
  <c r="M83" i="10" s="1"/>
  <c r="F88" i="10"/>
  <c r="F87" i="10" s="1"/>
  <c r="K90" i="10"/>
  <c r="K89" i="10" s="1"/>
  <c r="I95" i="10"/>
  <c r="I94" i="10" s="1"/>
  <c r="M97" i="10"/>
  <c r="M96" i="10" s="1"/>
  <c r="I99" i="10"/>
  <c r="I98" i="10" s="1"/>
  <c r="F101" i="10"/>
  <c r="F100" i="10" s="1"/>
  <c r="M101" i="10"/>
  <c r="M100" i="10" s="1"/>
  <c r="J104" i="10"/>
  <c r="H105" i="10"/>
  <c r="E106" i="10"/>
  <c r="L106" i="10"/>
  <c r="F109" i="10"/>
  <c r="F108" i="10" s="1"/>
  <c r="D111" i="10"/>
  <c r="D110" i="10" s="1"/>
  <c r="K111" i="10"/>
  <c r="K110" i="10" s="1"/>
  <c r="G113" i="10"/>
  <c r="G112" i="10" s="1"/>
  <c r="D116" i="10"/>
  <c r="D115" i="10" s="1"/>
  <c r="K116" i="10"/>
  <c r="K115" i="10" s="1"/>
  <c r="G118" i="10"/>
  <c r="G117" i="10" s="1"/>
  <c r="D120" i="10"/>
  <c r="D119" i="10" s="1"/>
  <c r="K120" i="10"/>
  <c r="K119" i="10" s="1"/>
  <c r="G122" i="10"/>
  <c r="G121" i="10" s="1"/>
  <c r="M122" i="10"/>
  <c r="M121" i="10" s="1"/>
  <c r="I124" i="10"/>
  <c r="I123" i="10" s="1"/>
  <c r="E126" i="10"/>
  <c r="E125" i="10" s="1"/>
  <c r="K126" i="10"/>
  <c r="K125" i="10" s="1"/>
  <c r="G128" i="10"/>
  <c r="G127" i="10" s="1"/>
  <c r="M128" i="10"/>
  <c r="M127" i="10" s="1"/>
  <c r="I132" i="10"/>
  <c r="I131" i="10" s="1"/>
  <c r="I130" i="10" s="1"/>
  <c r="E133" i="10"/>
  <c r="K133" i="10"/>
  <c r="G134" i="10"/>
  <c r="M134" i="10"/>
  <c r="I135" i="10"/>
  <c r="E136" i="10"/>
  <c r="K136" i="10"/>
  <c r="F30" i="10"/>
  <c r="D40" i="10"/>
  <c r="L46" i="10"/>
  <c r="M49" i="10"/>
  <c r="H52" i="10"/>
  <c r="D62" i="10"/>
  <c r="E68" i="10"/>
  <c r="K71" i="10"/>
  <c r="K70" i="10" s="1"/>
  <c r="G76" i="10"/>
  <c r="G75" i="10" s="1"/>
  <c r="L78" i="10"/>
  <c r="L77" i="10" s="1"/>
  <c r="J82" i="10"/>
  <c r="J81" i="10" s="1"/>
  <c r="D86" i="10"/>
  <c r="D85" i="10" s="1"/>
  <c r="I88" i="10"/>
  <c r="I87" i="10" s="1"/>
  <c r="G93" i="10"/>
  <c r="G92" i="10" s="1"/>
  <c r="E22" i="10"/>
  <c r="D33" i="10"/>
  <c r="E45" i="10"/>
  <c r="J47" i="10"/>
  <c r="K50" i="10"/>
  <c r="H56" i="10"/>
  <c r="H55" i="10" s="1"/>
  <c r="I63" i="10"/>
  <c r="M68" i="10"/>
  <c r="G74" i="10"/>
  <c r="G73" i="10" s="1"/>
  <c r="D78" i="10"/>
  <c r="D77" i="10" s="1"/>
  <c r="J80" i="10"/>
  <c r="J79" i="10" s="1"/>
  <c r="E84" i="10"/>
  <c r="E83" i="10" s="1"/>
  <c r="K86" i="10"/>
  <c r="K85" i="10" s="1"/>
  <c r="F90" i="10"/>
  <c r="F89" i="10" s="1"/>
  <c r="K93" i="10"/>
  <c r="K92" i="10" s="1"/>
  <c r="E97" i="10"/>
  <c r="E96" i="10" s="1"/>
  <c r="F99" i="10"/>
  <c r="F98" i="10" s="1"/>
  <c r="D36" i="10"/>
  <c r="L50" i="10"/>
  <c r="J69" i="10"/>
  <c r="K80" i="10"/>
  <c r="K79" i="10" s="1"/>
  <c r="G90" i="10"/>
  <c r="G89" i="10" s="1"/>
  <c r="D101" i="10"/>
  <c r="D100" i="10" s="1"/>
  <c r="F104" i="10"/>
  <c r="E105" i="10"/>
  <c r="G106" i="10"/>
  <c r="D109" i="10"/>
  <c r="D108" i="10" s="1"/>
  <c r="F111" i="10"/>
  <c r="F110" i="10" s="1"/>
  <c r="E113" i="10"/>
  <c r="E112" i="10" s="1"/>
  <c r="F116" i="10"/>
  <c r="F115" i="10" s="1"/>
  <c r="E118" i="10"/>
  <c r="E117" i="10" s="1"/>
  <c r="F120" i="10"/>
  <c r="F119" i="10" s="1"/>
  <c r="E122" i="10"/>
  <c r="E121" i="10" s="1"/>
  <c r="E114" i="10" s="1"/>
  <c r="E124" i="10"/>
  <c r="E123" i="10" s="1"/>
  <c r="M124" i="10"/>
  <c r="M123" i="10" s="1"/>
  <c r="M126" i="10"/>
  <c r="M125" i="10" s="1"/>
  <c r="K128" i="10"/>
  <c r="K127" i="10" s="1"/>
  <c r="K132" i="10"/>
  <c r="K131" i="10" s="1"/>
  <c r="I133" i="10"/>
  <c r="I134" i="10"/>
  <c r="G135" i="10"/>
  <c r="G136" i="10"/>
  <c r="E137" i="10"/>
  <c r="M137" i="10"/>
  <c r="J138" i="10"/>
  <c r="G139" i="10"/>
  <c r="D140" i="10"/>
  <c r="K140" i="10"/>
  <c r="I141" i="10"/>
  <c r="F142" i="10"/>
  <c r="M142" i="10"/>
  <c r="M130" i="10" s="1"/>
  <c r="J143" i="10"/>
  <c r="G144" i="10"/>
  <c r="E145" i="10"/>
  <c r="L145" i="10"/>
  <c r="I146" i="10"/>
  <c r="F147" i="10"/>
  <c r="M147" i="10"/>
  <c r="J150" i="10"/>
  <c r="J149" i="10" s="1"/>
  <c r="G152" i="10"/>
  <c r="D153" i="10"/>
  <c r="K153" i="10"/>
  <c r="H154" i="10"/>
  <c r="E156" i="10"/>
  <c r="E155" i="10" s="1"/>
  <c r="L156" i="10"/>
  <c r="L155" i="10" s="1"/>
  <c r="H158" i="10"/>
  <c r="H157" i="10" s="1"/>
  <c r="E161" i="10"/>
  <c r="E160" i="10" s="1"/>
  <c r="L161" i="10"/>
  <c r="L160" i="10" s="1"/>
  <c r="J163" i="10"/>
  <c r="G164" i="10"/>
  <c r="I166" i="10"/>
  <c r="I165" i="10" s="1"/>
  <c r="E168" i="10"/>
  <c r="E167" i="10" s="1"/>
  <c r="M168" i="10"/>
  <c r="M167" i="10" s="1"/>
  <c r="I170" i="10"/>
  <c r="E171" i="10"/>
  <c r="K171" i="10"/>
  <c r="G172" i="10"/>
  <c r="M172" i="10"/>
  <c r="I173" i="10"/>
  <c r="E174" i="10"/>
  <c r="K174" i="10"/>
  <c r="E176" i="10"/>
  <c r="E175" i="10" s="1"/>
  <c r="K176" i="10"/>
  <c r="K175" i="10" s="1"/>
  <c r="G178" i="10"/>
  <c r="G177" i="10" s="1"/>
  <c r="M178" i="10"/>
  <c r="I179" i="10"/>
  <c r="E182" i="10"/>
  <c r="E181" i="10" s="1"/>
  <c r="K182" i="10"/>
  <c r="K181" i="10" s="1"/>
  <c r="G184" i="10"/>
  <c r="G183" i="10" s="1"/>
  <c r="M184" i="10"/>
  <c r="M183" i="10" s="1"/>
  <c r="I186" i="10"/>
  <c r="I185" i="10" s="1"/>
  <c r="D188" i="10"/>
  <c r="D187" i="10" s="1"/>
  <c r="J188" i="10"/>
  <c r="J187" i="10" s="1"/>
  <c r="F191" i="10"/>
  <c r="L191" i="10"/>
  <c r="H192" i="10"/>
  <c r="H194" i="10"/>
  <c r="H193" i="10" s="1"/>
  <c r="I196" i="10"/>
  <c r="I195" i="10" s="1"/>
  <c r="D198" i="10"/>
  <c r="D197" i="10" s="1"/>
  <c r="J198" i="10"/>
  <c r="J197" i="10" s="1"/>
  <c r="E200" i="10"/>
  <c r="J42" i="10"/>
  <c r="J41" i="10" s="1"/>
  <c r="G56" i="10"/>
  <c r="G55" i="10" s="1"/>
  <c r="D74" i="10"/>
  <c r="D73" i="10" s="1"/>
  <c r="M82" i="10"/>
  <c r="M81" i="10" s="1"/>
  <c r="H93" i="10"/>
  <c r="H92" i="10" s="1"/>
  <c r="E99" i="10"/>
  <c r="E98" i="10" s="1"/>
  <c r="G101" i="10"/>
  <c r="G100" i="10" s="1"/>
  <c r="G104" i="10"/>
  <c r="I105" i="10"/>
  <c r="H106" i="10"/>
  <c r="H109" i="10"/>
  <c r="H108" i="10" s="1"/>
  <c r="G111" i="10"/>
  <c r="G110" i="10" s="1"/>
  <c r="I113" i="10"/>
  <c r="I112" i="10" s="1"/>
  <c r="G116" i="10"/>
  <c r="G115" i="10" s="1"/>
  <c r="H118" i="10"/>
  <c r="H117" i="10" s="1"/>
  <c r="G120" i="10"/>
  <c r="G119" i="10" s="1"/>
  <c r="H122" i="10"/>
  <c r="H121" i="10" s="1"/>
  <c r="F124" i="10"/>
  <c r="F123" i="10" s="1"/>
  <c r="F126" i="10"/>
  <c r="F125" i="10" s="1"/>
  <c r="D128" i="10"/>
  <c r="D127" i="10" s="1"/>
  <c r="D132" i="10"/>
  <c r="D131" i="10" s="1"/>
  <c r="L132" i="10"/>
  <c r="L131" i="10" s="1"/>
  <c r="L133" i="10"/>
  <c r="J134" i="10"/>
  <c r="J135" i="10"/>
  <c r="H136" i="10"/>
  <c r="G137" i="10"/>
  <c r="D138" i="10"/>
  <c r="C138" i="10" s="1"/>
  <c r="C137" i="10" s="1"/>
  <c r="K138" i="10"/>
  <c r="H139" i="10"/>
  <c r="E140" i="10"/>
  <c r="M140" i="10"/>
  <c r="J141" i="10"/>
  <c r="G142" i="10"/>
  <c r="D143" i="10"/>
  <c r="K143" i="10"/>
  <c r="I144" i="10"/>
  <c r="F145" i="10"/>
  <c r="M145" i="10"/>
  <c r="J146" i="10"/>
  <c r="G147" i="10"/>
  <c r="D150" i="10"/>
  <c r="D149" i="10" s="1"/>
  <c r="K150" i="10"/>
  <c r="K149" i="10" s="1"/>
  <c r="H152" i="10"/>
  <c r="E153" i="10"/>
  <c r="L153" i="10"/>
  <c r="L151" i="10" s="1"/>
  <c r="L148" i="10" s="1"/>
  <c r="J154" i="10"/>
  <c r="F156" i="10"/>
  <c r="F155" i="10" s="1"/>
  <c r="M156" i="10"/>
  <c r="M155" i="10" s="1"/>
  <c r="I158" i="10"/>
  <c r="I157" i="10" s="1"/>
  <c r="F161" i="10"/>
  <c r="F160" i="10" s="1"/>
  <c r="D163" i="10"/>
  <c r="C163" i="10" s="1"/>
  <c r="K163" i="10"/>
  <c r="H164" i="10"/>
  <c r="J166" i="10"/>
  <c r="J165" i="10" s="1"/>
  <c r="G168" i="10"/>
  <c r="G167" i="10" s="1"/>
  <c r="D170" i="10"/>
  <c r="J170" i="10"/>
  <c r="J169" i="10" s="1"/>
  <c r="F171" i="10"/>
  <c r="L171" i="10"/>
  <c r="H172" i="10"/>
  <c r="H169" i="10" s="1"/>
  <c r="H159" i="10" s="1"/>
  <c r="D173" i="10"/>
  <c r="J173" i="10"/>
  <c r="F174" i="10"/>
  <c r="F169" i="10" s="1"/>
  <c r="F159" i="10" s="1"/>
  <c r="L174" i="10"/>
  <c r="F176" i="10"/>
  <c r="F175" i="10" s="1"/>
  <c r="L176" i="10"/>
  <c r="L175" i="10" s="1"/>
  <c r="H178" i="10"/>
  <c r="D179" i="10"/>
  <c r="J179" i="10"/>
  <c r="F182" i="10"/>
  <c r="F181" i="10" s="1"/>
  <c r="L182" i="10"/>
  <c r="L181" i="10" s="1"/>
  <c r="H184" i="10"/>
  <c r="H183" i="10" s="1"/>
  <c r="D186" i="10"/>
  <c r="D185" i="10" s="1"/>
  <c r="J186" i="10"/>
  <c r="J185" i="10" s="1"/>
  <c r="E188" i="10"/>
  <c r="E187" i="10" s="1"/>
  <c r="K188" i="10"/>
  <c r="K187" i="10" s="1"/>
  <c r="G191" i="10"/>
  <c r="G190" i="10" s="1"/>
  <c r="M191" i="10"/>
  <c r="I192" i="10"/>
  <c r="I194" i="10"/>
  <c r="I193" i="10" s="1"/>
  <c r="D196" i="10"/>
  <c r="D195" i="10" s="1"/>
  <c r="F45" i="10"/>
  <c r="I58" i="10"/>
  <c r="I57" i="10" s="1"/>
  <c r="K74" i="10"/>
  <c r="K73" i="10" s="1"/>
  <c r="F84" i="10"/>
  <c r="F83" i="10" s="1"/>
  <c r="L93" i="10"/>
  <c r="L92" i="10" s="1"/>
  <c r="G99" i="10"/>
  <c r="G98" i="10" s="1"/>
  <c r="H101" i="10"/>
  <c r="H100" i="10" s="1"/>
  <c r="H104" i="10"/>
  <c r="J105" i="10"/>
  <c r="J106" i="10"/>
  <c r="I109" i="10"/>
  <c r="I108" i="10" s="1"/>
  <c r="I111" i="10"/>
  <c r="I110" i="10" s="1"/>
  <c r="I107" i="10" s="1"/>
  <c r="J113" i="10"/>
  <c r="J112" i="10" s="1"/>
  <c r="H116" i="10"/>
  <c r="H115" i="10" s="1"/>
  <c r="J118" i="10"/>
  <c r="J117" i="10" s="1"/>
  <c r="I120" i="10"/>
  <c r="I119" i="10" s="1"/>
  <c r="I122" i="10"/>
  <c r="I121" i="10" s="1"/>
  <c r="G124" i="10"/>
  <c r="G123" i="10" s="1"/>
  <c r="G126" i="10"/>
  <c r="G125" i="10" s="1"/>
  <c r="E128" i="10"/>
  <c r="E127" i="10" s="1"/>
  <c r="E132" i="10"/>
  <c r="E131" i="10" s="1"/>
  <c r="M132" i="10"/>
  <c r="M131" i="10" s="1"/>
  <c r="M133" i="10"/>
  <c r="K134" i="10"/>
  <c r="K135" i="10"/>
  <c r="I136" i="10"/>
  <c r="H137" i="10"/>
  <c r="E138" i="10"/>
  <c r="L138" i="10"/>
  <c r="I139" i="10"/>
  <c r="G140" i="10"/>
  <c r="D141" i="10"/>
  <c r="K141" i="10"/>
  <c r="H142" i="10"/>
  <c r="E143" i="10"/>
  <c r="M143" i="10"/>
  <c r="C143" i="10" s="1"/>
  <c r="C142" i="10" s="1"/>
  <c r="J144" i="10"/>
  <c r="G145" i="10"/>
  <c r="D146" i="10"/>
  <c r="K146" i="10"/>
  <c r="I147" i="10"/>
  <c r="E150" i="10"/>
  <c r="E149" i="10" s="1"/>
  <c r="L150" i="10"/>
  <c r="L149" i="10" s="1"/>
  <c r="I152" i="10"/>
  <c r="F153" i="10"/>
  <c r="F151" i="10" s="1"/>
  <c r="F148" i="10" s="1"/>
  <c r="D154" i="10"/>
  <c r="K154" i="10"/>
  <c r="G156" i="10"/>
  <c r="G155" i="10" s="1"/>
  <c r="J158" i="10"/>
  <c r="J157" i="10" s="1"/>
  <c r="H161" i="10"/>
  <c r="H160" i="10" s="1"/>
  <c r="E163" i="10"/>
  <c r="L163" i="10"/>
  <c r="I164" i="10"/>
  <c r="I162" i="10" s="1"/>
  <c r="D166" i="10"/>
  <c r="D165" i="10" s="1"/>
  <c r="L166" i="10"/>
  <c r="L165" i="10" s="1"/>
  <c r="H168" i="10"/>
  <c r="H167" i="10" s="1"/>
  <c r="E170" i="10"/>
  <c r="K170" i="10"/>
  <c r="G171" i="10"/>
  <c r="M171" i="10"/>
  <c r="C171" i="10" s="1"/>
  <c r="I172" i="10"/>
  <c r="E173" i="10"/>
  <c r="K173" i="10"/>
  <c r="G174" i="10"/>
  <c r="M174" i="10"/>
  <c r="G176" i="10"/>
  <c r="G175" i="10" s="1"/>
  <c r="M176" i="10"/>
  <c r="M175" i="10" s="1"/>
  <c r="I178" i="10"/>
  <c r="E179" i="10"/>
  <c r="K179" i="10"/>
  <c r="G182" i="10"/>
  <c r="G181" i="10" s="1"/>
  <c r="M182" i="10"/>
  <c r="M181" i="10" s="1"/>
  <c r="M180" i="10" s="1"/>
  <c r="I184" i="10"/>
  <c r="I183" i="10" s="1"/>
  <c r="E186" i="10"/>
  <c r="E185" i="10" s="1"/>
  <c r="K186" i="10"/>
  <c r="K185" i="10" s="1"/>
  <c r="F188" i="10"/>
  <c r="F187" i="10" s="1"/>
  <c r="L188" i="10"/>
  <c r="L187" i="10" s="1"/>
  <c r="H191" i="10"/>
  <c r="C191" i="10" s="1"/>
  <c r="C190" i="10" s="1"/>
  <c r="D192" i="10"/>
  <c r="J192" i="10"/>
  <c r="D194" i="10"/>
  <c r="D193" i="10" s="1"/>
  <c r="J194" i="10"/>
  <c r="J193" i="10" s="1"/>
  <c r="E196" i="10"/>
  <c r="K196" i="10"/>
  <c r="K195" i="10" s="1"/>
  <c r="K189" i="10" s="1"/>
  <c r="E25" i="10"/>
  <c r="G48" i="10"/>
  <c r="J63" i="10"/>
  <c r="G78" i="10"/>
  <c r="G77" i="10" s="1"/>
  <c r="L86" i="10"/>
  <c r="L85" i="10" s="1"/>
  <c r="M95" i="10"/>
  <c r="M94" i="10" s="1"/>
  <c r="L99" i="10"/>
  <c r="L98" i="10" s="1"/>
  <c r="K101" i="10"/>
  <c r="K100" i="10" s="1"/>
  <c r="M104" i="10"/>
  <c r="L105" i="10"/>
  <c r="K109" i="10"/>
  <c r="K108" i="10" s="1"/>
  <c r="M111" i="10"/>
  <c r="M110" i="10" s="1"/>
  <c r="M107" i="10" s="1"/>
  <c r="L113" i="10"/>
  <c r="L112" i="10" s="1"/>
  <c r="M116" i="10"/>
  <c r="M115" i="10" s="1"/>
  <c r="L118" i="10"/>
  <c r="L117" i="10" s="1"/>
  <c r="M120" i="10"/>
  <c r="M119" i="10" s="1"/>
  <c r="K122" i="10"/>
  <c r="K121" i="10" s="1"/>
  <c r="K124" i="10"/>
  <c r="K123" i="10" s="1"/>
  <c r="I126" i="10"/>
  <c r="I125" i="10" s="1"/>
  <c r="I128" i="10"/>
  <c r="I127" i="10" s="1"/>
  <c r="G132" i="10"/>
  <c r="G131" i="10" s="1"/>
  <c r="G133" i="10"/>
  <c r="E134" i="10"/>
  <c r="E135" i="10"/>
  <c r="M135" i="10"/>
  <c r="M136" i="10"/>
  <c r="J137" i="10"/>
  <c r="G138" i="10"/>
  <c r="E139" i="10"/>
  <c r="L139" i="10"/>
  <c r="L130" i="10" s="1"/>
  <c r="I140" i="10"/>
  <c r="F141" i="10"/>
  <c r="M141" i="10"/>
  <c r="K142" i="10"/>
  <c r="H143" i="10"/>
  <c r="E144" i="10"/>
  <c r="L144" i="10"/>
  <c r="I145" i="10"/>
  <c r="G146" i="10"/>
  <c r="D147" i="10"/>
  <c r="K147" i="10"/>
  <c r="G150" i="10"/>
  <c r="G149" i="10" s="1"/>
  <c r="D152" i="10"/>
  <c r="L152" i="10"/>
  <c r="I153" i="10"/>
  <c r="F154" i="10"/>
  <c r="M154" i="10"/>
  <c r="I156" i="10"/>
  <c r="I155" i="10" s="1"/>
  <c r="F158" i="10"/>
  <c r="F157" i="10" s="1"/>
  <c r="M158" i="10"/>
  <c r="M157" i="10" s="1"/>
  <c r="J161" i="10"/>
  <c r="J160" i="10" s="1"/>
  <c r="G163" i="10"/>
  <c r="D164" i="10"/>
  <c r="L164" i="10"/>
  <c r="C164" i="10" s="1"/>
  <c r="G166" i="10"/>
  <c r="G165" i="10" s="1"/>
  <c r="J168" i="10"/>
  <c r="J167" i="10" s="1"/>
  <c r="G170" i="10"/>
  <c r="C170" i="10" s="1"/>
  <c r="M170" i="10"/>
  <c r="I171" i="10"/>
  <c r="E172" i="10"/>
  <c r="E169" i="10" s="1"/>
  <c r="K172" i="10"/>
  <c r="G173" i="10"/>
  <c r="M173" i="10"/>
  <c r="I174" i="10"/>
  <c r="I176" i="10"/>
  <c r="I175" i="10" s="1"/>
  <c r="E178" i="10"/>
  <c r="E177" i="10" s="1"/>
  <c r="K178" i="10"/>
  <c r="G179" i="10"/>
  <c r="M179" i="10"/>
  <c r="M177" i="10" s="1"/>
  <c r="I182" i="10"/>
  <c r="I181" i="10" s="1"/>
  <c r="I180" i="10" s="1"/>
  <c r="E184" i="10"/>
  <c r="E183" i="10" s="1"/>
  <c r="K184" i="10"/>
  <c r="K183" i="10" s="1"/>
  <c r="K180" i="10" s="1"/>
  <c r="G186" i="10"/>
  <c r="G185" i="10" s="1"/>
  <c r="M186" i="10"/>
  <c r="M185" i="10" s="1"/>
  <c r="H188" i="10"/>
  <c r="H187" i="10" s="1"/>
  <c r="D191" i="10"/>
  <c r="J191" i="10"/>
  <c r="F192" i="10"/>
  <c r="L192" i="10"/>
  <c r="F194" i="10"/>
  <c r="F193" i="10" s="1"/>
  <c r="M88" i="10"/>
  <c r="M87" i="10" s="1"/>
  <c r="D50" i="10"/>
  <c r="D16" i="10"/>
  <c r="D15" i="10" s="1"/>
  <c r="D14" i="10" s="1"/>
  <c r="H120" i="10"/>
  <c r="H119" i="10" s="1"/>
  <c r="H114" i="10" s="1"/>
  <c r="J23" i="10"/>
  <c r="I118" i="10"/>
  <c r="I117" i="10" s="1"/>
  <c r="I116" i="10"/>
  <c r="I115" i="10" s="1"/>
  <c r="I114" i="10" s="1"/>
  <c r="G19" i="10"/>
  <c r="G18" i="10" s="1"/>
  <c r="D71" i="10"/>
  <c r="D70" i="10" s="1"/>
  <c r="J65" i="10"/>
  <c r="J64" i="10" s="1"/>
  <c r="I60" i="10"/>
  <c r="I59" i="10" s="1"/>
  <c r="J51" i="10"/>
  <c r="H48" i="10"/>
  <c r="M45" i="10"/>
  <c r="G36" i="10"/>
  <c r="H25" i="10"/>
  <c r="G221" i="10"/>
  <c r="G212" i="10"/>
  <c r="K208" i="10"/>
  <c r="H162" i="10"/>
  <c r="G114" i="10"/>
  <c r="K23" i="10"/>
  <c r="F23" i="15"/>
  <c r="I239" i="10"/>
  <c r="I238" i="10" s="1"/>
  <c r="K221" i="10"/>
  <c r="K114" i="10"/>
  <c r="J19" i="10"/>
  <c r="J18" i="10" s="1"/>
  <c r="E215" i="13"/>
  <c r="H228" i="10"/>
  <c r="G229" i="10"/>
  <c r="G228" i="10" s="1"/>
  <c r="E229" i="10"/>
  <c r="M216" i="10"/>
  <c r="M162" i="10"/>
  <c r="I34" i="10"/>
  <c r="M26" i="10"/>
  <c r="M21" i="10"/>
  <c r="I208" i="10"/>
  <c r="J190" i="10"/>
  <c r="G180" i="10"/>
  <c r="H177" i="10"/>
  <c r="F177" i="10"/>
  <c r="H113" i="10"/>
  <c r="H112" i="10" s="1"/>
  <c r="H111" i="10"/>
  <c r="M109" i="10"/>
  <c r="M108" i="10" s="1"/>
  <c r="G109" i="10"/>
  <c r="G108" i="10" s="1"/>
  <c r="I106" i="10"/>
  <c r="M105" i="10"/>
  <c r="G105" i="10"/>
  <c r="G103" i="10" s="1"/>
  <c r="G102" i="10" s="1"/>
  <c r="K104" i="10"/>
  <c r="E104" i="10"/>
  <c r="E103" i="10" s="1"/>
  <c r="E102" i="10" s="1"/>
  <c r="I101" i="10"/>
  <c r="I100" i="10" s="1"/>
  <c r="J99" i="10"/>
  <c r="J98" i="10" s="1"/>
  <c r="D99" i="10"/>
  <c r="D98" i="10" s="1"/>
  <c r="I97" i="10"/>
  <c r="I96" i="10" s="1"/>
  <c r="F95" i="10"/>
  <c r="D93" i="10"/>
  <c r="D92" i="10" s="1"/>
  <c r="J88" i="10"/>
  <c r="J87" i="10" s="1"/>
  <c r="H86" i="10"/>
  <c r="H85" i="10" s="1"/>
  <c r="I84" i="10"/>
  <c r="I83" i="10" s="1"/>
  <c r="I82" i="10"/>
  <c r="I81" i="10" s="1"/>
  <c r="F80" i="10"/>
  <c r="F79" i="10" s="1"/>
  <c r="K76" i="10"/>
  <c r="K75" i="10" s="1"/>
  <c r="H74" i="10"/>
  <c r="H73" i="10" s="1"/>
  <c r="K69" i="10"/>
  <c r="K65" i="10"/>
  <c r="K64" i="10" s="1"/>
  <c r="L62" i="10"/>
  <c r="H58" i="10"/>
  <c r="H57" i="10" s="1"/>
  <c r="I51" i="10"/>
  <c r="E49" i="10"/>
  <c r="K46" i="10"/>
  <c r="I42" i="10"/>
  <c r="I41" i="10" s="1"/>
  <c r="F34" i="10"/>
  <c r="J26" i="10"/>
  <c r="K177" i="10"/>
  <c r="F141" i="13"/>
  <c r="F168" i="15"/>
  <c r="J23" i="15"/>
  <c r="J10" i="15" s="1"/>
  <c r="C119" i="15"/>
  <c r="C160" i="15"/>
  <c r="C156" i="15" s="1"/>
  <c r="F10" i="15"/>
  <c r="D249" i="15"/>
  <c r="D248" i="15" s="1"/>
  <c r="D119" i="15"/>
  <c r="C29" i="15"/>
  <c r="C67" i="15"/>
  <c r="C66" i="15" s="1"/>
  <c r="C108" i="15"/>
  <c r="D108" i="15"/>
  <c r="C222" i="15"/>
  <c r="G23" i="15"/>
  <c r="G10" i="15" s="1"/>
  <c r="E168" i="15"/>
  <c r="I168" i="15"/>
  <c r="E23" i="15"/>
  <c r="E10" i="15" s="1"/>
  <c r="F53" i="15"/>
  <c r="H168" i="15"/>
  <c r="D137" i="15"/>
  <c r="D73" i="15"/>
  <c r="H217" i="15"/>
  <c r="I217" i="15"/>
  <c r="J53" i="15"/>
  <c r="C24" i="15"/>
  <c r="D217" i="15"/>
  <c r="H23" i="15"/>
  <c r="H10" i="15" s="1"/>
  <c r="H53" i="15"/>
  <c r="C32" i="15"/>
  <c r="C172" i="15"/>
  <c r="G53" i="15"/>
  <c r="C61" i="15"/>
  <c r="C54" i="15" s="1"/>
  <c r="C200" i="15"/>
  <c r="C199" i="15" s="1"/>
  <c r="E53" i="15"/>
  <c r="C92" i="15"/>
  <c r="J168" i="15"/>
  <c r="C190" i="15"/>
  <c r="C73" i="15"/>
  <c r="C187" i="15"/>
  <c r="D156" i="15"/>
  <c r="C146" i="15"/>
  <c r="C137" i="15" s="1"/>
  <c r="I23" i="15"/>
  <c r="I10" i="15" s="1"/>
  <c r="D66" i="15"/>
  <c r="F217" i="15"/>
  <c r="D231" i="15"/>
  <c r="C239" i="15"/>
  <c r="C238" i="15" s="1"/>
  <c r="C249" i="15"/>
  <c r="C248" i="15" s="1"/>
  <c r="C218" i="15"/>
  <c r="C44" i="15"/>
  <c r="C43" i="15" s="1"/>
  <c r="D23" i="15"/>
  <c r="E217" i="15"/>
  <c r="I53" i="15"/>
  <c r="D54" i="15"/>
  <c r="G217" i="15"/>
  <c r="G136" i="15" s="1"/>
  <c r="E136" i="15"/>
  <c r="D92" i="15"/>
  <c r="J217" i="15"/>
  <c r="D199" i="15"/>
  <c r="D190" i="15"/>
  <c r="C38" i="15"/>
  <c r="C37" i="15" s="1"/>
  <c r="D37" i="15"/>
  <c r="C179" i="15"/>
  <c r="C20" i="15"/>
  <c r="C17" i="15" s="1"/>
  <c r="C231" i="15"/>
  <c r="D168" i="15"/>
  <c r="D238" i="15"/>
  <c r="C104" i="15"/>
  <c r="C103" i="15" s="1"/>
  <c r="L228" i="10"/>
  <c r="M239" i="10"/>
  <c r="M238" i="10" s="1"/>
  <c r="E239" i="10"/>
  <c r="E238" i="10" s="1"/>
  <c r="C231" i="10"/>
  <c r="J216" i="10"/>
  <c r="F216" i="10"/>
  <c r="L212" i="10"/>
  <c r="H212" i="10"/>
  <c r="J208" i="10"/>
  <c r="J207" i="10" s="1"/>
  <c r="F208" i="10"/>
  <c r="L190" i="10"/>
  <c r="L189" i="10" s="1"/>
  <c r="E180" i="10"/>
  <c r="I177" i="10"/>
  <c r="J162" i="10"/>
  <c r="F162" i="10"/>
  <c r="C136" i="10"/>
  <c r="C135" i="10" s="1"/>
  <c r="E130" i="10"/>
  <c r="J212" i="10"/>
  <c r="J229" i="10"/>
  <c r="J228" i="10" s="1"/>
  <c r="F229" i="10"/>
  <c r="F228" i="10" s="1"/>
  <c r="M221" i="10"/>
  <c r="I221" i="10"/>
  <c r="E221" i="10"/>
  <c r="K216" i="10"/>
  <c r="C217" i="10"/>
  <c r="G216" i="10"/>
  <c r="M212" i="10"/>
  <c r="C214" i="10"/>
  <c r="G208" i="10"/>
  <c r="M190" i="10"/>
  <c r="I190" i="10"/>
  <c r="E190" i="10"/>
  <c r="C174" i="10"/>
  <c r="K162" i="10"/>
  <c r="G162" i="10"/>
  <c r="J151" i="10"/>
  <c r="M114" i="10"/>
  <c r="K107" i="10"/>
  <c r="J103" i="10"/>
  <c r="J102" i="10" s="1"/>
  <c r="F103" i="10"/>
  <c r="F102" i="10" s="1"/>
  <c r="D13" i="10"/>
  <c r="L13" i="10"/>
  <c r="L12" i="10" s="1"/>
  <c r="L11" i="10" s="1"/>
  <c r="G16" i="10"/>
  <c r="G15" i="10" s="1"/>
  <c r="G14" i="10" s="1"/>
  <c r="K19" i="10"/>
  <c r="K18" i="10" s="1"/>
  <c r="I21" i="10"/>
  <c r="F22" i="10"/>
  <c r="F23" i="10"/>
  <c r="D24" i="10"/>
  <c r="L24" i="10"/>
  <c r="I25" i="10"/>
  <c r="F26" i="10"/>
  <c r="K28" i="10"/>
  <c r="K27" i="10" s="1"/>
  <c r="I30" i="10"/>
  <c r="G31" i="10"/>
  <c r="G29" i="10" s="1"/>
  <c r="E33" i="10"/>
  <c r="M33" i="10"/>
  <c r="J34" i="10"/>
  <c r="J35" i="10"/>
  <c r="H36" i="10"/>
  <c r="G39" i="10"/>
  <c r="G40" i="10"/>
  <c r="M40" i="10"/>
  <c r="G42" i="10"/>
  <c r="G41" i="10" s="1"/>
  <c r="K42" i="10"/>
  <c r="K41" i="10" s="1"/>
  <c r="G45" i="10"/>
  <c r="K45" i="10"/>
  <c r="E46" i="10"/>
  <c r="I46" i="10"/>
  <c r="M46" i="10"/>
  <c r="G47" i="10"/>
  <c r="K47" i="10"/>
  <c r="E48" i="10"/>
  <c r="E44" i="10" s="1"/>
  <c r="E43" i="10" s="1"/>
  <c r="I48" i="10"/>
  <c r="M48" i="10"/>
  <c r="G49" i="10"/>
  <c r="K49" i="10"/>
  <c r="E50" i="10"/>
  <c r="I50" i="10"/>
  <c r="I44" i="10" s="1"/>
  <c r="I43" i="10" s="1"/>
  <c r="M50" i="10"/>
  <c r="G51" i="10"/>
  <c r="K51" i="10"/>
  <c r="E52" i="10"/>
  <c r="I52" i="10"/>
  <c r="M52" i="10"/>
  <c r="M44" i="10" s="1"/>
  <c r="M43" i="10" s="1"/>
  <c r="E56" i="10"/>
  <c r="E55" i="10" s="1"/>
  <c r="I56" i="10"/>
  <c r="I55" i="10" s="1"/>
  <c r="M56" i="10"/>
  <c r="M55" i="10" s="1"/>
  <c r="F58" i="10"/>
  <c r="F57" i="10" s="1"/>
  <c r="J58" i="10"/>
  <c r="J57" i="10" s="1"/>
  <c r="G60" i="10"/>
  <c r="K60" i="10"/>
  <c r="K59" i="10" s="1"/>
  <c r="E62" i="10"/>
  <c r="I62" i="10"/>
  <c r="I61" i="10" s="1"/>
  <c r="I54" i="10" s="1"/>
  <c r="M62" i="10"/>
  <c r="G63" i="10"/>
  <c r="K63" i="10"/>
  <c r="K61" i="10" s="1"/>
  <c r="D65" i="10"/>
  <c r="D64" i="10" s="1"/>
  <c r="H65" i="10"/>
  <c r="H64" i="10" s="1"/>
  <c r="L65" i="10"/>
  <c r="L64" i="10" s="1"/>
  <c r="F68" i="10"/>
  <c r="J68" i="10"/>
  <c r="J67" i="10" s="1"/>
  <c r="D69" i="10"/>
  <c r="H69" i="10"/>
  <c r="L69" i="10"/>
  <c r="L67" i="10" s="1"/>
  <c r="E71" i="10"/>
  <c r="E70" i="10" s="1"/>
  <c r="I71" i="10"/>
  <c r="I70" i="10" s="1"/>
  <c r="E13" i="10"/>
  <c r="E12" i="10" s="1"/>
  <c r="E11" i="10" s="1"/>
  <c r="M13" i="10"/>
  <c r="M12" i="10" s="1"/>
  <c r="M11" i="10" s="1"/>
  <c r="H16" i="10"/>
  <c r="H15" i="10" s="1"/>
  <c r="H14" i="10" s="1"/>
  <c r="F19" i="10"/>
  <c r="F18" i="10" s="1"/>
  <c r="D21" i="10"/>
  <c r="L21" i="10"/>
  <c r="I22" i="10"/>
  <c r="G23" i="10"/>
  <c r="G24" i="10"/>
  <c r="D25" i="10"/>
  <c r="L25" i="10"/>
  <c r="I26" i="10"/>
  <c r="D28" i="10"/>
  <c r="D27" i="10" s="1"/>
  <c r="L28" i="10"/>
  <c r="L27" i="10" s="1"/>
  <c r="J30" i="10"/>
  <c r="J31" i="10"/>
  <c r="J29" i="10" s="1"/>
  <c r="H33" i="10"/>
  <c r="E34" i="10"/>
  <c r="M34" i="10"/>
  <c r="K35" i="10"/>
  <c r="K36" i="10"/>
  <c r="J39" i="10"/>
  <c r="H40" i="10"/>
  <c r="D42" i="10"/>
  <c r="D41" i="10" s="1"/>
  <c r="H42" i="10"/>
  <c r="H41" i="10" s="1"/>
  <c r="L42" i="10"/>
  <c r="L41" i="10" s="1"/>
  <c r="D45" i="10"/>
  <c r="H45" i="10"/>
  <c r="L45" i="10"/>
  <c r="F46" i="10"/>
  <c r="J46" i="10"/>
  <c r="D47" i="10"/>
  <c r="C47" i="10" s="1"/>
  <c r="H47" i="10"/>
  <c r="L47" i="10"/>
  <c r="F48" i="10"/>
  <c r="J48" i="10"/>
  <c r="D49" i="10"/>
  <c r="H49" i="10"/>
  <c r="L49" i="10"/>
  <c r="F50" i="10"/>
  <c r="J50" i="10"/>
  <c r="D51" i="10"/>
  <c r="H51" i="10"/>
  <c r="L51" i="10"/>
  <c r="F52" i="10"/>
  <c r="J52" i="10"/>
  <c r="F56" i="10"/>
  <c r="F55" i="10" s="1"/>
  <c r="J56" i="10"/>
  <c r="J55" i="10" s="1"/>
  <c r="G58" i="10"/>
  <c r="G57" i="10" s="1"/>
  <c r="K58" i="10"/>
  <c r="K57" i="10" s="1"/>
  <c r="D60" i="10"/>
  <c r="D59" i="10" s="1"/>
  <c r="H60" i="10"/>
  <c r="H59" i="10" s="1"/>
  <c r="L60" i="10"/>
  <c r="L59" i="10" s="1"/>
  <c r="F62" i="10"/>
  <c r="J62" i="10"/>
  <c r="D63" i="10"/>
  <c r="H63" i="10"/>
  <c r="L63" i="10"/>
  <c r="L61" i="10" s="1"/>
  <c r="E65" i="10"/>
  <c r="E64" i="10" s="1"/>
  <c r="I65" i="10"/>
  <c r="I64" i="10" s="1"/>
  <c r="M65" i="10"/>
  <c r="M64" i="10" s="1"/>
  <c r="G68" i="10"/>
  <c r="C68" i="10" s="1"/>
  <c r="K68" i="10"/>
  <c r="E69" i="10"/>
  <c r="E67" i="10" s="1"/>
  <c r="I69" i="10"/>
  <c r="M69" i="10"/>
  <c r="F71" i="10"/>
  <c r="F70" i="10" s="1"/>
  <c r="H13" i="10"/>
  <c r="H12" i="10" s="1"/>
  <c r="H11" i="10" s="1"/>
  <c r="K16" i="10"/>
  <c r="K15" i="10" s="1"/>
  <c r="K14" i="10" s="1"/>
  <c r="E21" i="10"/>
  <c r="E20" i="10" s="1"/>
  <c r="J22" i="10"/>
  <c r="H24" i="10"/>
  <c r="M25" i="10"/>
  <c r="G28" i="10"/>
  <c r="G27" i="10" s="1"/>
  <c r="M30" i="10"/>
  <c r="I33" i="10"/>
  <c r="F35" i="10"/>
  <c r="L36" i="10"/>
  <c r="K40" i="10"/>
  <c r="E42" i="10"/>
  <c r="M42" i="10"/>
  <c r="M41" i="10" s="1"/>
  <c r="I45" i="10"/>
  <c r="G46" i="10"/>
  <c r="G44" i="10" s="1"/>
  <c r="G43" i="10" s="1"/>
  <c r="E47" i="10"/>
  <c r="M47" i="10"/>
  <c r="K48" i="10"/>
  <c r="I49" i="10"/>
  <c r="G50" i="10"/>
  <c r="E51" i="10"/>
  <c r="M51" i="10"/>
  <c r="K52" i="10"/>
  <c r="K56" i="10"/>
  <c r="K55" i="10" s="1"/>
  <c r="D58" i="10"/>
  <c r="L58" i="10"/>
  <c r="L57" i="10" s="1"/>
  <c r="E60" i="10"/>
  <c r="E59" i="10" s="1"/>
  <c r="M60" i="10"/>
  <c r="M59" i="10" s="1"/>
  <c r="G62" i="10"/>
  <c r="E63" i="10"/>
  <c r="M63" i="10"/>
  <c r="F65" i="10"/>
  <c r="F64" i="10" s="1"/>
  <c r="H68" i="10"/>
  <c r="H67" i="10" s="1"/>
  <c r="F69" i="10"/>
  <c r="G71" i="10"/>
  <c r="G70" i="10" s="1"/>
  <c r="L71" i="10"/>
  <c r="E74" i="10"/>
  <c r="E73" i="10" s="1"/>
  <c r="I74" i="10"/>
  <c r="I73" i="10" s="1"/>
  <c r="M74" i="10"/>
  <c r="M73" i="10" s="1"/>
  <c r="D76" i="10"/>
  <c r="D75" i="10" s="1"/>
  <c r="H76" i="10"/>
  <c r="H75" i="10" s="1"/>
  <c r="L76" i="10"/>
  <c r="E78" i="10"/>
  <c r="E77" i="10" s="1"/>
  <c r="I78" i="10"/>
  <c r="I77" i="10" s="1"/>
  <c r="M78" i="10"/>
  <c r="M77" i="10" s="1"/>
  <c r="D80" i="10"/>
  <c r="D79" i="10" s="1"/>
  <c r="H80" i="10"/>
  <c r="H79" i="10" s="1"/>
  <c r="L80" i="10"/>
  <c r="L79" i="10" s="1"/>
  <c r="G82" i="10"/>
  <c r="G81" i="10" s="1"/>
  <c r="K82" i="10"/>
  <c r="K81" i="10" s="1"/>
  <c r="G84" i="10"/>
  <c r="G83" i="10" s="1"/>
  <c r="K84" i="10"/>
  <c r="K83" i="10" s="1"/>
  <c r="E86" i="10"/>
  <c r="E85" i="10" s="1"/>
  <c r="I86" i="10"/>
  <c r="M86" i="10"/>
  <c r="M85" i="10" s="1"/>
  <c r="G88" i="10"/>
  <c r="G87" i="10" s="1"/>
  <c r="K88" i="10"/>
  <c r="K87" i="10" s="1"/>
  <c r="D90" i="10"/>
  <c r="H90" i="10"/>
  <c r="H89" i="10" s="1"/>
  <c r="L90" i="10"/>
  <c r="L89" i="10" s="1"/>
  <c r="E93" i="10"/>
  <c r="E92" i="10" s="1"/>
  <c r="I93" i="10"/>
  <c r="I92" i="10" s="1"/>
  <c r="M93" i="10"/>
  <c r="M92" i="10" s="1"/>
  <c r="M91" i="10" s="1"/>
  <c r="G95" i="10"/>
  <c r="G94" i="10" s="1"/>
  <c r="K95" i="10"/>
  <c r="K94" i="10" s="1"/>
  <c r="G97" i="10"/>
  <c r="G96" i="10" s="1"/>
  <c r="G91" i="10" s="1"/>
  <c r="K97" i="10"/>
  <c r="K96" i="10" s="1"/>
  <c r="K91" i="10" s="1"/>
  <c r="I13" i="10"/>
  <c r="I12" i="10" s="1"/>
  <c r="I11" i="10" s="1"/>
  <c r="L16" i="10"/>
  <c r="L15" i="10" s="1"/>
  <c r="L14" i="10" s="1"/>
  <c r="H21" i="10"/>
  <c r="M22" i="10"/>
  <c r="K24" i="10"/>
  <c r="E26" i="10"/>
  <c r="H28" i="10"/>
  <c r="H27" i="10" s="1"/>
  <c r="F31" i="10"/>
  <c r="F29" i="10" s="1"/>
  <c r="L33" i="10"/>
  <c r="G35" i="10"/>
  <c r="F39" i="10"/>
  <c r="L40" i="10"/>
  <c r="F42" i="10"/>
  <c r="F41" i="10" s="1"/>
  <c r="J45" i="10"/>
  <c r="J44" i="10" s="1"/>
  <c r="J43" i="10" s="1"/>
  <c r="H46" i="10"/>
  <c r="F47" i="10"/>
  <c r="D48" i="10"/>
  <c r="C48" i="10" s="1"/>
  <c r="L48" i="10"/>
  <c r="J49" i="10"/>
  <c r="H50" i="10"/>
  <c r="F51" i="10"/>
  <c r="D52" i="10"/>
  <c r="L52" i="10"/>
  <c r="C52" i="10" s="1"/>
  <c r="D56" i="10"/>
  <c r="D55" i="10" s="1"/>
  <c r="L56" i="10"/>
  <c r="L55" i="10" s="1"/>
  <c r="E58" i="10"/>
  <c r="E57" i="10" s="1"/>
  <c r="M58" i="10"/>
  <c r="M57" i="10" s="1"/>
  <c r="F60" i="10"/>
  <c r="F59" i="10" s="1"/>
  <c r="H62" i="10"/>
  <c r="F63" i="10"/>
  <c r="G65" i="10"/>
  <c r="G64" i="10" s="1"/>
  <c r="I68" i="10"/>
  <c r="G69" i="10"/>
  <c r="H71" i="10"/>
  <c r="H70" i="10" s="1"/>
  <c r="M71" i="10"/>
  <c r="M70" i="10" s="1"/>
  <c r="F74" i="10"/>
  <c r="F73" i="10" s="1"/>
  <c r="J74" i="10"/>
  <c r="J73" i="10" s="1"/>
  <c r="E76" i="10"/>
  <c r="E75" i="10" s="1"/>
  <c r="E72" i="10" s="1"/>
  <c r="I76" i="10"/>
  <c r="I75" i="10" s="1"/>
  <c r="M76" i="10"/>
  <c r="M75" i="10" s="1"/>
  <c r="F78" i="10"/>
  <c r="J78" i="10"/>
  <c r="J77" i="10" s="1"/>
  <c r="E80" i="10"/>
  <c r="E79" i="10" s="1"/>
  <c r="I80" i="10"/>
  <c r="I79" i="10" s="1"/>
  <c r="M80" i="10"/>
  <c r="M79" i="10" s="1"/>
  <c r="D82" i="10"/>
  <c r="D81" i="10" s="1"/>
  <c r="H82" i="10"/>
  <c r="H81" i="10" s="1"/>
  <c r="H72" i="10" s="1"/>
  <c r="L82" i="10"/>
  <c r="L81" i="10" s="1"/>
  <c r="D84" i="10"/>
  <c r="D83" i="10" s="1"/>
  <c r="H84" i="10"/>
  <c r="H83" i="10" s="1"/>
  <c r="L84" i="10"/>
  <c r="L83" i="10" s="1"/>
  <c r="F86" i="10"/>
  <c r="F85" i="10" s="1"/>
  <c r="J86" i="10"/>
  <c r="J85" i="10" s="1"/>
  <c r="J72" i="10" s="1"/>
  <c r="D88" i="10"/>
  <c r="D87" i="10" s="1"/>
  <c r="H88" i="10"/>
  <c r="H87" i="10" s="1"/>
  <c r="L88" i="10"/>
  <c r="L87" i="10" s="1"/>
  <c r="E90" i="10"/>
  <c r="E89" i="10" s="1"/>
  <c r="I90" i="10"/>
  <c r="I89" i="10" s="1"/>
  <c r="M90" i="10"/>
  <c r="M89" i="10" s="1"/>
  <c r="M72" i="10" s="1"/>
  <c r="F93" i="10"/>
  <c r="F92" i="10" s="1"/>
  <c r="J93" i="10"/>
  <c r="J92" i="10" s="1"/>
  <c r="D95" i="10"/>
  <c r="D94" i="10" s="1"/>
  <c r="H95" i="10"/>
  <c r="H94" i="10" s="1"/>
  <c r="L95" i="10"/>
  <c r="L94" i="10" s="1"/>
  <c r="D97" i="10"/>
  <c r="D96" i="10" s="1"/>
  <c r="D91" i="10" s="1"/>
  <c r="H97" i="10"/>
  <c r="H96" i="10" s="1"/>
  <c r="L97" i="10"/>
  <c r="L96" i="10" s="1"/>
  <c r="F212" i="10"/>
  <c r="F207" i="10" s="1"/>
  <c r="H208" i="10"/>
  <c r="L169" i="10"/>
  <c r="C154" i="10"/>
  <c r="C140" i="10"/>
  <c r="C134" i="10"/>
  <c r="C133" i="10" s="1"/>
  <c r="K130" i="10"/>
  <c r="G130" i="10"/>
  <c r="L208" i="10"/>
  <c r="G107" i="10"/>
  <c r="L103" i="10"/>
  <c r="L102" i="10" s="1"/>
  <c r="H103" i="10"/>
  <c r="H102" i="10" s="1"/>
  <c r="J66" i="10"/>
  <c r="M20" i="10"/>
  <c r="C104" i="13"/>
  <c r="C49" i="13"/>
  <c r="J24" i="13"/>
  <c r="C47" i="13"/>
  <c r="C156" i="13"/>
  <c r="G193" i="13"/>
  <c r="G192" i="13" s="1"/>
  <c r="E29" i="13"/>
  <c r="C143" i="13"/>
  <c r="J107" i="13"/>
  <c r="C26" i="13"/>
  <c r="C31" i="13"/>
  <c r="C46" i="13"/>
  <c r="H44" i="13"/>
  <c r="H43" i="13" s="1"/>
  <c r="D103" i="13"/>
  <c r="D102" i="13" s="1"/>
  <c r="I192" i="13"/>
  <c r="C233" i="13"/>
  <c r="F29" i="13"/>
  <c r="J67" i="13"/>
  <c r="J66" i="13" s="1"/>
  <c r="H91" i="13"/>
  <c r="C155" i="13"/>
  <c r="C216" i="13"/>
  <c r="J17" i="13"/>
  <c r="D32" i="13"/>
  <c r="C39" i="13"/>
  <c r="H103" i="13"/>
  <c r="H102" i="13" s="1"/>
  <c r="J141" i="13"/>
  <c r="J132" i="13" s="1"/>
  <c r="H38" i="13"/>
  <c r="F61" i="13"/>
  <c r="F54" i="13" s="1"/>
  <c r="D165" i="13"/>
  <c r="H172" i="13"/>
  <c r="G211" i="13"/>
  <c r="H224" i="13"/>
  <c r="J172" i="13"/>
  <c r="J165" i="13"/>
  <c r="D180" i="13"/>
  <c r="J193" i="13"/>
  <c r="J192" i="13" s="1"/>
  <c r="C218" i="13"/>
  <c r="G232" i="13"/>
  <c r="G231" i="13" s="1"/>
  <c r="D242" i="13"/>
  <c r="D241" i="13" s="1"/>
  <c r="C144" i="13"/>
  <c r="E67" i="13"/>
  <c r="E66" i="13" s="1"/>
  <c r="I141" i="13"/>
  <c r="I132" i="13" s="1"/>
  <c r="I232" i="13"/>
  <c r="I231" i="13" s="1"/>
  <c r="C171" i="13"/>
  <c r="C170" i="13" s="1"/>
  <c r="H37" i="13"/>
  <c r="C161" i="13"/>
  <c r="C160" i="13" s="1"/>
  <c r="C120" i="13"/>
  <c r="C119" i="13" s="1"/>
  <c r="G141" i="13"/>
  <c r="G132" i="13" s="1"/>
  <c r="D119" i="13"/>
  <c r="D116" i="13" s="1"/>
  <c r="C207" i="13"/>
  <c r="C206" i="13" s="1"/>
  <c r="I32" i="13"/>
  <c r="C185" i="13"/>
  <c r="C184" i="13" s="1"/>
  <c r="C181" i="13"/>
  <c r="E38" i="13"/>
  <c r="E37" i="13" s="1"/>
  <c r="D154" i="13"/>
  <c r="F116" i="13"/>
  <c r="F67" i="13"/>
  <c r="F66" i="13" s="1"/>
  <c r="J91" i="13"/>
  <c r="I72" i="13"/>
  <c r="E183" i="13"/>
  <c r="C63" i="13"/>
  <c r="C213" i="13"/>
  <c r="E32" i="13"/>
  <c r="G61" i="13"/>
  <c r="G54" i="13" s="1"/>
  <c r="E91" i="13"/>
  <c r="F107" i="13"/>
  <c r="J116" i="13"/>
  <c r="C142" i="13"/>
  <c r="C141" i="13" s="1"/>
  <c r="E154" i="13"/>
  <c r="E151" i="13" s="1"/>
  <c r="D172" i="13"/>
  <c r="G219" i="13"/>
  <c r="I20" i="13"/>
  <c r="I17" i="13" s="1"/>
  <c r="F32" i="13"/>
  <c r="G107" i="13"/>
  <c r="E141" i="13"/>
  <c r="F154" i="13"/>
  <c r="F151" i="13" s="1"/>
  <c r="E172" i="13"/>
  <c r="H219" i="13"/>
  <c r="F24" i="13"/>
  <c r="H29" i="13"/>
  <c r="C36" i="13"/>
  <c r="C50" i="13"/>
  <c r="G67" i="13"/>
  <c r="G66" i="13" s="1"/>
  <c r="G172" i="13"/>
  <c r="J219" i="13"/>
  <c r="J29" i="13"/>
  <c r="E61" i="13"/>
  <c r="D193" i="13"/>
  <c r="D192" i="13" s="1"/>
  <c r="E211" i="13"/>
  <c r="I172" i="13"/>
  <c r="I162" i="13" s="1"/>
  <c r="C176" i="13"/>
  <c r="H242" i="13"/>
  <c r="H241" i="13" s="1"/>
  <c r="F172" i="13"/>
  <c r="C182" i="13"/>
  <c r="G215" i="13"/>
  <c r="I219" i="13"/>
  <c r="H24" i="13"/>
  <c r="G154" i="13"/>
  <c r="G151" i="13" s="1"/>
  <c r="C179" i="13"/>
  <c r="C178" i="13" s="1"/>
  <c r="F38" i="13"/>
  <c r="F37" i="13" s="1"/>
  <c r="D66" i="13"/>
  <c r="D232" i="13"/>
  <c r="D231" i="13" s="1"/>
  <c r="C164" i="13"/>
  <c r="C163" i="13" s="1"/>
  <c r="C97" i="13"/>
  <c r="C96" i="13" s="1"/>
  <c r="C140" i="13"/>
  <c r="C139" i="13" s="1"/>
  <c r="C194" i="13"/>
  <c r="C58" i="13"/>
  <c r="C57" i="13" s="1"/>
  <c r="H193" i="13"/>
  <c r="H192" i="13" s="1"/>
  <c r="H141" i="13"/>
  <c r="H132" i="13" s="1"/>
  <c r="D72" i="13"/>
  <c r="C197" i="13"/>
  <c r="C196" i="13" s="1"/>
  <c r="C214" i="13"/>
  <c r="J154" i="13"/>
  <c r="J151" i="13" s="1"/>
  <c r="J183" i="13"/>
  <c r="C205" i="13"/>
  <c r="C204" i="13" s="1"/>
  <c r="I91" i="13"/>
  <c r="C126" i="13"/>
  <c r="C125" i="13" s="1"/>
  <c r="C130" i="13"/>
  <c r="C129" i="13" s="1"/>
  <c r="C240" i="13"/>
  <c r="C239" i="13" s="1"/>
  <c r="E196" i="13"/>
  <c r="C169" i="13"/>
  <c r="C168" i="13" s="1"/>
  <c r="C74" i="13"/>
  <c r="C73" i="13" s="1"/>
  <c r="C236" i="13"/>
  <c r="C235" i="13" s="1"/>
  <c r="C80" i="13"/>
  <c r="C79" i="13" s="1"/>
  <c r="C106" i="13"/>
  <c r="G29" i="13"/>
  <c r="C40" i="13"/>
  <c r="E232" i="13"/>
  <c r="E231" i="13" s="1"/>
  <c r="C51" i="13"/>
  <c r="D61" i="13"/>
  <c r="G116" i="13"/>
  <c r="E132" i="13"/>
  <c r="I154" i="13"/>
  <c r="I151" i="13" s="1"/>
  <c r="C234" i="13"/>
  <c r="C232" i="13" s="1"/>
  <c r="C34" i="13"/>
  <c r="D91" i="13"/>
  <c r="C157" i="13"/>
  <c r="I183" i="13"/>
  <c r="C221" i="13"/>
  <c r="C177" i="13"/>
  <c r="I215" i="13"/>
  <c r="C220" i="13"/>
  <c r="C203" i="13"/>
  <c r="C202" i="13" s="1"/>
  <c r="H72" i="13"/>
  <c r="C19" i="13"/>
  <c r="C18" i="13" s="1"/>
  <c r="C238" i="13"/>
  <c r="C237" i="13" s="1"/>
  <c r="J211" i="13"/>
  <c r="C134" i="13"/>
  <c r="C133" i="13" s="1"/>
  <c r="C191" i="13"/>
  <c r="C190" i="13" s="1"/>
  <c r="G91" i="13"/>
  <c r="C113" i="13"/>
  <c r="C112" i="13" s="1"/>
  <c r="F132" i="13"/>
  <c r="C150" i="13"/>
  <c r="C149" i="13" s="1"/>
  <c r="C175" i="13"/>
  <c r="J44" i="13"/>
  <c r="J43" i="13" s="1"/>
  <c r="H67" i="13"/>
  <c r="H66" i="13" s="1"/>
  <c r="J103" i="13"/>
  <c r="J102" i="13" s="1"/>
  <c r="I116" i="13"/>
  <c r="C62" i="13"/>
  <c r="C244" i="13"/>
  <c r="C243" i="13" s="1"/>
  <c r="C118" i="13"/>
  <c r="C117" i="13" s="1"/>
  <c r="C28" i="13"/>
  <c r="C27" i="13" s="1"/>
  <c r="C115" i="13"/>
  <c r="C114" i="13" s="1"/>
  <c r="C33" i="13"/>
  <c r="C21" i="13"/>
  <c r="D20" i="13"/>
  <c r="D17" i="13" s="1"/>
  <c r="C84" i="13"/>
  <c r="C83" i="13" s="1"/>
  <c r="F91" i="13"/>
  <c r="C60" i="13"/>
  <c r="C59" i="13" s="1"/>
  <c r="D59" i="13"/>
  <c r="G103" i="13"/>
  <c r="G102" i="13" s="1"/>
  <c r="C95" i="13"/>
  <c r="C94" i="13" s="1"/>
  <c r="C250" i="13"/>
  <c r="C249" i="13" s="1"/>
  <c r="C248" i="13" s="1"/>
  <c r="C247" i="13" s="1"/>
  <c r="E116" i="13"/>
  <c r="D215" i="13"/>
  <c r="D210" i="13" s="1"/>
  <c r="C209" i="13"/>
  <c r="C208" i="13" s="1"/>
  <c r="D141" i="13"/>
  <c r="C93" i="13"/>
  <c r="C92" i="13" s="1"/>
  <c r="C13" i="13"/>
  <c r="C12" i="13" s="1"/>
  <c r="C11" i="13" s="1"/>
  <c r="C228" i="13"/>
  <c r="C227" i="13" s="1"/>
  <c r="C212" i="13"/>
  <c r="C35" i="13"/>
  <c r="C68" i="13"/>
  <c r="F190" i="13"/>
  <c r="F183" i="13" s="1"/>
  <c r="C148" i="13"/>
  <c r="C147" i="13" s="1"/>
  <c r="C128" i="13"/>
  <c r="C127" i="13" s="1"/>
  <c r="E112" i="13"/>
  <c r="E107" i="13" s="1"/>
  <c r="C122" i="13"/>
  <c r="C121" i="13" s="1"/>
  <c r="C105" i="13"/>
  <c r="C90" i="13"/>
  <c r="C89" i="13" s="1"/>
  <c r="I38" i="13"/>
  <c r="I37" i="13" s="1"/>
  <c r="F215" i="13"/>
  <c r="G20" i="13"/>
  <c r="G17" i="13" s="1"/>
  <c r="I24" i="13"/>
  <c r="I23" i="13" s="1"/>
  <c r="C30" i="13"/>
  <c r="J38" i="13"/>
  <c r="J37" i="13" s="1"/>
  <c r="E44" i="13"/>
  <c r="E43" i="13" s="1"/>
  <c r="C52" i="13"/>
  <c r="H61" i="13"/>
  <c r="H54" i="13" s="1"/>
  <c r="D152" i="13"/>
  <c r="C153" i="13"/>
  <c r="C152" i="13" s="1"/>
  <c r="C195" i="13"/>
  <c r="G44" i="13"/>
  <c r="G43" i="13" s="1"/>
  <c r="E165" i="13"/>
  <c r="H180" i="13"/>
  <c r="J215" i="13"/>
  <c r="E219" i="13"/>
  <c r="C159" i="13"/>
  <c r="C158" i="13" s="1"/>
  <c r="E24" i="13"/>
  <c r="E23" i="13" s="1"/>
  <c r="C25" i="13"/>
  <c r="D229" i="13"/>
  <c r="D224" i="13" s="1"/>
  <c r="E54" i="13"/>
  <c r="C166" i="13"/>
  <c r="C56" i="13"/>
  <c r="C55" i="13" s="1"/>
  <c r="C86" i="13"/>
  <c r="C85" i="13" s="1"/>
  <c r="C65" i="13"/>
  <c r="C64" i="13" s="1"/>
  <c r="E72" i="13"/>
  <c r="D29" i="13"/>
  <c r="D23" i="13" s="1"/>
  <c r="I54" i="13"/>
  <c r="C82" i="13"/>
  <c r="C81" i="13" s="1"/>
  <c r="C78" i="13"/>
  <c r="C77" i="13" s="1"/>
  <c r="C99" i="13"/>
  <c r="C98" i="13" s="1"/>
  <c r="C174" i="13"/>
  <c r="C22" i="13"/>
  <c r="J32" i="13"/>
  <c r="I44" i="13"/>
  <c r="I43" i="13" s="1"/>
  <c r="J72" i="13"/>
  <c r="C146" i="13"/>
  <c r="C145" i="13" s="1"/>
  <c r="H151" i="13"/>
  <c r="I67" i="13"/>
  <c r="I66" i="13" s="1"/>
  <c r="C109" i="13"/>
  <c r="C108" i="13" s="1"/>
  <c r="D108" i="13"/>
  <c r="H116" i="13"/>
  <c r="G180" i="13"/>
  <c r="J232" i="13"/>
  <c r="J231" i="13" s="1"/>
  <c r="C48" i="13"/>
  <c r="D110" i="13"/>
  <c r="C111" i="13"/>
  <c r="C110" i="13" s="1"/>
  <c r="H183" i="13"/>
  <c r="G38" i="13"/>
  <c r="G37" i="13" s="1"/>
  <c r="C187" i="13"/>
  <c r="C186" i="13" s="1"/>
  <c r="H32" i="13"/>
  <c r="E20" i="13"/>
  <c r="E17" i="13" s="1"/>
  <c r="C16" i="13"/>
  <c r="C15" i="13" s="1"/>
  <c r="C14" i="13" s="1"/>
  <c r="D145" i="13"/>
  <c r="C76" i="13"/>
  <c r="C75" i="13" s="1"/>
  <c r="D44" i="13"/>
  <c r="D43" i="13" s="1"/>
  <c r="C246" i="13"/>
  <c r="C245" i="13" s="1"/>
  <c r="C223" i="13"/>
  <c r="C222" i="13" s="1"/>
  <c r="C199" i="13"/>
  <c r="C198" i="13" s="1"/>
  <c r="C124" i="13"/>
  <c r="C123" i="13" s="1"/>
  <c r="F72" i="13"/>
  <c r="C71" i="13"/>
  <c r="C70" i="13" s="1"/>
  <c r="C201" i="13"/>
  <c r="C200" i="13" s="1"/>
  <c r="C136" i="13"/>
  <c r="C135" i="13" s="1"/>
  <c r="C101" i="13"/>
  <c r="C100" i="13" s="1"/>
  <c r="C226" i="13"/>
  <c r="C225" i="13" s="1"/>
  <c r="C88" i="13"/>
  <c r="C87" i="13" s="1"/>
  <c r="C217" i="13"/>
  <c r="F17" i="13"/>
  <c r="H211" i="13"/>
  <c r="I224" i="13"/>
  <c r="J242" i="13"/>
  <c r="J241" i="13" s="1"/>
  <c r="J224" i="13"/>
  <c r="H20" i="13"/>
  <c r="H17" i="13" s="1"/>
  <c r="C42" i="13"/>
  <c r="C41" i="13" s="1"/>
  <c r="C69" i="13"/>
  <c r="C138" i="13"/>
  <c r="C137" i="13" s="1"/>
  <c r="C167" i="13"/>
  <c r="E180" i="13"/>
  <c r="H232" i="13"/>
  <c r="H231" i="13" s="1"/>
  <c r="G32" i="13"/>
  <c r="F44" i="13"/>
  <c r="F43" i="13" s="1"/>
  <c r="F103" i="13"/>
  <c r="F102" i="13" s="1"/>
  <c r="H107" i="13"/>
  <c r="E193" i="13"/>
  <c r="F211" i="13"/>
  <c r="F232" i="13"/>
  <c r="F231" i="13" s="1"/>
  <c r="F165" i="13"/>
  <c r="C189" i="13"/>
  <c r="C188" i="13" s="1"/>
  <c r="D188" i="13"/>
  <c r="D183" i="13" s="1"/>
  <c r="F193" i="13"/>
  <c r="F192" i="13" s="1"/>
  <c r="C45" i="13"/>
  <c r="J61" i="13"/>
  <c r="J54" i="13" s="1"/>
  <c r="D37" i="13"/>
  <c r="G183" i="13"/>
  <c r="G224" i="13"/>
  <c r="G242" i="13"/>
  <c r="G241" i="13" s="1"/>
  <c r="G72" i="13"/>
  <c r="C243" i="10"/>
  <c r="C242" i="10" s="1"/>
  <c r="J239" i="10"/>
  <c r="J238" i="10" s="1"/>
  <c r="H221" i="10"/>
  <c r="I212" i="10"/>
  <c r="D212" i="10"/>
  <c r="C213" i="10"/>
  <c r="E212" i="10"/>
  <c r="E199" i="10"/>
  <c r="C200" i="10"/>
  <c r="C199" i="10" s="1"/>
  <c r="J189" i="10"/>
  <c r="M189" i="10"/>
  <c r="I189" i="10"/>
  <c r="H239" i="10"/>
  <c r="H238" i="10" s="1"/>
  <c r="C237" i="10"/>
  <c r="C236" i="10" s="1"/>
  <c r="C235" i="10"/>
  <c r="C234" i="10" s="1"/>
  <c r="C233" i="10"/>
  <c r="C232" i="10" s="1"/>
  <c r="C227" i="10"/>
  <c r="C226" i="10" s="1"/>
  <c r="C225" i="10"/>
  <c r="C224" i="10" s="1"/>
  <c r="C223" i="10"/>
  <c r="C222" i="10" s="1"/>
  <c r="F221" i="10"/>
  <c r="C210" i="10"/>
  <c r="E201" i="10"/>
  <c r="C202" i="10"/>
  <c r="C201" i="10" s="1"/>
  <c r="E193" i="10"/>
  <c r="C194" i="10"/>
  <c r="C193" i="10" s="1"/>
  <c r="C241" i="10"/>
  <c r="C240" i="10" s="1"/>
  <c r="F239" i="10"/>
  <c r="F238" i="10" s="1"/>
  <c r="L221" i="10"/>
  <c r="D221" i="10"/>
  <c r="D219" i="10"/>
  <c r="C220" i="10"/>
  <c r="C219" i="10" s="1"/>
  <c r="C218" i="10"/>
  <c r="C216" i="10" s="1"/>
  <c r="E195" i="10"/>
  <c r="C196" i="10"/>
  <c r="C195" i="10" s="1"/>
  <c r="C247" i="10"/>
  <c r="C246" i="10" s="1"/>
  <c r="C245" i="10" s="1"/>
  <c r="C244" i="10" s="1"/>
  <c r="L239" i="10"/>
  <c r="L238" i="10" s="1"/>
  <c r="D239" i="10"/>
  <c r="D238" i="10" s="1"/>
  <c r="C230" i="10"/>
  <c r="C229" i="10" s="1"/>
  <c r="D229" i="10"/>
  <c r="D228" i="10" s="1"/>
  <c r="J221" i="10"/>
  <c r="M208" i="10"/>
  <c r="L207" i="10"/>
  <c r="D208" i="10"/>
  <c r="C209" i="10"/>
  <c r="C206" i="10"/>
  <c r="C205" i="10" s="1"/>
  <c r="C204" i="10"/>
  <c r="C203" i="10" s="1"/>
  <c r="E197" i="10"/>
  <c r="C198" i="10"/>
  <c r="C197" i="10" s="1"/>
  <c r="C192" i="10"/>
  <c r="C188" i="10"/>
  <c r="C187" i="10" s="1"/>
  <c r="C186" i="10"/>
  <c r="C185" i="10" s="1"/>
  <c r="C184" i="10"/>
  <c r="C183" i="10" s="1"/>
  <c r="F180" i="10"/>
  <c r="C178" i="10"/>
  <c r="I169" i="10"/>
  <c r="I159" i="10" s="1"/>
  <c r="D162" i="10"/>
  <c r="D160" i="10"/>
  <c r="C161" i="10"/>
  <c r="C160" i="10" s="1"/>
  <c r="C153" i="10"/>
  <c r="D151" i="10"/>
  <c r="D148" i="10" s="1"/>
  <c r="C147" i="10"/>
  <c r="C146" i="10" s="1"/>
  <c r="J130" i="10"/>
  <c r="C105" i="10"/>
  <c r="H216" i="10"/>
  <c r="H207" i="10" s="1"/>
  <c r="D216" i="10"/>
  <c r="C215" i="10"/>
  <c r="C211" i="10"/>
  <c r="L180" i="10"/>
  <c r="D180" i="10"/>
  <c r="C179" i="10"/>
  <c r="D177" i="10"/>
  <c r="E162" i="10"/>
  <c r="M151" i="10"/>
  <c r="M148" i="10" s="1"/>
  <c r="I151" i="10"/>
  <c r="E151" i="10"/>
  <c r="E148" i="10" s="1"/>
  <c r="J148" i="10"/>
  <c r="C145" i="10"/>
  <c r="C144" i="10" s="1"/>
  <c r="H130" i="10"/>
  <c r="C128" i="10"/>
  <c r="C127" i="10" s="1"/>
  <c r="C126" i="10"/>
  <c r="C125" i="10" s="1"/>
  <c r="C124" i="10"/>
  <c r="C123" i="10" s="1"/>
  <c r="C122" i="10"/>
  <c r="C121" i="10" s="1"/>
  <c r="C118" i="10"/>
  <c r="C117" i="10" s="1"/>
  <c r="C116" i="10"/>
  <c r="C115" i="10" s="1"/>
  <c r="F114" i="10"/>
  <c r="L107" i="10"/>
  <c r="C99" i="10"/>
  <c r="C98" i="10" s="1"/>
  <c r="G72" i="10"/>
  <c r="C46" i="10"/>
  <c r="D190" i="10"/>
  <c r="G189" i="10"/>
  <c r="J180" i="10"/>
  <c r="C173" i="10"/>
  <c r="K169" i="10"/>
  <c r="K159" i="10" s="1"/>
  <c r="G169" i="10"/>
  <c r="C168" i="10"/>
  <c r="C167" i="10" s="1"/>
  <c r="C158" i="10"/>
  <c r="C157" i="10" s="1"/>
  <c r="C156" i="10"/>
  <c r="C155" i="10" s="1"/>
  <c r="C132" i="10"/>
  <c r="C131" i="10" s="1"/>
  <c r="F130" i="10"/>
  <c r="L114" i="10"/>
  <c r="D114" i="10"/>
  <c r="D112" i="10"/>
  <c r="D107" i="10" s="1"/>
  <c r="C113" i="10"/>
  <c r="C112" i="10" s="1"/>
  <c r="J107" i="10"/>
  <c r="F107" i="10"/>
  <c r="C106" i="10"/>
  <c r="D103" i="10"/>
  <c r="D102" i="10" s="1"/>
  <c r="H180" i="10"/>
  <c r="D169" i="10"/>
  <c r="K151" i="10"/>
  <c r="K148" i="10" s="1"/>
  <c r="G151" i="10"/>
  <c r="C152" i="10"/>
  <c r="C141" i="10"/>
  <c r="C139" i="10" s="1"/>
  <c r="D130" i="10"/>
  <c r="J114" i="10"/>
  <c r="E107" i="10"/>
  <c r="I91" i="10"/>
  <c r="E91" i="10"/>
  <c r="C101" i="10"/>
  <c r="C100" i="10" s="1"/>
  <c r="C109" i="10"/>
  <c r="C108" i="10" s="1"/>
  <c r="M103" i="10"/>
  <c r="M102" i="10" s="1"/>
  <c r="I103" i="10"/>
  <c r="I102" i="10" s="1"/>
  <c r="K72" i="10"/>
  <c r="F44" i="10"/>
  <c r="F43" i="10" s="1"/>
  <c r="D12" i="10"/>
  <c r="D11" i="10" s="1"/>
  <c r="M67" i="10"/>
  <c r="K38" i="10"/>
  <c r="K37" i="10" s="1"/>
  <c r="I20" i="10"/>
  <c r="F13" i="10"/>
  <c r="F12" i="10" s="1"/>
  <c r="F11" i="10" s="1"/>
  <c r="J13" i="10"/>
  <c r="J12" i="10" s="1"/>
  <c r="J11" i="10" s="1"/>
  <c r="E16" i="10"/>
  <c r="I16" i="10"/>
  <c r="I15" i="10" s="1"/>
  <c r="I14" i="10" s="1"/>
  <c r="M16" i="10"/>
  <c r="M15" i="10" s="1"/>
  <c r="M14" i="10" s="1"/>
  <c r="D19" i="10"/>
  <c r="H19" i="10"/>
  <c r="H18" i="10" s="1"/>
  <c r="L19" i="10"/>
  <c r="L18" i="10" s="1"/>
  <c r="F21" i="10"/>
  <c r="F20" i="10" s="1"/>
  <c r="F17" i="10" s="1"/>
  <c r="J21" i="10"/>
  <c r="G22" i="10"/>
  <c r="K22" i="10"/>
  <c r="D23" i="10"/>
  <c r="H23" i="10"/>
  <c r="L23" i="10"/>
  <c r="E24" i="10"/>
  <c r="I24" i="10"/>
  <c r="M24" i="10"/>
  <c r="F25" i="10"/>
  <c r="J25" i="10"/>
  <c r="G26" i="10"/>
  <c r="K26" i="10"/>
  <c r="E28" i="10"/>
  <c r="I28" i="10"/>
  <c r="I27" i="10" s="1"/>
  <c r="M28" i="10"/>
  <c r="M27" i="10" s="1"/>
  <c r="G30" i="10"/>
  <c r="K30" i="10"/>
  <c r="D31" i="10"/>
  <c r="H31" i="10"/>
  <c r="H29" i="10" s="1"/>
  <c r="L31" i="10"/>
  <c r="L29" i="10" s="1"/>
  <c r="F33" i="10"/>
  <c r="J33" i="10"/>
  <c r="G34" i="10"/>
  <c r="K34" i="10"/>
  <c r="D35" i="10"/>
  <c r="H35" i="10"/>
  <c r="L35" i="10"/>
  <c r="E36" i="10"/>
  <c r="I36" i="10"/>
  <c r="M36" i="10"/>
  <c r="D39" i="10"/>
  <c r="H39" i="10"/>
  <c r="L39" i="10"/>
  <c r="L38" i="10" s="1"/>
  <c r="E40" i="10"/>
  <c r="I40" i="10"/>
  <c r="G13" i="10"/>
  <c r="G12" i="10" s="1"/>
  <c r="G11" i="10" s="1"/>
  <c r="K13" i="10"/>
  <c r="K12" i="10" s="1"/>
  <c r="K11" i="10" s="1"/>
  <c r="F16" i="10"/>
  <c r="F15" i="10" s="1"/>
  <c r="F14" i="10" s="1"/>
  <c r="J16" i="10"/>
  <c r="J15" i="10" s="1"/>
  <c r="J14" i="10" s="1"/>
  <c r="E19" i="10"/>
  <c r="E18" i="10" s="1"/>
  <c r="E17" i="10" s="1"/>
  <c r="I19" i="10"/>
  <c r="I18" i="10" s="1"/>
  <c r="M19" i="10"/>
  <c r="M18" i="10" s="1"/>
  <c r="M17" i="10" s="1"/>
  <c r="G21" i="10"/>
  <c r="G20" i="10" s="1"/>
  <c r="G17" i="10" s="1"/>
  <c r="K21" i="10"/>
  <c r="K20" i="10" s="1"/>
  <c r="K17" i="10" s="1"/>
  <c r="D22" i="10"/>
  <c r="H22" i="10"/>
  <c r="H20" i="10" s="1"/>
  <c r="L22" i="10"/>
  <c r="L20" i="10" s="1"/>
  <c r="E23" i="10"/>
  <c r="I23" i="10"/>
  <c r="M23" i="10"/>
  <c r="F24" i="10"/>
  <c r="J24" i="10"/>
  <c r="G25" i="10"/>
  <c r="K25" i="10"/>
  <c r="D26" i="10"/>
  <c r="H26" i="10"/>
  <c r="L26" i="10"/>
  <c r="F28" i="10"/>
  <c r="F27" i="10" s="1"/>
  <c r="J28" i="10"/>
  <c r="J27" i="10" s="1"/>
  <c r="D30" i="10"/>
  <c r="H30" i="10"/>
  <c r="L30" i="10"/>
  <c r="E31" i="10"/>
  <c r="E29" i="10" s="1"/>
  <c r="I31" i="10"/>
  <c r="I29" i="10" s="1"/>
  <c r="M31" i="10"/>
  <c r="M29" i="10" s="1"/>
  <c r="G33" i="10"/>
  <c r="K33" i="10"/>
  <c r="D34" i="10"/>
  <c r="H34" i="10"/>
  <c r="L34" i="10"/>
  <c r="E35" i="10"/>
  <c r="I35" i="10"/>
  <c r="M35" i="10"/>
  <c r="M32" i="10" s="1"/>
  <c r="F36" i="10"/>
  <c r="J36" i="10"/>
  <c r="E39" i="10"/>
  <c r="E38" i="10" s="1"/>
  <c r="I39" i="10"/>
  <c r="M39" i="10"/>
  <c r="M38" i="10" s="1"/>
  <c r="M37" i="10" s="1"/>
  <c r="F40" i="10"/>
  <c r="J40" i="10"/>
  <c r="J38" i="10" s="1"/>
  <c r="J37" i="10" s="1"/>
  <c r="P8" i="9"/>
  <c r="R8" i="9"/>
  <c r="P9" i="9"/>
  <c r="H40" i="8" s="1"/>
  <c r="R9" i="9"/>
  <c r="P10" i="9"/>
  <c r="E30" i="8" s="1"/>
  <c r="R10" i="9"/>
  <c r="P11" i="9"/>
  <c r="R11" i="9"/>
  <c r="P12" i="9"/>
  <c r="R12" i="9"/>
  <c r="P13" i="9"/>
  <c r="R13" i="9"/>
  <c r="P14" i="9"/>
  <c r="R14" i="9"/>
  <c r="P15" i="9"/>
  <c r="R15" i="9"/>
  <c r="P16" i="9"/>
  <c r="R16" i="9"/>
  <c r="P17" i="9"/>
  <c r="R17" i="9"/>
  <c r="P18" i="9"/>
  <c r="R18" i="9"/>
  <c r="P19" i="9"/>
  <c r="R19" i="9"/>
  <c r="P20" i="9"/>
  <c r="R20" i="9"/>
  <c r="P21" i="9"/>
  <c r="R21" i="9"/>
  <c r="P22" i="9"/>
  <c r="R22" i="9"/>
  <c r="P23" i="9"/>
  <c r="R23" i="9"/>
  <c r="P24" i="9"/>
  <c r="R24" i="9"/>
  <c r="P25" i="9"/>
  <c r="R25" i="9"/>
  <c r="P26" i="9"/>
  <c r="R26" i="9"/>
  <c r="P27" i="9"/>
  <c r="R27" i="9"/>
  <c r="P28" i="9"/>
  <c r="R28" i="9"/>
  <c r="P29" i="9"/>
  <c r="R29" i="9"/>
  <c r="P30" i="9"/>
  <c r="R30" i="9"/>
  <c r="P31" i="9"/>
  <c r="R31" i="9"/>
  <c r="P32" i="9"/>
  <c r="R32" i="9"/>
  <c r="P33" i="9"/>
  <c r="R33" i="9"/>
  <c r="P34" i="9"/>
  <c r="R34" i="9"/>
  <c r="P35" i="9"/>
  <c r="R35" i="9"/>
  <c r="P36" i="9"/>
  <c r="R36" i="9"/>
  <c r="P37" i="9"/>
  <c r="R37" i="9"/>
  <c r="P38" i="9"/>
  <c r="R38" i="9"/>
  <c r="P39" i="9"/>
  <c r="R39" i="9"/>
  <c r="P40" i="9"/>
  <c r="R40" i="9"/>
  <c r="P41" i="9"/>
  <c r="R41" i="9"/>
  <c r="P42" i="9"/>
  <c r="R42" i="9"/>
  <c r="P43" i="9"/>
  <c r="R43" i="9"/>
  <c r="P44" i="9"/>
  <c r="R44" i="9"/>
  <c r="P45" i="9"/>
  <c r="R45" i="9"/>
  <c r="P46" i="9"/>
  <c r="R46" i="9"/>
  <c r="P47" i="9"/>
  <c r="R47" i="9"/>
  <c r="P48" i="9"/>
  <c r="R48" i="9"/>
  <c r="P49" i="9"/>
  <c r="R49" i="9"/>
  <c r="P50" i="9"/>
  <c r="R50" i="9"/>
  <c r="P51" i="9"/>
  <c r="R51" i="9"/>
  <c r="P52" i="9"/>
  <c r="R52" i="9"/>
  <c r="P53" i="9"/>
  <c r="R53" i="9"/>
  <c r="P54" i="9"/>
  <c r="R54" i="9"/>
  <c r="P55" i="9"/>
  <c r="R55" i="9"/>
  <c r="P56" i="9"/>
  <c r="R56" i="9"/>
  <c r="P57" i="9"/>
  <c r="R57" i="9"/>
  <c r="P58" i="9"/>
  <c r="R58" i="9"/>
  <c r="P59" i="9"/>
  <c r="R59" i="9"/>
  <c r="P60" i="9"/>
  <c r="R60" i="9"/>
  <c r="P61" i="9"/>
  <c r="R61" i="9"/>
  <c r="P62" i="9"/>
  <c r="R62" i="9"/>
  <c r="P63" i="9"/>
  <c r="R63" i="9"/>
  <c r="P64" i="9"/>
  <c r="R64" i="9"/>
  <c r="P65" i="9"/>
  <c r="R65" i="9"/>
  <c r="P66" i="9"/>
  <c r="R66" i="9"/>
  <c r="P67" i="9"/>
  <c r="R67" i="9"/>
  <c r="P68" i="9"/>
  <c r="R68" i="9"/>
  <c r="P69" i="9"/>
  <c r="R69" i="9"/>
  <c r="P70" i="9"/>
  <c r="R70" i="9"/>
  <c r="P71" i="9"/>
  <c r="R71" i="9"/>
  <c r="P72" i="9"/>
  <c r="R72" i="9"/>
  <c r="P73" i="9"/>
  <c r="R73" i="9"/>
  <c r="P74" i="9"/>
  <c r="R74" i="9"/>
  <c r="P75" i="9"/>
  <c r="R75" i="9"/>
  <c r="P76" i="9"/>
  <c r="R76" i="9"/>
  <c r="P77" i="9"/>
  <c r="R77" i="9"/>
  <c r="P78" i="9"/>
  <c r="R78" i="9"/>
  <c r="P79" i="9"/>
  <c r="R79" i="9"/>
  <c r="P80" i="9"/>
  <c r="R80" i="9"/>
  <c r="P81" i="9"/>
  <c r="R81" i="9"/>
  <c r="P82" i="9"/>
  <c r="R82" i="9"/>
  <c r="P83" i="9"/>
  <c r="R83" i="9"/>
  <c r="P84" i="9"/>
  <c r="R84" i="9"/>
  <c r="P85" i="9"/>
  <c r="R85" i="9"/>
  <c r="P86" i="9"/>
  <c r="R86" i="9"/>
  <c r="P87" i="9"/>
  <c r="R87" i="9"/>
  <c r="P88" i="9"/>
  <c r="R88" i="9"/>
  <c r="P89" i="9"/>
  <c r="R89" i="9"/>
  <c r="P90" i="9"/>
  <c r="R90" i="9"/>
  <c r="P91" i="9"/>
  <c r="R91" i="9"/>
  <c r="P92" i="9"/>
  <c r="R92" i="9"/>
  <c r="P93" i="9"/>
  <c r="R93" i="9"/>
  <c r="P94" i="9"/>
  <c r="R94" i="9"/>
  <c r="P95" i="9"/>
  <c r="R95" i="9"/>
  <c r="P96" i="9"/>
  <c r="R96" i="9"/>
  <c r="P97" i="9"/>
  <c r="R97" i="9"/>
  <c r="P98" i="9"/>
  <c r="R98" i="9"/>
  <c r="P99" i="9"/>
  <c r="R99" i="9"/>
  <c r="P100" i="9"/>
  <c r="R100" i="9"/>
  <c r="P101" i="9"/>
  <c r="R101" i="9"/>
  <c r="P102" i="9"/>
  <c r="R102" i="9"/>
  <c r="P103" i="9"/>
  <c r="R103" i="9"/>
  <c r="P104" i="9"/>
  <c r="R104" i="9"/>
  <c r="P105" i="9"/>
  <c r="R105" i="9"/>
  <c r="P106" i="9"/>
  <c r="R106" i="9"/>
  <c r="P107" i="9"/>
  <c r="R107" i="9"/>
  <c r="P108" i="9"/>
  <c r="R108" i="9"/>
  <c r="P109" i="9"/>
  <c r="R109" i="9"/>
  <c r="P110" i="9"/>
  <c r="R110" i="9"/>
  <c r="P111" i="9"/>
  <c r="R111" i="9"/>
  <c r="P112" i="9"/>
  <c r="R112" i="9"/>
  <c r="P113" i="9"/>
  <c r="R113" i="9"/>
  <c r="P114" i="9"/>
  <c r="R114" i="9"/>
  <c r="P115" i="9"/>
  <c r="R115" i="9"/>
  <c r="P116" i="9"/>
  <c r="R116" i="9"/>
  <c r="P117" i="9"/>
  <c r="R117" i="9"/>
  <c r="P118" i="9"/>
  <c r="R118" i="9"/>
  <c r="P119" i="9"/>
  <c r="R119" i="9"/>
  <c r="P120" i="9"/>
  <c r="R120" i="9"/>
  <c r="P121" i="9"/>
  <c r="R121" i="9"/>
  <c r="P122" i="9"/>
  <c r="R122" i="9"/>
  <c r="P123" i="9"/>
  <c r="R123" i="9"/>
  <c r="P124" i="9"/>
  <c r="R124" i="9"/>
  <c r="P125" i="9"/>
  <c r="R125" i="9"/>
  <c r="P126" i="9"/>
  <c r="R126" i="9"/>
  <c r="P127" i="9"/>
  <c r="R127" i="9"/>
  <c r="P128" i="9"/>
  <c r="R128" i="9"/>
  <c r="P129" i="9"/>
  <c r="R129" i="9"/>
  <c r="P130" i="9"/>
  <c r="R130" i="9"/>
  <c r="P131" i="9"/>
  <c r="R131" i="9"/>
  <c r="P132" i="9"/>
  <c r="R132" i="9"/>
  <c r="P133" i="9"/>
  <c r="R133" i="9"/>
  <c r="P134" i="9"/>
  <c r="R134" i="9"/>
  <c r="P135" i="9"/>
  <c r="R135" i="9"/>
  <c r="P136" i="9"/>
  <c r="R136" i="9"/>
  <c r="P137" i="9"/>
  <c r="R137" i="9"/>
  <c r="P138" i="9"/>
  <c r="R138" i="9"/>
  <c r="P139" i="9"/>
  <c r="R139" i="9"/>
  <c r="P140" i="9"/>
  <c r="R140" i="9"/>
  <c r="P141" i="9"/>
  <c r="R141" i="9"/>
  <c r="P142" i="9"/>
  <c r="R142" i="9"/>
  <c r="P143" i="9"/>
  <c r="R143" i="9"/>
  <c r="P144" i="9"/>
  <c r="R144" i="9"/>
  <c r="P145" i="9"/>
  <c r="R145" i="9"/>
  <c r="P146" i="9"/>
  <c r="R146" i="9"/>
  <c r="P147" i="9"/>
  <c r="R147" i="9"/>
  <c r="P148" i="9"/>
  <c r="R148" i="9"/>
  <c r="P149" i="9"/>
  <c r="R149" i="9"/>
  <c r="P150" i="9"/>
  <c r="R150" i="9"/>
  <c r="P151" i="9"/>
  <c r="R151" i="9"/>
  <c r="P152" i="9"/>
  <c r="R152" i="9"/>
  <c r="P153" i="9"/>
  <c r="R153" i="9"/>
  <c r="P154" i="9"/>
  <c r="R154" i="9"/>
  <c r="P155" i="9"/>
  <c r="R155" i="9"/>
  <c r="P156" i="9"/>
  <c r="R156" i="9"/>
  <c r="P157" i="9"/>
  <c r="R157" i="9"/>
  <c r="P158" i="9"/>
  <c r="R158" i="9"/>
  <c r="P159" i="9"/>
  <c r="R159" i="9"/>
  <c r="P160" i="9"/>
  <c r="R160" i="9"/>
  <c r="P161" i="9"/>
  <c r="R161" i="9"/>
  <c r="P162" i="9"/>
  <c r="R162" i="9"/>
  <c r="P163" i="9"/>
  <c r="R163" i="9"/>
  <c r="P164" i="9"/>
  <c r="R164" i="9"/>
  <c r="P165" i="9"/>
  <c r="R165" i="9"/>
  <c r="P166" i="9"/>
  <c r="R166" i="9"/>
  <c r="P167" i="9"/>
  <c r="R167" i="9"/>
  <c r="P168" i="9"/>
  <c r="R168" i="9"/>
  <c r="P169" i="9"/>
  <c r="R169" i="9"/>
  <c r="P170" i="9"/>
  <c r="R170" i="9"/>
  <c r="P171" i="9"/>
  <c r="R171" i="9"/>
  <c r="P172" i="9"/>
  <c r="R172" i="9"/>
  <c r="P173" i="9"/>
  <c r="R173" i="9"/>
  <c r="P174" i="9"/>
  <c r="R174" i="9"/>
  <c r="P175" i="9"/>
  <c r="R175" i="9"/>
  <c r="P176" i="9"/>
  <c r="R176" i="9"/>
  <c r="P177" i="9"/>
  <c r="R177" i="9"/>
  <c r="P178" i="9"/>
  <c r="R178" i="9"/>
  <c r="P179" i="9"/>
  <c r="R179" i="9"/>
  <c r="P180" i="9"/>
  <c r="R180" i="9"/>
  <c r="P181" i="9"/>
  <c r="R181" i="9"/>
  <c r="P182" i="9"/>
  <c r="R182" i="9"/>
  <c r="P183" i="9"/>
  <c r="R183" i="9"/>
  <c r="P184" i="9"/>
  <c r="R184" i="9"/>
  <c r="P185" i="9"/>
  <c r="R185" i="9"/>
  <c r="P186" i="9"/>
  <c r="R186" i="9"/>
  <c r="P187" i="9"/>
  <c r="R187" i="9"/>
  <c r="P188" i="9"/>
  <c r="R188" i="9"/>
  <c r="P189" i="9"/>
  <c r="R189" i="9"/>
  <c r="P190" i="9"/>
  <c r="R190" i="9"/>
  <c r="P191" i="9"/>
  <c r="R191" i="9"/>
  <c r="P192" i="9"/>
  <c r="R192" i="9"/>
  <c r="P193" i="9"/>
  <c r="R193" i="9"/>
  <c r="P194" i="9"/>
  <c r="R194" i="9"/>
  <c r="P195" i="9"/>
  <c r="R195" i="9"/>
  <c r="P196" i="9"/>
  <c r="R196" i="9"/>
  <c r="P197" i="9"/>
  <c r="R197" i="9"/>
  <c r="P198" i="9"/>
  <c r="R198" i="9"/>
  <c r="P199" i="9"/>
  <c r="R199" i="9"/>
  <c r="P200" i="9"/>
  <c r="R200" i="9"/>
  <c r="N201" i="9"/>
  <c r="R201" i="9"/>
  <c r="R202" i="9"/>
  <c r="R203" i="9"/>
  <c r="R204" i="9"/>
  <c r="R205" i="9"/>
  <c r="R206" i="9"/>
  <c r="R207" i="9"/>
  <c r="R208" i="9"/>
  <c r="D34" i="8"/>
  <c r="E42" i="8"/>
  <c r="E41" i="8" s="1"/>
  <c r="J48" i="8"/>
  <c r="I52" i="8"/>
  <c r="D63" i="8"/>
  <c r="F69" i="8"/>
  <c r="H76" i="8"/>
  <c r="H75" i="8" s="1"/>
  <c r="H82" i="8"/>
  <c r="H81" i="8" s="1"/>
  <c r="J90" i="8"/>
  <c r="J89" i="8" s="1"/>
  <c r="D97" i="8"/>
  <c r="G105" i="8"/>
  <c r="J109" i="8"/>
  <c r="J108" i="8" s="1"/>
  <c r="G115" i="8"/>
  <c r="G114" i="8" s="1"/>
  <c r="E120" i="8"/>
  <c r="E119" i="8" s="1"/>
  <c r="J126" i="8"/>
  <c r="J125" i="8" s="1"/>
  <c r="D134" i="8"/>
  <c r="D138" i="8"/>
  <c r="D137" i="8" s="1"/>
  <c r="D142" i="8"/>
  <c r="J143" i="8"/>
  <c r="F147" i="8"/>
  <c r="F146" i="8" s="1"/>
  <c r="J148" i="8"/>
  <c r="G152" i="8"/>
  <c r="G151" i="8" s="1"/>
  <c r="E155" i="8"/>
  <c r="I156" i="8"/>
  <c r="I158" i="8"/>
  <c r="I157" i="8" s="1"/>
  <c r="E165" i="8"/>
  <c r="F166" i="8"/>
  <c r="I168" i="8"/>
  <c r="I167" i="8" s="1"/>
  <c r="G170" i="8"/>
  <c r="G169" i="8" s="1"/>
  <c r="I172" i="8"/>
  <c r="J173" i="8"/>
  <c r="F175" i="8"/>
  <c r="F176" i="8"/>
  <c r="H178" i="8"/>
  <c r="H177" i="8" s="1"/>
  <c r="I180" i="8"/>
  <c r="D186" i="8"/>
  <c r="D185" i="8" s="1"/>
  <c r="H188" i="8"/>
  <c r="H187" i="8" s="1"/>
  <c r="I190" i="8"/>
  <c r="I189" i="8" s="1"/>
  <c r="H193" i="8"/>
  <c r="H194" i="8"/>
  <c r="F196" i="8"/>
  <c r="F195" i="8" s="1"/>
  <c r="D198" i="8"/>
  <c r="I198" i="8"/>
  <c r="I197" i="8" s="1"/>
  <c r="H200" i="8"/>
  <c r="H199" i="8" s="1"/>
  <c r="G202" i="8"/>
  <c r="G201" i="8" s="1"/>
  <c r="D204" i="8"/>
  <c r="D203" i="8" s="1"/>
  <c r="I204" i="8"/>
  <c r="I203" i="8" s="1"/>
  <c r="E206" i="8"/>
  <c r="E205" i="8" s="1"/>
  <c r="E208" i="8"/>
  <c r="E207" i="8" s="1"/>
  <c r="D211" i="8"/>
  <c r="J211" i="8"/>
  <c r="G212" i="8"/>
  <c r="E213" i="8"/>
  <c r="D215" i="8"/>
  <c r="J215" i="8"/>
  <c r="H216" i="8"/>
  <c r="F217" i="8"/>
  <c r="D219" i="8"/>
  <c r="G219" i="8"/>
  <c r="E220" i="8"/>
  <c r="J220" i="8"/>
  <c r="G222" i="8"/>
  <c r="G221" i="8" s="1"/>
  <c r="E225" i="8"/>
  <c r="E224" i="8" s="1"/>
  <c r="I225" i="8"/>
  <c r="I224" i="8" s="1"/>
  <c r="H227" i="8"/>
  <c r="H226" i="8" s="1"/>
  <c r="D229" i="8"/>
  <c r="D228" i="8" s="1"/>
  <c r="I229" i="8"/>
  <c r="I228" i="8" s="1"/>
  <c r="F232" i="8"/>
  <c r="J232" i="8"/>
  <c r="H233" i="8"/>
  <c r="E235" i="8"/>
  <c r="E234" i="8" s="1"/>
  <c r="I235" i="8"/>
  <c r="I234" i="8" s="1"/>
  <c r="E237" i="8"/>
  <c r="E236" i="8" s="1"/>
  <c r="H237" i="8"/>
  <c r="H236" i="8" s="1"/>
  <c r="D239" i="8"/>
  <c r="D238" i="8" s="1"/>
  <c r="H239" i="8"/>
  <c r="H238" i="8" s="1"/>
  <c r="D243" i="8"/>
  <c r="D242" i="8" s="1"/>
  <c r="H243" i="8"/>
  <c r="H242" i="8" s="1"/>
  <c r="D245" i="8"/>
  <c r="D244" i="8" s="1"/>
  <c r="H245" i="8"/>
  <c r="H244" i="8" s="1"/>
  <c r="E249" i="8"/>
  <c r="E248" i="8" s="1"/>
  <c r="E247" i="8" s="1"/>
  <c r="E246" i="8" s="1"/>
  <c r="H249" i="8"/>
  <c r="H248" i="8" s="1"/>
  <c r="H247" i="8" s="1"/>
  <c r="H246" i="8" s="1"/>
  <c r="H190" i="10" l="1"/>
  <c r="H189" i="10" s="1"/>
  <c r="G249" i="8"/>
  <c r="G248" i="8" s="1"/>
  <c r="G247" i="8" s="1"/>
  <c r="G246" i="8" s="1"/>
  <c r="G245" i="8"/>
  <c r="G244" i="8" s="1"/>
  <c r="G243" i="8"/>
  <c r="G242" i="8" s="1"/>
  <c r="F239" i="8"/>
  <c r="F238" i="8" s="1"/>
  <c r="G237" i="8"/>
  <c r="G236" i="8" s="1"/>
  <c r="H235" i="8"/>
  <c r="H234" i="8" s="1"/>
  <c r="F233" i="8"/>
  <c r="E232" i="8"/>
  <c r="J227" i="8"/>
  <c r="J226" i="8" s="1"/>
  <c r="G225" i="8"/>
  <c r="G224" i="8" s="1"/>
  <c r="F222" i="8"/>
  <c r="F221" i="8" s="1"/>
  <c r="D220" i="8"/>
  <c r="H217" i="8"/>
  <c r="F216" i="8"/>
  <c r="J213" i="8"/>
  <c r="E212" i="8"/>
  <c r="I208" i="8"/>
  <c r="I207" i="8" s="1"/>
  <c r="D206" i="8"/>
  <c r="J202" i="8"/>
  <c r="J201" i="8" s="1"/>
  <c r="G200" i="8"/>
  <c r="G199" i="8" s="1"/>
  <c r="I196" i="8"/>
  <c r="I195" i="8" s="1"/>
  <c r="G194" i="8"/>
  <c r="F190" i="8"/>
  <c r="F189" i="8" s="1"/>
  <c r="I186" i="8"/>
  <c r="I185" i="8" s="1"/>
  <c r="H181" i="8"/>
  <c r="D178" i="8"/>
  <c r="D177" i="8" s="1"/>
  <c r="I174" i="8"/>
  <c r="F172" i="8"/>
  <c r="F168" i="8"/>
  <c r="F167" i="8" s="1"/>
  <c r="D165" i="8"/>
  <c r="F156" i="8"/>
  <c r="F152" i="8"/>
  <c r="F151" i="8" s="1"/>
  <c r="E147" i="8"/>
  <c r="E146" i="8" s="1"/>
  <c r="J140" i="8"/>
  <c r="J139" i="8" s="1"/>
  <c r="I130" i="8"/>
  <c r="I129" i="8" s="1"/>
  <c r="I118" i="8"/>
  <c r="I117" i="8" s="1"/>
  <c r="I105" i="8"/>
  <c r="I95" i="8"/>
  <c r="I94" i="8" s="1"/>
  <c r="G82" i="8"/>
  <c r="G81" i="8" s="1"/>
  <c r="I68" i="8"/>
  <c r="H52" i="8"/>
  <c r="J20" i="10"/>
  <c r="J17" i="10" s="1"/>
  <c r="G148" i="10"/>
  <c r="I148" i="10"/>
  <c r="M169" i="10"/>
  <c r="M159" i="10" s="1"/>
  <c r="J91" i="10"/>
  <c r="E66" i="10"/>
  <c r="K239" i="10"/>
  <c r="K238" i="10" s="1"/>
  <c r="H151" i="10"/>
  <c r="H148" i="10" s="1"/>
  <c r="I216" i="10"/>
  <c r="L177" i="10"/>
  <c r="F249" i="8"/>
  <c r="F248" i="8" s="1"/>
  <c r="F247" i="8" s="1"/>
  <c r="F246" i="8" s="1"/>
  <c r="F245" i="8"/>
  <c r="F244" i="8" s="1"/>
  <c r="E243" i="8"/>
  <c r="E242" i="8" s="1"/>
  <c r="E239" i="8"/>
  <c r="E238" i="8" s="1"/>
  <c r="F237" i="8"/>
  <c r="F236" i="8" s="1"/>
  <c r="G235" i="8"/>
  <c r="G234" i="8" s="1"/>
  <c r="E233" i="8"/>
  <c r="J229" i="8"/>
  <c r="J228" i="8" s="1"/>
  <c r="I227" i="8"/>
  <c r="I226" i="8" s="1"/>
  <c r="F225" i="8"/>
  <c r="F224" i="8" s="1"/>
  <c r="D222" i="8"/>
  <c r="D221" i="8" s="1"/>
  <c r="J219" i="8"/>
  <c r="G217" i="8"/>
  <c r="D216" i="8"/>
  <c r="H213" i="8"/>
  <c r="D212" i="8"/>
  <c r="G208" i="8"/>
  <c r="G207" i="8" s="1"/>
  <c r="H202" i="8"/>
  <c r="H201" i="8" s="1"/>
  <c r="E200" i="8"/>
  <c r="E199" i="8" s="1"/>
  <c r="G196" i="8"/>
  <c r="G195" i="8" s="1"/>
  <c r="J193" i="8"/>
  <c r="E190" i="8"/>
  <c r="E189" i="8" s="1"/>
  <c r="E186" i="8"/>
  <c r="E185" i="8" s="1"/>
  <c r="G181" i="8"/>
  <c r="H176" i="8"/>
  <c r="D174" i="8"/>
  <c r="E172" i="8"/>
  <c r="J166" i="8"/>
  <c r="J160" i="8"/>
  <c r="J159" i="8" s="1"/>
  <c r="F155" i="8"/>
  <c r="D149" i="8"/>
  <c r="F145" i="8"/>
  <c r="F144" i="8" s="1"/>
  <c r="F138" i="8"/>
  <c r="F137" i="8" s="1"/>
  <c r="H128" i="8"/>
  <c r="H127" i="8" s="1"/>
  <c r="H115" i="8"/>
  <c r="H114" i="8" s="1"/>
  <c r="H105" i="8"/>
  <c r="F95" i="8"/>
  <c r="F94" i="8" s="1"/>
  <c r="F82" i="8"/>
  <c r="F81" i="8" s="1"/>
  <c r="J65" i="8"/>
  <c r="J64" i="8" s="1"/>
  <c r="G52" i="8"/>
  <c r="E39" i="8"/>
  <c r="G216" i="8"/>
  <c r="G215" i="8"/>
  <c r="J155" i="8"/>
  <c r="F213" i="8"/>
  <c r="F154" i="8"/>
  <c r="F153" i="8" s="1"/>
  <c r="E34" i="8"/>
  <c r="E32" i="10"/>
  <c r="C166" i="10"/>
  <c r="C165" i="10" s="1"/>
  <c r="C176" i="10"/>
  <c r="C175" i="10" s="1"/>
  <c r="H210" i="13"/>
  <c r="C74" i="10"/>
  <c r="C73" i="10" s="1"/>
  <c r="H91" i="10"/>
  <c r="K67" i="10"/>
  <c r="K66" i="10" s="1"/>
  <c r="C172" i="10"/>
  <c r="F190" i="10"/>
  <c r="F189" i="10" s="1"/>
  <c r="K229" i="10"/>
  <c r="K228" i="10" s="1"/>
  <c r="M229" i="10"/>
  <c r="M228" i="10" s="1"/>
  <c r="I207" i="10"/>
  <c r="C212" i="10"/>
  <c r="J245" i="8"/>
  <c r="J244" i="8" s="1"/>
  <c r="J243" i="8"/>
  <c r="J242" i="8" s="1"/>
  <c r="J239" i="8"/>
  <c r="J238" i="8" s="1"/>
  <c r="D237" i="8"/>
  <c r="D236" i="8" s="1"/>
  <c r="J233" i="8"/>
  <c r="J231" i="8" s="1"/>
  <c r="J230" i="8" s="1"/>
  <c r="I232" i="8"/>
  <c r="H229" i="8"/>
  <c r="H228" i="8" s="1"/>
  <c r="E227" i="8"/>
  <c r="E226" i="8" s="1"/>
  <c r="J222" i="8"/>
  <c r="J221" i="8" s="1"/>
  <c r="H220" i="8"/>
  <c r="F219" i="8"/>
  <c r="E217" i="8"/>
  <c r="H215" i="8"/>
  <c r="D213" i="8"/>
  <c r="G211" i="8"/>
  <c r="J206" i="8"/>
  <c r="J205" i="8" s="1"/>
  <c r="F204" i="8"/>
  <c r="F203" i="8" s="1"/>
  <c r="F202" i="8"/>
  <c r="F201" i="8" s="1"/>
  <c r="G198" i="8"/>
  <c r="G197" i="8" s="1"/>
  <c r="D196" i="8"/>
  <c r="D195" i="8" s="1"/>
  <c r="G193" i="8"/>
  <c r="G192" i="8" s="1"/>
  <c r="F188" i="8"/>
  <c r="F187" i="8" s="1"/>
  <c r="J184" i="8"/>
  <c r="J183" i="8" s="1"/>
  <c r="G180" i="8"/>
  <c r="I175" i="8"/>
  <c r="I173" i="8"/>
  <c r="E170" i="8"/>
  <c r="E169" i="8" s="1"/>
  <c r="D166" i="8"/>
  <c r="H158" i="8"/>
  <c r="H157" i="8" s="1"/>
  <c r="H154" i="8"/>
  <c r="I148" i="8"/>
  <c r="H143" i="8"/>
  <c r="H136" i="8"/>
  <c r="H135" i="8" s="1"/>
  <c r="E124" i="8"/>
  <c r="E123" i="8" s="1"/>
  <c r="D115" i="8"/>
  <c r="E101" i="8"/>
  <c r="E100" i="8" s="1"/>
  <c r="H88" i="8"/>
  <c r="H87" i="8" s="1"/>
  <c r="F76" i="8"/>
  <c r="F75" i="8" s="1"/>
  <c r="H60" i="8"/>
  <c r="H59" i="8" s="1"/>
  <c r="H48" i="8"/>
  <c r="J30" i="8"/>
  <c r="H32" i="10"/>
  <c r="D20" i="10"/>
  <c r="D189" i="10"/>
  <c r="C120" i="10"/>
  <c r="C119" i="10" s="1"/>
  <c r="C182" i="10"/>
  <c r="C181" i="10" s="1"/>
  <c r="C219" i="13"/>
  <c r="G210" i="13"/>
  <c r="J61" i="10"/>
  <c r="J54" i="10" s="1"/>
  <c r="E228" i="10"/>
  <c r="I228" i="10"/>
  <c r="K212" i="10"/>
  <c r="K207" i="10" s="1"/>
  <c r="E208" i="10"/>
  <c r="I249" i="8"/>
  <c r="I248" i="8" s="1"/>
  <c r="I247" i="8" s="1"/>
  <c r="I246" i="8" s="1"/>
  <c r="I245" i="8"/>
  <c r="I244" i="8" s="1"/>
  <c r="I243" i="8"/>
  <c r="I242" i="8" s="1"/>
  <c r="I239" i="8"/>
  <c r="I238" i="8" s="1"/>
  <c r="J237" i="8"/>
  <c r="J236" i="8" s="1"/>
  <c r="J235" i="8"/>
  <c r="J234" i="8" s="1"/>
  <c r="I233" i="8"/>
  <c r="G232" i="8"/>
  <c r="G229" i="8"/>
  <c r="G228" i="8" s="1"/>
  <c r="D227" i="8"/>
  <c r="D226" i="8" s="1"/>
  <c r="I222" i="8"/>
  <c r="I221" i="8" s="1"/>
  <c r="F220" i="8"/>
  <c r="E219" i="8"/>
  <c r="J216" i="8"/>
  <c r="E215" i="8"/>
  <c r="J212" i="8"/>
  <c r="E211" i="8"/>
  <c r="H206" i="8"/>
  <c r="H205" i="8" s="1"/>
  <c r="E204" i="8"/>
  <c r="E203" i="8" s="1"/>
  <c r="J200" i="8"/>
  <c r="J199" i="8" s="1"/>
  <c r="F198" i="8"/>
  <c r="F197" i="8" s="1"/>
  <c r="I194" i="8"/>
  <c r="E193" i="8"/>
  <c r="D188" i="8"/>
  <c r="D187" i="8" s="1"/>
  <c r="F184" i="8"/>
  <c r="F183" i="8" s="1"/>
  <c r="F180" i="8"/>
  <c r="G175" i="8"/>
  <c r="E173" i="8"/>
  <c r="D170" i="8"/>
  <c r="D169" i="8" s="1"/>
  <c r="G165" i="8"/>
  <c r="J156" i="8"/>
  <c r="I152" i="8"/>
  <c r="I151" i="8" s="1"/>
  <c r="I147" i="8"/>
  <c r="I146" i="8" s="1"/>
  <c r="E142" i="8"/>
  <c r="E134" i="8"/>
  <c r="E133" i="8" s="1"/>
  <c r="G120" i="8"/>
  <c r="G119" i="8" s="1"/>
  <c r="E111" i="8"/>
  <c r="E110" i="8" s="1"/>
  <c r="F99" i="8"/>
  <c r="F98" i="8" s="1"/>
  <c r="F88" i="8"/>
  <c r="F87" i="8" s="1"/>
  <c r="D74" i="8"/>
  <c r="D73" i="8" s="1"/>
  <c r="F60" i="8"/>
  <c r="F59" i="8" s="1"/>
  <c r="J46" i="8"/>
  <c r="H38" i="10"/>
  <c r="H37" i="10" s="1"/>
  <c r="C150" i="10"/>
  <c r="C149" i="10" s="1"/>
  <c r="G159" i="10"/>
  <c r="L162" i="10"/>
  <c r="L159" i="10" s="1"/>
  <c r="E216" i="10"/>
  <c r="J177" i="10"/>
  <c r="J159" i="10" s="1"/>
  <c r="J129" i="10" s="1"/>
  <c r="F231" i="8"/>
  <c r="D67" i="10"/>
  <c r="D66" i="10" s="1"/>
  <c r="C69" i="10"/>
  <c r="K103" i="10"/>
  <c r="K102" i="10" s="1"/>
  <c r="C104" i="10"/>
  <c r="J218" i="8"/>
  <c r="H61" i="10"/>
  <c r="C62" i="10"/>
  <c r="L75" i="10"/>
  <c r="L72" i="10" s="1"/>
  <c r="C76" i="10"/>
  <c r="C75" i="10" s="1"/>
  <c r="K54" i="10"/>
  <c r="K53" i="10" s="1"/>
  <c r="F94" i="10"/>
  <c r="C95" i="10"/>
  <c r="C94" i="10" s="1"/>
  <c r="J249" i="8"/>
  <c r="J248" i="8" s="1"/>
  <c r="J247" i="8" s="1"/>
  <c r="J246" i="8" s="1"/>
  <c r="D249" i="8"/>
  <c r="D248" i="8" s="1"/>
  <c r="D247" i="8" s="1"/>
  <c r="D246" i="8" s="1"/>
  <c r="E245" i="8"/>
  <c r="E244" i="8" s="1"/>
  <c r="F243" i="8"/>
  <c r="F242" i="8" s="1"/>
  <c r="G239" i="8"/>
  <c r="G238" i="8" s="1"/>
  <c r="I237" i="8"/>
  <c r="I236" i="8" s="1"/>
  <c r="D235" i="8"/>
  <c r="D234" i="8" s="1"/>
  <c r="D233" i="8"/>
  <c r="D232" i="8"/>
  <c r="F229" i="8"/>
  <c r="F228" i="8" s="1"/>
  <c r="F227" i="8"/>
  <c r="F226" i="8" s="1"/>
  <c r="H225" i="8"/>
  <c r="H224" i="8" s="1"/>
  <c r="H222" i="8"/>
  <c r="H221" i="8" s="1"/>
  <c r="I220" i="8"/>
  <c r="I219" i="8"/>
  <c r="I218" i="8" s="1"/>
  <c r="I217" i="8"/>
  <c r="I216" i="8"/>
  <c r="I215" i="8"/>
  <c r="I213" i="8"/>
  <c r="I212" i="8"/>
  <c r="H211" i="8"/>
  <c r="H208" i="8"/>
  <c r="H207" i="8" s="1"/>
  <c r="I206" i="8"/>
  <c r="I205" i="8" s="1"/>
  <c r="J204" i="8"/>
  <c r="J203" i="8" s="1"/>
  <c r="D202" i="8"/>
  <c r="D201" i="8" s="1"/>
  <c r="D200" i="8"/>
  <c r="E198" i="8"/>
  <c r="E197" i="8" s="1"/>
  <c r="E196" i="8"/>
  <c r="E195" i="8" s="1"/>
  <c r="F194" i="8"/>
  <c r="J190" i="8"/>
  <c r="J189" i="8" s="1"/>
  <c r="J188" i="8"/>
  <c r="J187" i="8" s="1"/>
  <c r="J186" i="8"/>
  <c r="J185" i="8" s="1"/>
  <c r="I184" i="8"/>
  <c r="I183" i="8" s="1"/>
  <c r="F181" i="8"/>
  <c r="I178" i="8"/>
  <c r="I177" i="8" s="1"/>
  <c r="G176" i="8"/>
  <c r="J174" i="8"/>
  <c r="H173" i="8"/>
  <c r="D172" i="8"/>
  <c r="G168" i="8"/>
  <c r="G167" i="8" s="1"/>
  <c r="E166" i="8"/>
  <c r="H163" i="8"/>
  <c r="H162" i="8" s="1"/>
  <c r="I160" i="8"/>
  <c r="I159" i="8" s="1"/>
  <c r="G158" i="8"/>
  <c r="G157" i="8" s="1"/>
  <c r="D156" i="8"/>
  <c r="G154" i="8"/>
  <c r="J149" i="8"/>
  <c r="H148" i="8"/>
  <c r="D147" i="8"/>
  <c r="G143" i="8"/>
  <c r="E140" i="8"/>
  <c r="E139" i="8" s="1"/>
  <c r="G136" i="8"/>
  <c r="G135" i="8" s="1"/>
  <c r="G130" i="8"/>
  <c r="G129" i="8" s="1"/>
  <c r="H126" i="8"/>
  <c r="H125" i="8" s="1"/>
  <c r="F122" i="8"/>
  <c r="F121" i="8" s="1"/>
  <c r="H118" i="8"/>
  <c r="H117" i="8" s="1"/>
  <c r="I113" i="8"/>
  <c r="I112" i="8" s="1"/>
  <c r="G109" i="8"/>
  <c r="G108" i="8" s="1"/>
  <c r="H104" i="8"/>
  <c r="J93" i="8"/>
  <c r="J92" i="8" s="1"/>
  <c r="E80" i="8"/>
  <c r="E79" i="8" s="1"/>
  <c r="H65" i="8"/>
  <c r="H64" i="8" s="1"/>
  <c r="J50" i="8"/>
  <c r="I46" i="8"/>
  <c r="I36" i="8"/>
  <c r="H26" i="8"/>
  <c r="F77" i="10"/>
  <c r="C78" i="10"/>
  <c r="C77" i="10" s="1"/>
  <c r="I85" i="10"/>
  <c r="I72" i="10" s="1"/>
  <c r="C86" i="10"/>
  <c r="C85" i="10" s="1"/>
  <c r="H110" i="10"/>
  <c r="H107" i="10" s="1"/>
  <c r="C111" i="10"/>
  <c r="C110" i="10" s="1"/>
  <c r="E231" i="8"/>
  <c r="G163" i="8"/>
  <c r="G162" i="8" s="1"/>
  <c r="F160" i="8"/>
  <c r="F159" i="8" s="1"/>
  <c r="I149" i="8"/>
  <c r="E148" i="8"/>
  <c r="H145" i="8"/>
  <c r="H144" i="8" s="1"/>
  <c r="D143" i="8"/>
  <c r="E136" i="8"/>
  <c r="E135" i="8" s="1"/>
  <c r="J128" i="8"/>
  <c r="J127" i="8" s="1"/>
  <c r="E126" i="8"/>
  <c r="E125" i="8" s="1"/>
  <c r="D122" i="8"/>
  <c r="G118" i="8"/>
  <c r="G117" i="8" s="1"/>
  <c r="D113" i="8"/>
  <c r="D109" i="8"/>
  <c r="D108" i="8" s="1"/>
  <c r="D104" i="8"/>
  <c r="D93" i="8"/>
  <c r="E86" i="8"/>
  <c r="E85" i="8" s="1"/>
  <c r="J78" i="8"/>
  <c r="J77" i="8" s="1"/>
  <c r="F63" i="8"/>
  <c r="E58" i="8"/>
  <c r="E57" i="8" s="1"/>
  <c r="H50" i="8"/>
  <c r="H46" i="8"/>
  <c r="H34" i="8"/>
  <c r="H30" i="8"/>
  <c r="F38" i="10"/>
  <c r="F37" i="10" s="1"/>
  <c r="L70" i="10"/>
  <c r="C71" i="10"/>
  <c r="C70" i="10" s="1"/>
  <c r="C42" i="10"/>
  <c r="C41" i="10" s="1"/>
  <c r="E41" i="10"/>
  <c r="D61" i="10"/>
  <c r="C63" i="10"/>
  <c r="H44" i="10"/>
  <c r="H43" i="10" s="1"/>
  <c r="C49" i="10"/>
  <c r="G59" i="10"/>
  <c r="C60" i="10"/>
  <c r="C59" i="10" s="1"/>
  <c r="C45" i="10"/>
  <c r="K44" i="10"/>
  <c r="K43" i="10" s="1"/>
  <c r="H54" i="10"/>
  <c r="G241" i="8"/>
  <c r="G240" i="8" s="1"/>
  <c r="H214" i="8"/>
  <c r="I231" i="8"/>
  <c r="F218" i="8"/>
  <c r="F212" i="8"/>
  <c r="F211" i="8"/>
  <c r="F208" i="8"/>
  <c r="F207" i="8" s="1"/>
  <c r="G206" i="8"/>
  <c r="G205" i="8" s="1"/>
  <c r="G204" i="8"/>
  <c r="G203" i="8" s="1"/>
  <c r="I202" i="8"/>
  <c r="I201" i="8" s="1"/>
  <c r="I200" i="8"/>
  <c r="I199" i="8" s="1"/>
  <c r="J198" i="8"/>
  <c r="J197" i="8" s="1"/>
  <c r="J194" i="8"/>
  <c r="I193" i="8"/>
  <c r="H190" i="8"/>
  <c r="H189" i="8" s="1"/>
  <c r="G188" i="8"/>
  <c r="G187" i="8" s="1"/>
  <c r="H186" i="8"/>
  <c r="H185" i="8" s="1"/>
  <c r="D184" i="8"/>
  <c r="H180" i="8"/>
  <c r="H179" i="8" s="1"/>
  <c r="E178" i="8"/>
  <c r="E177" i="8" s="1"/>
  <c r="E176" i="8"/>
  <c r="H174" i="8"/>
  <c r="J172" i="8"/>
  <c r="F170" i="8"/>
  <c r="F169" i="8" s="1"/>
  <c r="J165" i="8"/>
  <c r="F163" i="8"/>
  <c r="F162" i="8" s="1"/>
  <c r="D160" i="8"/>
  <c r="D159" i="8" s="1"/>
  <c r="G155" i="8"/>
  <c r="E154" i="8"/>
  <c r="H149" i="8"/>
  <c r="J147" i="8"/>
  <c r="J146" i="8" s="1"/>
  <c r="G145" i="8"/>
  <c r="G144" i="8" s="1"/>
  <c r="I142" i="8"/>
  <c r="J138" i="8"/>
  <c r="J137" i="8" s="1"/>
  <c r="H134" i="8"/>
  <c r="H133" i="8" s="1"/>
  <c r="I128" i="8"/>
  <c r="I127" i="8" s="1"/>
  <c r="I124" i="8"/>
  <c r="I123" i="8" s="1"/>
  <c r="H106" i="8"/>
  <c r="J101" i="8"/>
  <c r="J100" i="8" s="1"/>
  <c r="F97" i="8"/>
  <c r="F96" i="8" s="1"/>
  <c r="J84" i="8"/>
  <c r="J83" i="8" s="1"/>
  <c r="F78" i="8"/>
  <c r="F77" i="8" s="1"/>
  <c r="H69" i="8"/>
  <c r="E63" i="8"/>
  <c r="J49" i="8"/>
  <c r="I42" i="8"/>
  <c r="I41" i="8" s="1"/>
  <c r="E218" i="8"/>
  <c r="I192" i="8"/>
  <c r="H192" i="8"/>
  <c r="F16" i="8"/>
  <c r="F15" i="8" s="1"/>
  <c r="F14" i="8" s="1"/>
  <c r="D28" i="8"/>
  <c r="D31" i="8"/>
  <c r="F33" i="8"/>
  <c r="I34" i="8"/>
  <c r="D36" i="8"/>
  <c r="F39" i="8"/>
  <c r="I40" i="8"/>
  <c r="J42" i="8"/>
  <c r="J41" i="8" s="1"/>
  <c r="D46" i="8"/>
  <c r="D47" i="8"/>
  <c r="D48" i="8"/>
  <c r="D49" i="8"/>
  <c r="D50" i="8"/>
  <c r="D51" i="8"/>
  <c r="D52" i="8"/>
  <c r="J52" i="8"/>
  <c r="I56" i="8"/>
  <c r="I55" i="8" s="1"/>
  <c r="F58" i="8"/>
  <c r="F57" i="8" s="1"/>
  <c r="I60" i="8"/>
  <c r="I59" i="8" s="1"/>
  <c r="H62" i="8"/>
  <c r="G63" i="8"/>
  <c r="E65" i="8"/>
  <c r="E64" i="8" s="1"/>
  <c r="D68" i="8"/>
  <c r="J68" i="8"/>
  <c r="I69" i="8"/>
  <c r="I67" i="8" s="1"/>
  <c r="H71" i="8"/>
  <c r="H70" i="8" s="1"/>
  <c r="E74" i="8"/>
  <c r="E73" i="8" s="1"/>
  <c r="I76" i="8"/>
  <c r="I75" i="8" s="1"/>
  <c r="G78" i="8"/>
  <c r="G77" i="8" s="1"/>
  <c r="F80" i="8"/>
  <c r="F79" i="8" s="1"/>
  <c r="I82" i="8"/>
  <c r="I81" i="8" s="1"/>
  <c r="G84" i="8"/>
  <c r="G83" i="8" s="1"/>
  <c r="F86" i="8"/>
  <c r="F85" i="8" s="1"/>
  <c r="I88" i="8"/>
  <c r="I87" i="8" s="1"/>
  <c r="G90" i="8"/>
  <c r="G89" i="8" s="1"/>
  <c r="J19" i="8"/>
  <c r="J18" i="8" s="1"/>
  <c r="H28" i="8"/>
  <c r="H27" i="8" s="1"/>
  <c r="E31" i="8"/>
  <c r="E29" i="8" s="1"/>
  <c r="H33" i="8"/>
  <c r="J34" i="8"/>
  <c r="E36" i="8"/>
  <c r="H39" i="8"/>
  <c r="J40" i="8"/>
  <c r="D45" i="8"/>
  <c r="E46" i="8"/>
  <c r="E47" i="8"/>
  <c r="E48" i="8"/>
  <c r="E49" i="8"/>
  <c r="E50" i="8"/>
  <c r="E51" i="8"/>
  <c r="E52" i="8"/>
  <c r="D56" i="8"/>
  <c r="D55" i="8" s="1"/>
  <c r="J56" i="8"/>
  <c r="J55" i="8" s="1"/>
  <c r="G58" i="8"/>
  <c r="G57" i="8" s="1"/>
  <c r="D60" i="8"/>
  <c r="D59" i="8" s="1"/>
  <c r="J60" i="8"/>
  <c r="J59" i="8" s="1"/>
  <c r="I62" i="8"/>
  <c r="H63" i="8"/>
  <c r="F65" i="8"/>
  <c r="F64" i="8" s="1"/>
  <c r="E68" i="8"/>
  <c r="D69" i="8"/>
  <c r="J69" i="8"/>
  <c r="I71" i="8"/>
  <c r="I70" i="8" s="1"/>
  <c r="F74" i="8"/>
  <c r="F73" i="8" s="1"/>
  <c r="D76" i="8"/>
  <c r="D75" i="8" s="1"/>
  <c r="J76" i="8"/>
  <c r="J75" i="8" s="1"/>
  <c r="H78" i="8"/>
  <c r="H77" i="8" s="1"/>
  <c r="G80" i="8"/>
  <c r="G79" i="8" s="1"/>
  <c r="D82" i="8"/>
  <c r="D81" i="8" s="1"/>
  <c r="J82" i="8"/>
  <c r="J81" i="8" s="1"/>
  <c r="H84" i="8"/>
  <c r="H83" i="8" s="1"/>
  <c r="G86" i="8"/>
  <c r="G85" i="8" s="1"/>
  <c r="D88" i="8"/>
  <c r="J88" i="8"/>
  <c r="J87" i="8" s="1"/>
  <c r="H90" i="8"/>
  <c r="H89" i="8" s="1"/>
  <c r="F93" i="8"/>
  <c r="F92" i="8" s="1"/>
  <c r="D95" i="8"/>
  <c r="D94" i="8" s="1"/>
  <c r="J95" i="8"/>
  <c r="J94" i="8" s="1"/>
  <c r="H97" i="8"/>
  <c r="H96" i="8" s="1"/>
  <c r="D99" i="8"/>
  <c r="J99" i="8"/>
  <c r="J98" i="8" s="1"/>
  <c r="G101" i="8"/>
  <c r="G100" i="8" s="1"/>
  <c r="F104" i="8"/>
  <c r="E105" i="8"/>
  <c r="D106" i="8"/>
  <c r="J106" i="8"/>
  <c r="H109" i="8"/>
  <c r="H108" i="8" s="1"/>
  <c r="G111" i="8"/>
  <c r="G110" i="8" s="1"/>
  <c r="F22" i="8"/>
  <c r="I28" i="8"/>
  <c r="I27" i="8" s="1"/>
  <c r="H31" i="8"/>
  <c r="J33" i="8"/>
  <c r="E35" i="8"/>
  <c r="H36" i="8"/>
  <c r="J39" i="8"/>
  <c r="D42" i="8"/>
  <c r="E45" i="8"/>
  <c r="E44" i="8" s="1"/>
  <c r="E43" i="8" s="1"/>
  <c r="F46" i="8"/>
  <c r="F47" i="8"/>
  <c r="F48" i="8"/>
  <c r="F49" i="8"/>
  <c r="F50" i="8"/>
  <c r="F51" i="8"/>
  <c r="F52" i="8"/>
  <c r="E56" i="8"/>
  <c r="E55" i="8" s="1"/>
  <c r="H58" i="8"/>
  <c r="H57" i="8" s="1"/>
  <c r="E60" i="8"/>
  <c r="E59" i="8" s="1"/>
  <c r="D62" i="8"/>
  <c r="J62" i="8"/>
  <c r="I63" i="8"/>
  <c r="G65" i="8"/>
  <c r="G64" i="8" s="1"/>
  <c r="F68" i="8"/>
  <c r="E69" i="8"/>
  <c r="D71" i="8"/>
  <c r="D70" i="8" s="1"/>
  <c r="J71" i="8"/>
  <c r="J70" i="8" s="1"/>
  <c r="G74" i="8"/>
  <c r="G73" i="8" s="1"/>
  <c r="E76" i="8"/>
  <c r="E75" i="8" s="1"/>
  <c r="I78" i="8"/>
  <c r="I77" i="8" s="1"/>
  <c r="H80" i="8"/>
  <c r="H79" i="8" s="1"/>
  <c r="E82" i="8"/>
  <c r="E81" i="8" s="1"/>
  <c r="I84" i="8"/>
  <c r="I83" i="8" s="1"/>
  <c r="H86" i="8"/>
  <c r="H85" i="8" s="1"/>
  <c r="E88" i="8"/>
  <c r="E87" i="8" s="1"/>
  <c r="I90" i="8"/>
  <c r="I89" i="8" s="1"/>
  <c r="G93" i="8"/>
  <c r="G92" i="8" s="1"/>
  <c r="E95" i="8"/>
  <c r="E94" i="8" s="1"/>
  <c r="I97" i="8"/>
  <c r="I96" i="8" s="1"/>
  <c r="E99" i="8"/>
  <c r="E98" i="8" s="1"/>
  <c r="H101" i="8"/>
  <c r="H100" i="8" s="1"/>
  <c r="G104" i="8"/>
  <c r="F105" i="8"/>
  <c r="E106" i="8"/>
  <c r="I109" i="8"/>
  <c r="I108" i="8" s="1"/>
  <c r="H111" i="8"/>
  <c r="H110" i="8" s="1"/>
  <c r="E113" i="8"/>
  <c r="E112" i="8" s="1"/>
  <c r="I115" i="8"/>
  <c r="I114" i="8" s="1"/>
  <c r="F118" i="8"/>
  <c r="F117" i="8" s="1"/>
  <c r="I120" i="8"/>
  <c r="I119" i="8" s="1"/>
  <c r="G122" i="8"/>
  <c r="G121" i="8" s="1"/>
  <c r="D124" i="8"/>
  <c r="J124" i="8"/>
  <c r="J123" i="8" s="1"/>
  <c r="I126" i="8"/>
  <c r="I125" i="8" s="1"/>
  <c r="F128" i="8"/>
  <c r="F127" i="8" s="1"/>
  <c r="D130" i="8"/>
  <c r="D129" i="8" s="1"/>
  <c r="J130" i="8"/>
  <c r="J129" i="8" s="1"/>
  <c r="G134" i="8"/>
  <c r="G133" i="8" s="1"/>
  <c r="F136" i="8"/>
  <c r="F135" i="8" s="1"/>
  <c r="I138" i="8"/>
  <c r="I137" i="8" s="1"/>
  <c r="G140" i="8"/>
  <c r="G139" i="8" s="1"/>
  <c r="H25" i="8"/>
  <c r="I31" i="8"/>
  <c r="F35" i="8"/>
  <c r="D40" i="8"/>
  <c r="F45" i="8"/>
  <c r="H47" i="8"/>
  <c r="H49" i="8"/>
  <c r="H51" i="8"/>
  <c r="F56" i="8"/>
  <c r="F55" i="8" s="1"/>
  <c r="I58" i="8"/>
  <c r="I57" i="8" s="1"/>
  <c r="E62" i="8"/>
  <c r="J63" i="8"/>
  <c r="G68" i="8"/>
  <c r="E71" i="8"/>
  <c r="E70" i="8" s="1"/>
  <c r="H74" i="8"/>
  <c r="H73" i="8" s="1"/>
  <c r="D78" i="8"/>
  <c r="I80" i="8"/>
  <c r="I79" i="8" s="1"/>
  <c r="D84" i="8"/>
  <c r="D83" i="8" s="1"/>
  <c r="I86" i="8"/>
  <c r="I85" i="8" s="1"/>
  <c r="D90" i="8"/>
  <c r="D89" i="8" s="1"/>
  <c r="E93" i="8"/>
  <c r="E92" i="8" s="1"/>
  <c r="G95" i="8"/>
  <c r="G94" i="8" s="1"/>
  <c r="G97" i="8"/>
  <c r="G96" i="8" s="1"/>
  <c r="G99" i="8"/>
  <c r="G98" i="8" s="1"/>
  <c r="F101" i="8"/>
  <c r="F100" i="8" s="1"/>
  <c r="I104" i="8"/>
  <c r="J105" i="8"/>
  <c r="E109" i="8"/>
  <c r="E108" i="8" s="1"/>
  <c r="F111" i="8"/>
  <c r="F110" i="8" s="1"/>
  <c r="F113" i="8"/>
  <c r="F112" i="8" s="1"/>
  <c r="E115" i="8"/>
  <c r="E114" i="8" s="1"/>
  <c r="J118" i="8"/>
  <c r="J117" i="8" s="1"/>
  <c r="H120" i="8"/>
  <c r="H119" i="8" s="1"/>
  <c r="H122" i="8"/>
  <c r="H121" i="8" s="1"/>
  <c r="F124" i="8"/>
  <c r="F123" i="8" s="1"/>
  <c r="F126" i="8"/>
  <c r="F125" i="8" s="1"/>
  <c r="D128" i="8"/>
  <c r="D127" i="8" s="1"/>
  <c r="I134" i="8"/>
  <c r="I133" i="8" s="1"/>
  <c r="I136" i="8"/>
  <c r="I135" i="8" s="1"/>
  <c r="G138" i="8"/>
  <c r="G137" i="8" s="1"/>
  <c r="F140" i="8"/>
  <c r="F139" i="8" s="1"/>
  <c r="F142" i="8"/>
  <c r="E143" i="8"/>
  <c r="E141" i="8" s="1"/>
  <c r="I145" i="8"/>
  <c r="I144" i="8" s="1"/>
  <c r="G147" i="8"/>
  <c r="G146" i="8" s="1"/>
  <c r="F148" i="8"/>
  <c r="E149" i="8"/>
  <c r="D152" i="8"/>
  <c r="J152" i="8"/>
  <c r="J151" i="8" s="1"/>
  <c r="I154" i="8"/>
  <c r="H155" i="8"/>
  <c r="G156" i="8"/>
  <c r="D158" i="8"/>
  <c r="D157" i="8" s="1"/>
  <c r="J158" i="8"/>
  <c r="J157" i="8" s="1"/>
  <c r="G160" i="8"/>
  <c r="G159" i="8" s="1"/>
  <c r="I163" i="8"/>
  <c r="I162" i="8" s="1"/>
  <c r="H165" i="8"/>
  <c r="G166" i="8"/>
  <c r="G164" i="8" s="1"/>
  <c r="D168" i="8"/>
  <c r="D167" i="8" s="1"/>
  <c r="J168" i="8"/>
  <c r="J167" i="8" s="1"/>
  <c r="H170" i="8"/>
  <c r="H169" i="8" s="1"/>
  <c r="G172" i="8"/>
  <c r="F173" i="8"/>
  <c r="E174" i="8"/>
  <c r="D175" i="8"/>
  <c r="J175" i="8"/>
  <c r="I176" i="8"/>
  <c r="F178" i="8"/>
  <c r="F177" i="8" s="1"/>
  <c r="D180" i="8"/>
  <c r="J180" i="8"/>
  <c r="I181" i="8"/>
  <c r="I179" i="8" s="1"/>
  <c r="G184" i="8"/>
  <c r="G183" i="8" s="1"/>
  <c r="F186" i="8"/>
  <c r="F185" i="8" s="1"/>
  <c r="I188" i="8"/>
  <c r="I187" i="8" s="1"/>
  <c r="G190" i="8"/>
  <c r="G189" i="8" s="1"/>
  <c r="F193" i="8"/>
  <c r="E194" i="8"/>
  <c r="H196" i="8"/>
  <c r="H195" i="8" s="1"/>
  <c r="F26" i="8"/>
  <c r="J31" i="8"/>
  <c r="J29" i="8" s="1"/>
  <c r="H35" i="8"/>
  <c r="E40" i="8"/>
  <c r="I45" i="8"/>
  <c r="I47" i="8"/>
  <c r="I49" i="8"/>
  <c r="I51" i="8"/>
  <c r="G56" i="8"/>
  <c r="G55" i="8" s="1"/>
  <c r="J58" i="8"/>
  <c r="J57" i="8" s="1"/>
  <c r="F62" i="8"/>
  <c r="F61" i="8" s="1"/>
  <c r="H68" i="8"/>
  <c r="H67" i="8" s="1"/>
  <c r="F71" i="8"/>
  <c r="F70" i="8" s="1"/>
  <c r="I74" i="8"/>
  <c r="I73" i="8" s="1"/>
  <c r="E78" i="8"/>
  <c r="E77" i="8" s="1"/>
  <c r="J80" i="8"/>
  <c r="J79" i="8" s="1"/>
  <c r="E84" i="8"/>
  <c r="E83" i="8" s="1"/>
  <c r="J86" i="8"/>
  <c r="J85" i="8" s="1"/>
  <c r="E90" i="8"/>
  <c r="E89" i="8" s="1"/>
  <c r="H93" i="8"/>
  <c r="H92" i="8" s="1"/>
  <c r="H95" i="8"/>
  <c r="H94" i="8" s="1"/>
  <c r="J97" i="8"/>
  <c r="J96" i="8" s="1"/>
  <c r="H99" i="8"/>
  <c r="H98" i="8" s="1"/>
  <c r="I101" i="8"/>
  <c r="I100" i="8" s="1"/>
  <c r="J104" i="8"/>
  <c r="F106" i="8"/>
  <c r="F109" i="8"/>
  <c r="F108" i="8" s="1"/>
  <c r="I111" i="8"/>
  <c r="I110" i="8" s="1"/>
  <c r="G113" i="8"/>
  <c r="G112" i="8" s="1"/>
  <c r="G107" i="8" s="1"/>
  <c r="F115" i="8"/>
  <c r="F114" i="8" s="1"/>
  <c r="D118" i="8"/>
  <c r="J120" i="8"/>
  <c r="J119" i="8" s="1"/>
  <c r="I122" i="8"/>
  <c r="I121" i="8" s="1"/>
  <c r="G124" i="8"/>
  <c r="G123" i="8" s="1"/>
  <c r="G126" i="8"/>
  <c r="G125" i="8" s="1"/>
  <c r="E128" i="8"/>
  <c r="E127" i="8" s="1"/>
  <c r="E130" i="8"/>
  <c r="E129" i="8" s="1"/>
  <c r="J134" i="8"/>
  <c r="J133" i="8" s="1"/>
  <c r="J136" i="8"/>
  <c r="J135" i="8" s="1"/>
  <c r="H138" i="8"/>
  <c r="H137" i="8" s="1"/>
  <c r="H140" i="8"/>
  <c r="H139" i="8" s="1"/>
  <c r="G142" i="8"/>
  <c r="F143" i="8"/>
  <c r="D145" i="8"/>
  <c r="J145" i="8"/>
  <c r="J144" i="8" s="1"/>
  <c r="H147" i="8"/>
  <c r="H146" i="8" s="1"/>
  <c r="G148" i="8"/>
  <c r="F149" i="8"/>
  <c r="E152" i="8"/>
  <c r="E151" i="8" s="1"/>
  <c r="D154" i="8"/>
  <c r="J154" i="8"/>
  <c r="J153" i="8" s="1"/>
  <c r="I155" i="8"/>
  <c r="H156" i="8"/>
  <c r="E158" i="8"/>
  <c r="E157" i="8" s="1"/>
  <c r="H160" i="8"/>
  <c r="H159" i="8" s="1"/>
  <c r="D163" i="8"/>
  <c r="D162" i="8" s="1"/>
  <c r="J163" i="8"/>
  <c r="J162" i="8" s="1"/>
  <c r="I165" i="8"/>
  <c r="H166" i="8"/>
  <c r="E168" i="8"/>
  <c r="E167" i="8" s="1"/>
  <c r="I170" i="8"/>
  <c r="I169" i="8" s="1"/>
  <c r="H172" i="8"/>
  <c r="G173" i="8"/>
  <c r="F174" i="8"/>
  <c r="E175" i="8"/>
  <c r="D176" i="8"/>
  <c r="J176" i="8"/>
  <c r="G178" i="8"/>
  <c r="G177" i="8" s="1"/>
  <c r="E180" i="8"/>
  <c r="D181" i="8"/>
  <c r="J181" i="8"/>
  <c r="H184" i="8"/>
  <c r="H183" i="8" s="1"/>
  <c r="F30" i="8"/>
  <c r="J35" i="8"/>
  <c r="H42" i="8"/>
  <c r="H41" i="8" s="1"/>
  <c r="J47" i="8"/>
  <c r="I50" i="8"/>
  <c r="H56" i="8"/>
  <c r="H55" i="8" s="1"/>
  <c r="G60" i="8"/>
  <c r="G59" i="8" s="1"/>
  <c r="D65" i="8"/>
  <c r="G69" i="8"/>
  <c r="J74" i="8"/>
  <c r="J73" i="8" s="1"/>
  <c r="D80" i="8"/>
  <c r="D79" i="8" s="1"/>
  <c r="F84" i="8"/>
  <c r="F83" i="8" s="1"/>
  <c r="G88" i="8"/>
  <c r="G87" i="8" s="1"/>
  <c r="I93" i="8"/>
  <c r="I92" i="8" s="1"/>
  <c r="E97" i="8"/>
  <c r="E96" i="8" s="1"/>
  <c r="I99" i="8"/>
  <c r="I98" i="8" s="1"/>
  <c r="E104" i="8"/>
  <c r="G106" i="8"/>
  <c r="D111" i="8"/>
  <c r="H113" i="8"/>
  <c r="H112" i="8" s="1"/>
  <c r="J115" i="8"/>
  <c r="J114" i="8" s="1"/>
  <c r="D120" i="8"/>
  <c r="E122" i="8"/>
  <c r="E121" i="8" s="1"/>
  <c r="H124" i="8"/>
  <c r="H123" i="8" s="1"/>
  <c r="F130" i="8"/>
  <c r="F129" i="8" s="1"/>
  <c r="F134" i="8"/>
  <c r="F133" i="8" s="1"/>
  <c r="D140" i="8"/>
  <c r="D139" i="8" s="1"/>
  <c r="H142" i="8"/>
  <c r="H141" i="8" s="1"/>
  <c r="I143" i="8"/>
  <c r="C143" i="8" s="1"/>
  <c r="D148" i="8"/>
  <c r="G149" i="8"/>
  <c r="H152" i="8"/>
  <c r="H151" i="8" s="1"/>
  <c r="D155" i="8"/>
  <c r="E156" i="8"/>
  <c r="F158" i="8"/>
  <c r="F157" i="8" s="1"/>
  <c r="E160" i="8"/>
  <c r="E159" i="8" s="1"/>
  <c r="E163" i="8"/>
  <c r="E162" i="8" s="1"/>
  <c r="F165" i="8"/>
  <c r="I166" i="8"/>
  <c r="I164" i="8" s="1"/>
  <c r="H168" i="8"/>
  <c r="H167" i="8" s="1"/>
  <c r="J170" i="8"/>
  <c r="J169" i="8" s="1"/>
  <c r="D173" i="8"/>
  <c r="G174" i="8"/>
  <c r="H175" i="8"/>
  <c r="J178" i="8"/>
  <c r="J177" i="8" s="1"/>
  <c r="E181" i="8"/>
  <c r="E184" i="8"/>
  <c r="E183" i="8" s="1"/>
  <c r="G186" i="8"/>
  <c r="G185" i="8" s="1"/>
  <c r="E188" i="8"/>
  <c r="E187" i="8" s="1"/>
  <c r="D190" i="8"/>
  <c r="D189" i="8" s="1"/>
  <c r="D193" i="8"/>
  <c r="D194" i="8"/>
  <c r="J196" i="8"/>
  <c r="J195" i="8" s="1"/>
  <c r="H198" i="8"/>
  <c r="H197" i="8" s="1"/>
  <c r="F200" i="8"/>
  <c r="F199" i="8" s="1"/>
  <c r="E202" i="8"/>
  <c r="E201" i="8" s="1"/>
  <c r="H204" i="8"/>
  <c r="H203" i="8" s="1"/>
  <c r="F206" i="8"/>
  <c r="F205" i="8" s="1"/>
  <c r="D208" i="8"/>
  <c r="D207" i="8" s="1"/>
  <c r="J208" i="8"/>
  <c r="J207" i="8" s="1"/>
  <c r="I211" i="8"/>
  <c r="H212" i="8"/>
  <c r="G213" i="8"/>
  <c r="G210" i="8" s="1"/>
  <c r="F215" i="8"/>
  <c r="F214" i="8" s="1"/>
  <c r="E216" i="8"/>
  <c r="E214" i="8" s="1"/>
  <c r="D217" i="8"/>
  <c r="D214" i="8" s="1"/>
  <c r="J217" i="8"/>
  <c r="J214" i="8" s="1"/>
  <c r="H219" i="8"/>
  <c r="G220" i="8"/>
  <c r="E222" i="8"/>
  <c r="E221" i="8" s="1"/>
  <c r="D225" i="8"/>
  <c r="D224" i="8" s="1"/>
  <c r="J225" i="8"/>
  <c r="J224" i="8" s="1"/>
  <c r="G227" i="8"/>
  <c r="G226" i="8" s="1"/>
  <c r="E229" i="8"/>
  <c r="E228" i="8" s="1"/>
  <c r="H232" i="8"/>
  <c r="H231" i="8" s="1"/>
  <c r="H230" i="8" s="1"/>
  <c r="G233" i="8"/>
  <c r="G231" i="8" s="1"/>
  <c r="G230" i="8" s="1"/>
  <c r="F235" i="8"/>
  <c r="F234" i="8" s="1"/>
  <c r="E33" i="8"/>
  <c r="J36" i="8"/>
  <c r="J45" i="8"/>
  <c r="I48" i="8"/>
  <c r="J51" i="8"/>
  <c r="J44" i="8" s="1"/>
  <c r="J43" i="8" s="1"/>
  <c r="D58" i="8"/>
  <c r="D57" i="8" s="1"/>
  <c r="G62" i="8"/>
  <c r="I65" i="8"/>
  <c r="I64" i="8" s="1"/>
  <c r="G71" i="8"/>
  <c r="G70" i="8" s="1"/>
  <c r="G76" i="8"/>
  <c r="G75" i="8" s="1"/>
  <c r="D86" i="8"/>
  <c r="F90" i="8"/>
  <c r="F89" i="8" s="1"/>
  <c r="F72" i="8" s="1"/>
  <c r="D101" i="8"/>
  <c r="D100" i="8" s="1"/>
  <c r="D105" i="8"/>
  <c r="D103" i="8" s="1"/>
  <c r="D102" i="8" s="1"/>
  <c r="I106" i="8"/>
  <c r="J111" i="8"/>
  <c r="J110" i="8" s="1"/>
  <c r="J113" i="8"/>
  <c r="J112" i="8" s="1"/>
  <c r="J107" i="8" s="1"/>
  <c r="E118" i="8"/>
  <c r="E117" i="8" s="1"/>
  <c r="F120" i="8"/>
  <c r="F119" i="8" s="1"/>
  <c r="F116" i="8" s="1"/>
  <c r="J122" i="8"/>
  <c r="J121" i="8" s="1"/>
  <c r="J116" i="8" s="1"/>
  <c r="D126" i="8"/>
  <c r="G128" i="8"/>
  <c r="G127" i="8" s="1"/>
  <c r="H130" i="8"/>
  <c r="H129" i="8" s="1"/>
  <c r="D136" i="8"/>
  <c r="D135" i="8" s="1"/>
  <c r="E138" i="8"/>
  <c r="E137" i="8" s="1"/>
  <c r="I140" i="8"/>
  <c r="I139" i="8" s="1"/>
  <c r="J142" i="8"/>
  <c r="E145" i="8"/>
  <c r="E144" i="8" s="1"/>
  <c r="I32" i="10"/>
  <c r="M10" i="10"/>
  <c r="E37" i="10"/>
  <c r="C80" i="10"/>
  <c r="C79" i="10" s="1"/>
  <c r="C56" i="10"/>
  <c r="C55" i="10" s="1"/>
  <c r="G23" i="13"/>
  <c r="C154" i="13"/>
  <c r="L91" i="10"/>
  <c r="F72" i="10"/>
  <c r="C50" i="10"/>
  <c r="C44" i="10" s="1"/>
  <c r="C43" i="10" s="1"/>
  <c r="J28" i="8"/>
  <c r="J27" i="8" s="1"/>
  <c r="J25" i="8"/>
  <c r="L37" i="10"/>
  <c r="C84" i="10"/>
  <c r="C83" i="10" s="1"/>
  <c r="F210" i="13"/>
  <c r="D151" i="13"/>
  <c r="C51" i="10"/>
  <c r="C65" i="10"/>
  <c r="C64" i="10" s="1"/>
  <c r="M207" i="10"/>
  <c r="E189" i="10"/>
  <c r="E192" i="13"/>
  <c r="H162" i="13"/>
  <c r="H131" i="13" s="1"/>
  <c r="M66" i="10"/>
  <c r="C162" i="10"/>
  <c r="L54" i="10"/>
  <c r="L66" i="10"/>
  <c r="G207" i="10"/>
  <c r="G129" i="10" s="1"/>
  <c r="I129" i="10"/>
  <c r="C38" i="13"/>
  <c r="F91" i="10"/>
  <c r="F23" i="13"/>
  <c r="J162" i="13"/>
  <c r="J136" i="15"/>
  <c r="I136" i="15"/>
  <c r="I258" i="15" s="1"/>
  <c r="C168" i="15"/>
  <c r="C217" i="15"/>
  <c r="C136" i="15" s="1"/>
  <c r="F136" i="15"/>
  <c r="F258" i="15" s="1"/>
  <c r="H136" i="15"/>
  <c r="H258" i="15" s="1"/>
  <c r="D10" i="15"/>
  <c r="J258" i="15"/>
  <c r="D136" i="15"/>
  <c r="C23" i="15"/>
  <c r="C10" i="15" s="1"/>
  <c r="G258" i="15"/>
  <c r="C53" i="15"/>
  <c r="D53" i="15"/>
  <c r="E258" i="15"/>
  <c r="I241" i="8"/>
  <c r="I240" i="8" s="1"/>
  <c r="E241" i="8"/>
  <c r="E240" i="8" s="1"/>
  <c r="H223" i="8"/>
  <c r="D223" i="8"/>
  <c r="H218" i="8"/>
  <c r="J210" i="8"/>
  <c r="J192" i="8"/>
  <c r="F192" i="8"/>
  <c r="F191" i="8" s="1"/>
  <c r="G182" i="8"/>
  <c r="G179" i="8"/>
  <c r="J171" i="8"/>
  <c r="F171" i="8"/>
  <c r="I171" i="8"/>
  <c r="E171" i="8"/>
  <c r="H171" i="8"/>
  <c r="C172" i="8"/>
  <c r="J164" i="8"/>
  <c r="F164" i="8"/>
  <c r="F161" i="8" s="1"/>
  <c r="G103" i="8"/>
  <c r="G102" i="8" s="1"/>
  <c r="J91" i="8"/>
  <c r="J67" i="8"/>
  <c r="J66" i="8" s="1"/>
  <c r="F67" i="8"/>
  <c r="F66" i="8" s="1"/>
  <c r="H61" i="8"/>
  <c r="H54" i="8" s="1"/>
  <c r="H45" i="8"/>
  <c r="F42" i="8"/>
  <c r="F41" i="8" s="1"/>
  <c r="F40" i="8"/>
  <c r="I39" i="8"/>
  <c r="D39" i="8"/>
  <c r="C39" i="8" s="1"/>
  <c r="F36" i="8"/>
  <c r="I35" i="8"/>
  <c r="D35" i="8"/>
  <c r="F34" i="8"/>
  <c r="I33" i="8"/>
  <c r="D33" i="8"/>
  <c r="D32" i="8" s="1"/>
  <c r="F31" i="8"/>
  <c r="F29" i="8" s="1"/>
  <c r="I30" i="8"/>
  <c r="I29" i="8" s="1"/>
  <c r="D30" i="8"/>
  <c r="D29" i="8" s="1"/>
  <c r="F28" i="8"/>
  <c r="F27" i="8" s="1"/>
  <c r="D26" i="8"/>
  <c r="J21" i="8"/>
  <c r="J13" i="8"/>
  <c r="J12" i="8" s="1"/>
  <c r="J11" i="8" s="1"/>
  <c r="C30" i="10"/>
  <c r="C36" i="10"/>
  <c r="C61" i="10"/>
  <c r="C82" i="10"/>
  <c r="C81" i="10" s="1"/>
  <c r="L129" i="10"/>
  <c r="C151" i="10"/>
  <c r="K129" i="10"/>
  <c r="C88" i="10"/>
  <c r="C87" i="10" s="1"/>
  <c r="C221" i="10"/>
  <c r="H66" i="10"/>
  <c r="H53" i="10" s="1"/>
  <c r="C58" i="10"/>
  <c r="C57" i="10" s="1"/>
  <c r="C54" i="10" s="1"/>
  <c r="D57" i="10"/>
  <c r="D54" i="10" s="1"/>
  <c r="I67" i="10"/>
  <c r="I66" i="10" s="1"/>
  <c r="I53" i="10" s="1"/>
  <c r="L44" i="10"/>
  <c r="L43" i="10" s="1"/>
  <c r="G61" i="10"/>
  <c r="G54" i="10" s="1"/>
  <c r="H241" i="8"/>
  <c r="H240" i="8" s="1"/>
  <c r="D241" i="8"/>
  <c r="D240" i="8" s="1"/>
  <c r="G218" i="8"/>
  <c r="G214" i="8"/>
  <c r="F210" i="8"/>
  <c r="F209" i="8" s="1"/>
  <c r="I210" i="8"/>
  <c r="E210" i="8"/>
  <c r="E192" i="8"/>
  <c r="E191" i="8" s="1"/>
  <c r="F182" i="8"/>
  <c r="J179" i="8"/>
  <c r="F179" i="8"/>
  <c r="G171" i="8"/>
  <c r="E164" i="8"/>
  <c r="G153" i="8"/>
  <c r="G150" i="8" s="1"/>
  <c r="G141" i="8"/>
  <c r="G132" i="8" s="1"/>
  <c r="F107" i="8"/>
  <c r="E67" i="8"/>
  <c r="E66" i="8" s="1"/>
  <c r="G61" i="8"/>
  <c r="G54" i="8" s="1"/>
  <c r="J38" i="8"/>
  <c r="J37" i="8" s="1"/>
  <c r="E38" i="8"/>
  <c r="E37" i="8" s="1"/>
  <c r="H38" i="8"/>
  <c r="H37" i="8" s="1"/>
  <c r="J32" i="8"/>
  <c r="E32" i="8"/>
  <c r="E28" i="8"/>
  <c r="E27" i="8" s="1"/>
  <c r="J26" i="8"/>
  <c r="J24" i="8" s="1"/>
  <c r="F25" i="8"/>
  <c r="F24" i="8" s="1"/>
  <c r="J22" i="8"/>
  <c r="F21" i="8"/>
  <c r="F20" i="8" s="1"/>
  <c r="F19" i="8"/>
  <c r="F18" i="8" s="1"/>
  <c r="J16" i="8"/>
  <c r="J15" i="8" s="1"/>
  <c r="J14" i="8" s="1"/>
  <c r="C93" i="10"/>
  <c r="C92" i="10" s="1"/>
  <c r="C91" i="10" s="1"/>
  <c r="C103" i="10"/>
  <c r="C102" i="10" s="1"/>
  <c r="C97" i="10"/>
  <c r="C96" i="10" s="1"/>
  <c r="E159" i="10"/>
  <c r="C24" i="13"/>
  <c r="C29" i="13"/>
  <c r="D162" i="13"/>
  <c r="M61" i="10"/>
  <c r="M54" i="10" s="1"/>
  <c r="M53" i="10" s="1"/>
  <c r="M248" i="10" s="1"/>
  <c r="C156" i="8"/>
  <c r="I116" i="8"/>
  <c r="E72" i="8"/>
  <c r="I38" i="8"/>
  <c r="F38" i="8"/>
  <c r="F37" i="8" s="1"/>
  <c r="I32" i="8"/>
  <c r="F32" i="8"/>
  <c r="D44" i="10"/>
  <c r="D43" i="10" s="1"/>
  <c r="I223" i="8"/>
  <c r="J141" i="8"/>
  <c r="J132" i="8" s="1"/>
  <c r="F141" i="8"/>
  <c r="F132" i="8" s="1"/>
  <c r="J103" i="8"/>
  <c r="J102" i="8" s="1"/>
  <c r="F103" i="8"/>
  <c r="F102" i="8" s="1"/>
  <c r="I103" i="8"/>
  <c r="I102" i="8" s="1"/>
  <c r="E103" i="8"/>
  <c r="E102" i="8" s="1"/>
  <c r="H29" i="8"/>
  <c r="C25" i="10"/>
  <c r="M129" i="10"/>
  <c r="C177" i="10"/>
  <c r="C215" i="13"/>
  <c r="C90" i="10"/>
  <c r="C89" i="10" s="1"/>
  <c r="D89" i="10"/>
  <c r="D72" i="10" s="1"/>
  <c r="G67" i="10"/>
  <c r="G66" i="10" s="1"/>
  <c r="F61" i="10"/>
  <c r="F54" i="10" s="1"/>
  <c r="F53" i="10" s="1"/>
  <c r="F67" i="10"/>
  <c r="F66" i="10" s="1"/>
  <c r="E61" i="10"/>
  <c r="E54" i="10" s="1"/>
  <c r="E53" i="10" s="1"/>
  <c r="G38" i="10"/>
  <c r="G37" i="10" s="1"/>
  <c r="G10" i="10" s="1"/>
  <c r="D132" i="13"/>
  <c r="F10" i="13"/>
  <c r="C72" i="13"/>
  <c r="I10" i="13"/>
  <c r="C44" i="13"/>
  <c r="C43" i="13" s="1"/>
  <c r="F162" i="13"/>
  <c r="F131" i="13" s="1"/>
  <c r="E210" i="13"/>
  <c r="J210" i="13"/>
  <c r="C61" i="13"/>
  <c r="C54" i="13" s="1"/>
  <c r="C231" i="13"/>
  <c r="C116" i="13"/>
  <c r="C107" i="13"/>
  <c r="C172" i="13"/>
  <c r="I210" i="13"/>
  <c r="I131" i="13" s="1"/>
  <c r="C180" i="13"/>
  <c r="G53" i="13"/>
  <c r="C224" i="13"/>
  <c r="H23" i="13"/>
  <c r="H10" i="13" s="1"/>
  <c r="G162" i="13"/>
  <c r="G131" i="13" s="1"/>
  <c r="C211" i="13"/>
  <c r="D54" i="13"/>
  <c r="J23" i="13"/>
  <c r="J10" i="13" s="1"/>
  <c r="C193" i="13"/>
  <c r="C192" i="13" s="1"/>
  <c r="C32" i="13"/>
  <c r="G10" i="13"/>
  <c r="H53" i="13"/>
  <c r="C151" i="13"/>
  <c r="E53" i="13"/>
  <c r="F53" i="13"/>
  <c r="C91" i="13"/>
  <c r="C183" i="13"/>
  <c r="D10" i="13"/>
  <c r="J53" i="13"/>
  <c r="C242" i="13"/>
  <c r="C241" i="13" s="1"/>
  <c r="C103" i="13"/>
  <c r="C102" i="13" s="1"/>
  <c r="E162" i="13"/>
  <c r="C67" i="13"/>
  <c r="C66" i="13" s="1"/>
  <c r="E10" i="13"/>
  <c r="D107" i="13"/>
  <c r="I53" i="13"/>
  <c r="C132" i="13"/>
  <c r="C20" i="13"/>
  <c r="C17" i="13" s="1"/>
  <c r="C37" i="13"/>
  <c r="C165" i="13"/>
  <c r="C34" i="10"/>
  <c r="D32" i="10"/>
  <c r="D18" i="10"/>
  <c r="D17" i="10" s="1"/>
  <c r="C19" i="10"/>
  <c r="C18" i="10" s="1"/>
  <c r="H129" i="10"/>
  <c r="K32" i="10"/>
  <c r="F10" i="10"/>
  <c r="F129" i="10"/>
  <c r="C189" i="10"/>
  <c r="J53" i="10"/>
  <c r="C114" i="10"/>
  <c r="D159" i="10"/>
  <c r="C208" i="10"/>
  <c r="C207" i="10" s="1"/>
  <c r="L32" i="10"/>
  <c r="G32" i="10"/>
  <c r="J32" i="10"/>
  <c r="C31" i="10"/>
  <c r="C29" i="10" s="1"/>
  <c r="D29" i="10"/>
  <c r="L17" i="10"/>
  <c r="C107" i="10"/>
  <c r="C67" i="10"/>
  <c r="C66" i="10" s="1"/>
  <c r="C130" i="10"/>
  <c r="C169" i="10"/>
  <c r="C159" i="10" s="1"/>
  <c r="D207" i="10"/>
  <c r="C228" i="10"/>
  <c r="C239" i="10"/>
  <c r="C238" i="10" s="1"/>
  <c r="J10" i="10"/>
  <c r="C40" i="10"/>
  <c r="C26" i="10"/>
  <c r="D38" i="10"/>
  <c r="D37" i="10" s="1"/>
  <c r="C39" i="10"/>
  <c r="I38" i="10"/>
  <c r="I37" i="10" s="1"/>
  <c r="C22" i="10"/>
  <c r="I17" i="10"/>
  <c r="K10" i="10"/>
  <c r="K248" i="10" s="1"/>
  <c r="C35" i="10"/>
  <c r="F32" i="10"/>
  <c r="E27" i="10"/>
  <c r="C28" i="10"/>
  <c r="C27" i="10" s="1"/>
  <c r="H17" i="10"/>
  <c r="H10" i="10" s="1"/>
  <c r="E15" i="10"/>
  <c r="E14" i="10" s="1"/>
  <c r="E10" i="10" s="1"/>
  <c r="C16" i="10"/>
  <c r="C15" i="10" s="1"/>
  <c r="C14" i="10" s="1"/>
  <c r="C33" i="10"/>
  <c r="C13" i="10"/>
  <c r="C12" i="10" s="1"/>
  <c r="C11" i="10" s="1"/>
  <c r="C21" i="10"/>
  <c r="C20" i="10" s="1"/>
  <c r="C148" i="10"/>
  <c r="C180" i="10"/>
  <c r="J223" i="8"/>
  <c r="F223" i="8"/>
  <c r="E182" i="8"/>
  <c r="E230" i="8"/>
  <c r="J161" i="8"/>
  <c r="F150" i="8"/>
  <c r="I182" i="8"/>
  <c r="J241" i="8"/>
  <c r="J240" i="8" s="1"/>
  <c r="F241" i="8"/>
  <c r="F240" i="8" s="1"/>
  <c r="F230" i="8"/>
  <c r="I230" i="8"/>
  <c r="E223" i="8"/>
  <c r="I191" i="8"/>
  <c r="H182" i="8"/>
  <c r="C249" i="8"/>
  <c r="C248" i="8" s="1"/>
  <c r="C247" i="8" s="1"/>
  <c r="C246" i="8" s="1"/>
  <c r="C243" i="8"/>
  <c r="C242" i="8" s="1"/>
  <c r="C233" i="8"/>
  <c r="C220" i="8"/>
  <c r="C200" i="8"/>
  <c r="C199" i="8" s="1"/>
  <c r="C147" i="8"/>
  <c r="C146" i="8" s="1"/>
  <c r="D146" i="8"/>
  <c r="G223" i="8"/>
  <c r="D218" i="8"/>
  <c r="C211" i="8"/>
  <c r="C206" i="8"/>
  <c r="C205" i="8" s="1"/>
  <c r="C198" i="8"/>
  <c r="C197" i="8" s="1"/>
  <c r="C237" i="8"/>
  <c r="C236" i="8" s="1"/>
  <c r="C229" i="8"/>
  <c r="C228" i="8" s="1"/>
  <c r="C215" i="8"/>
  <c r="C212" i="8"/>
  <c r="C204" i="8"/>
  <c r="C203" i="8" s="1"/>
  <c r="D199" i="8"/>
  <c r="C196" i="8"/>
  <c r="C195" i="8" s="1"/>
  <c r="C193" i="8"/>
  <c r="C188" i="8"/>
  <c r="C187" i="8" s="1"/>
  <c r="D183" i="8"/>
  <c r="D182" i="8" s="1"/>
  <c r="C180" i="8"/>
  <c r="C174" i="8"/>
  <c r="D171" i="8"/>
  <c r="C168" i="8"/>
  <c r="C167" i="8" s="1"/>
  <c r="C165" i="8"/>
  <c r="C160" i="8"/>
  <c r="C159" i="8" s="1"/>
  <c r="H153" i="8"/>
  <c r="H150" i="8" s="1"/>
  <c r="C154" i="8"/>
  <c r="C126" i="8"/>
  <c r="C125" i="8" s="1"/>
  <c r="D125" i="8"/>
  <c r="H116" i="8"/>
  <c r="H107" i="8"/>
  <c r="C104" i="8"/>
  <c r="C176" i="8"/>
  <c r="C235" i="8"/>
  <c r="C234" i="8" s="1"/>
  <c r="C232" i="8"/>
  <c r="C227" i="8"/>
  <c r="C226" i="8" s="1"/>
  <c r="C222" i="8"/>
  <c r="C221" i="8" s="1"/>
  <c r="C219" i="8"/>
  <c r="C213" i="8"/>
  <c r="D210" i="8"/>
  <c r="D205" i="8"/>
  <c r="C202" i="8"/>
  <c r="C201" i="8" s="1"/>
  <c r="D197" i="8"/>
  <c r="C194" i="8"/>
  <c r="G191" i="8"/>
  <c r="C186" i="8"/>
  <c r="C185" i="8" s="1"/>
  <c r="C181" i="8"/>
  <c r="C178" i="8"/>
  <c r="C177" i="8" s="1"/>
  <c r="C175" i="8"/>
  <c r="C166" i="8"/>
  <c r="C163" i="8"/>
  <c r="C162" i="8" s="1"/>
  <c r="C155" i="8"/>
  <c r="C152" i="8"/>
  <c r="C151" i="8" s="1"/>
  <c r="C136" i="8"/>
  <c r="C135" i="8" s="1"/>
  <c r="E116" i="8"/>
  <c r="J72" i="8"/>
  <c r="C245" i="8"/>
  <c r="C244" i="8" s="1"/>
  <c r="C217" i="8"/>
  <c r="C239" i="8"/>
  <c r="C238" i="8" s="1"/>
  <c r="D231" i="8"/>
  <c r="D230" i="8" s="1"/>
  <c r="C190" i="8"/>
  <c r="C189" i="8" s="1"/>
  <c r="C173" i="8"/>
  <c r="C170" i="8"/>
  <c r="C169" i="8" s="1"/>
  <c r="I107" i="8"/>
  <c r="C97" i="8"/>
  <c r="C96" i="8" s="1"/>
  <c r="D96" i="8"/>
  <c r="C145" i="8"/>
  <c r="C144" i="8" s="1"/>
  <c r="C142" i="8"/>
  <c r="C134" i="8"/>
  <c r="C133" i="8" s="1"/>
  <c r="C124" i="8"/>
  <c r="C123" i="8" s="1"/>
  <c r="C111" i="8"/>
  <c r="C110" i="8" s="1"/>
  <c r="D110" i="8"/>
  <c r="C99" i="8"/>
  <c r="C98" i="8" s="1"/>
  <c r="D98" i="8"/>
  <c r="G91" i="8"/>
  <c r="I66" i="8"/>
  <c r="D153" i="8"/>
  <c r="D151" i="8"/>
  <c r="C149" i="8"/>
  <c r="C148" i="8" s="1"/>
  <c r="C130" i="8"/>
  <c r="C129" i="8" s="1"/>
  <c r="C120" i="8"/>
  <c r="C119" i="8" s="1"/>
  <c r="C118" i="8"/>
  <c r="C117" i="8" s="1"/>
  <c r="D117" i="8"/>
  <c r="C115" i="8"/>
  <c r="C114" i="8" s="1"/>
  <c r="C113" i="8"/>
  <c r="C112" i="8" s="1"/>
  <c r="D112" i="8"/>
  <c r="H91" i="8"/>
  <c r="C80" i="8"/>
  <c r="C79" i="8" s="1"/>
  <c r="H72" i="8"/>
  <c r="D144" i="8"/>
  <c r="D141" i="8"/>
  <c r="C138" i="8"/>
  <c r="C137" i="8" s="1"/>
  <c r="D133" i="8"/>
  <c r="C128" i="8"/>
  <c r="C127" i="8" s="1"/>
  <c r="D123" i="8"/>
  <c r="D121" i="8"/>
  <c r="D119" i="8"/>
  <c r="G116" i="8"/>
  <c r="D114" i="8"/>
  <c r="I91" i="8"/>
  <c r="E91" i="8"/>
  <c r="C65" i="8"/>
  <c r="C64" i="8" s="1"/>
  <c r="D64" i="8"/>
  <c r="F54" i="8"/>
  <c r="H66" i="8"/>
  <c r="C106" i="8"/>
  <c r="C95" i="8"/>
  <c r="C94" i="8" s="1"/>
  <c r="F91" i="8"/>
  <c r="C86" i="8"/>
  <c r="C85" i="8" s="1"/>
  <c r="D85" i="8"/>
  <c r="C78" i="8"/>
  <c r="C77" i="8" s="1"/>
  <c r="D77" i="8"/>
  <c r="G72" i="8"/>
  <c r="I61" i="8"/>
  <c r="I54" i="8" s="1"/>
  <c r="E61" i="8"/>
  <c r="E54" i="8" s="1"/>
  <c r="C109" i="8"/>
  <c r="C108" i="8" s="1"/>
  <c r="C93" i="8"/>
  <c r="C92" i="8" s="1"/>
  <c r="D92" i="8"/>
  <c r="C90" i="8"/>
  <c r="C89" i="8" s="1"/>
  <c r="C88" i="8"/>
  <c r="C87" i="8" s="1"/>
  <c r="D87" i="8"/>
  <c r="I72" i="8"/>
  <c r="C62" i="8"/>
  <c r="D61" i="8"/>
  <c r="C52" i="8"/>
  <c r="I44" i="8"/>
  <c r="I43" i="8" s="1"/>
  <c r="D44" i="8"/>
  <c r="D43" i="8" s="1"/>
  <c r="F44" i="8"/>
  <c r="F43" i="8" s="1"/>
  <c r="C84" i="8"/>
  <c r="C83" i="8" s="1"/>
  <c r="C76" i="8"/>
  <c r="C75" i="8" s="1"/>
  <c r="C71" i="8"/>
  <c r="C70" i="8" s="1"/>
  <c r="C68" i="8"/>
  <c r="C63" i="8"/>
  <c r="C60" i="8"/>
  <c r="C59" i="8" s="1"/>
  <c r="H32" i="8"/>
  <c r="C82" i="8"/>
  <c r="C81" i="8" s="1"/>
  <c r="C74" i="8"/>
  <c r="C73" i="8" s="1"/>
  <c r="C69" i="8"/>
  <c r="C58" i="8"/>
  <c r="C57" i="8" s="1"/>
  <c r="C56" i="8"/>
  <c r="C55" i="8" s="1"/>
  <c r="H44" i="8"/>
  <c r="H43" i="8" s="1"/>
  <c r="I37" i="8"/>
  <c r="H24" i="8"/>
  <c r="D13" i="8"/>
  <c r="H13" i="8"/>
  <c r="H12" i="8" s="1"/>
  <c r="H11" i="8" s="1"/>
  <c r="D16" i="8"/>
  <c r="H16" i="8"/>
  <c r="H15" i="8" s="1"/>
  <c r="H14" i="8" s="1"/>
  <c r="D19" i="8"/>
  <c r="H19" i="8"/>
  <c r="H18" i="8" s="1"/>
  <c r="D21" i="8"/>
  <c r="H21" i="8"/>
  <c r="D22" i="8"/>
  <c r="H22" i="8"/>
  <c r="D25" i="8"/>
  <c r="E13" i="8"/>
  <c r="E12" i="8" s="1"/>
  <c r="E11" i="8" s="1"/>
  <c r="I13" i="8"/>
  <c r="I12" i="8" s="1"/>
  <c r="I11" i="8" s="1"/>
  <c r="E16" i="8"/>
  <c r="E15" i="8" s="1"/>
  <c r="E14" i="8" s="1"/>
  <c r="I16" i="8"/>
  <c r="I15" i="8" s="1"/>
  <c r="I14" i="8" s="1"/>
  <c r="E19" i="8"/>
  <c r="E18" i="8" s="1"/>
  <c r="I19" i="8"/>
  <c r="I18" i="8" s="1"/>
  <c r="E21" i="8"/>
  <c r="I21" i="8"/>
  <c r="E22" i="8"/>
  <c r="I22" i="8"/>
  <c r="E25" i="8"/>
  <c r="I25" i="8"/>
  <c r="E26" i="8"/>
  <c r="I26" i="8"/>
  <c r="G13" i="8"/>
  <c r="G12" i="8" s="1"/>
  <c r="G11" i="8" s="1"/>
  <c r="G16" i="8"/>
  <c r="G15" i="8" s="1"/>
  <c r="G14" i="8" s="1"/>
  <c r="G19" i="8"/>
  <c r="G18" i="8" s="1"/>
  <c r="G21" i="8"/>
  <c r="G22" i="8"/>
  <c r="G25" i="8"/>
  <c r="G26" i="8"/>
  <c r="G28" i="8"/>
  <c r="G27" i="8" s="1"/>
  <c r="G30" i="8"/>
  <c r="G31" i="8"/>
  <c r="G33" i="8"/>
  <c r="C33" i="8" s="1"/>
  <c r="G34" i="8"/>
  <c r="G35" i="8"/>
  <c r="C35" i="8" s="1"/>
  <c r="G36" i="8"/>
  <c r="C36" i="8" s="1"/>
  <c r="G39" i="8"/>
  <c r="G40" i="8"/>
  <c r="G42" i="8"/>
  <c r="G41" i="8" s="1"/>
  <c r="G45" i="8"/>
  <c r="C45" i="8" s="1"/>
  <c r="G46" i="8"/>
  <c r="C46" i="8" s="1"/>
  <c r="G47" i="8"/>
  <c r="C47" i="8" s="1"/>
  <c r="G48" i="8"/>
  <c r="C48" i="8" s="1"/>
  <c r="G49" i="8"/>
  <c r="C49" i="8" s="1"/>
  <c r="G50" i="8"/>
  <c r="C50" i="8" s="1"/>
  <c r="G51" i="8"/>
  <c r="C51" i="8" s="1"/>
  <c r="F13" i="8"/>
  <c r="F12" i="8" s="1"/>
  <c r="F11" i="8" s="1"/>
  <c r="D41" i="8"/>
  <c r="C31" i="8"/>
  <c r="D27" i="8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0" i="7"/>
  <c r="Q70" i="7"/>
  <c r="P71" i="7"/>
  <c r="Q71" i="7"/>
  <c r="P72" i="7"/>
  <c r="Q72" i="7"/>
  <c r="P73" i="7"/>
  <c r="Q73" i="7"/>
  <c r="P74" i="7"/>
  <c r="Q74" i="7"/>
  <c r="P75" i="7"/>
  <c r="Q75" i="7"/>
  <c r="P76" i="7"/>
  <c r="Q76" i="7"/>
  <c r="P77" i="7"/>
  <c r="Q77" i="7"/>
  <c r="P78" i="7"/>
  <c r="Q78" i="7"/>
  <c r="P79" i="7"/>
  <c r="Q79" i="7"/>
  <c r="P80" i="7"/>
  <c r="Q80" i="7"/>
  <c r="P81" i="7"/>
  <c r="Q81" i="7"/>
  <c r="P82" i="7"/>
  <c r="Q82" i="7"/>
  <c r="P83" i="7"/>
  <c r="Q83" i="7"/>
  <c r="P84" i="7"/>
  <c r="Q84" i="7"/>
  <c r="P85" i="7"/>
  <c r="Q85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P93" i="7"/>
  <c r="Q93" i="7"/>
  <c r="P94" i="7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P152" i="7"/>
  <c r="Q152" i="7"/>
  <c r="P153" i="7"/>
  <c r="Q153" i="7"/>
  <c r="P154" i="7"/>
  <c r="Q154" i="7"/>
  <c r="P155" i="7"/>
  <c r="Q155" i="7"/>
  <c r="P156" i="7"/>
  <c r="Q156" i="7"/>
  <c r="P157" i="7"/>
  <c r="Q157" i="7"/>
  <c r="P158" i="7"/>
  <c r="Q158" i="7"/>
  <c r="P159" i="7"/>
  <c r="Q159" i="7"/>
  <c r="P160" i="7"/>
  <c r="Q160" i="7"/>
  <c r="P161" i="7"/>
  <c r="Q161" i="7"/>
  <c r="P162" i="7"/>
  <c r="Q162" i="7"/>
  <c r="P163" i="7"/>
  <c r="Q163" i="7"/>
  <c r="P164" i="7"/>
  <c r="Q164" i="7"/>
  <c r="P165" i="7"/>
  <c r="Q165" i="7"/>
  <c r="P166" i="7"/>
  <c r="Q166" i="7"/>
  <c r="P167" i="7"/>
  <c r="Q167" i="7"/>
  <c r="P168" i="7"/>
  <c r="Q168" i="7"/>
  <c r="P169" i="7"/>
  <c r="Q169" i="7"/>
  <c r="P170" i="7"/>
  <c r="Q170" i="7"/>
  <c r="P171" i="7"/>
  <c r="Q171" i="7"/>
  <c r="P172" i="7"/>
  <c r="Q172" i="7"/>
  <c r="P173" i="7"/>
  <c r="Q173" i="7"/>
  <c r="P174" i="7"/>
  <c r="Q174" i="7"/>
  <c r="P175" i="7"/>
  <c r="Q175" i="7"/>
  <c r="P176" i="7"/>
  <c r="Q176" i="7"/>
  <c r="P177" i="7"/>
  <c r="Q177" i="7"/>
  <c r="P178" i="7"/>
  <c r="Q178" i="7"/>
  <c r="P179" i="7"/>
  <c r="Q179" i="7"/>
  <c r="P180" i="7"/>
  <c r="Q180" i="7"/>
  <c r="P181" i="7"/>
  <c r="Q181" i="7"/>
  <c r="P182" i="7"/>
  <c r="Q182" i="7"/>
  <c r="P183" i="7"/>
  <c r="Q183" i="7"/>
  <c r="P184" i="7"/>
  <c r="Q184" i="7"/>
  <c r="P185" i="7"/>
  <c r="Q185" i="7"/>
  <c r="P186" i="7"/>
  <c r="Q186" i="7"/>
  <c r="P187" i="7"/>
  <c r="Q187" i="7"/>
  <c r="P188" i="7"/>
  <c r="Q188" i="7"/>
  <c r="P189" i="7"/>
  <c r="Q189" i="7"/>
  <c r="P190" i="7"/>
  <c r="Q190" i="7"/>
  <c r="P191" i="7"/>
  <c r="Q191" i="7"/>
  <c r="P192" i="7"/>
  <c r="Q192" i="7"/>
  <c r="P193" i="7"/>
  <c r="Q193" i="7"/>
  <c r="P194" i="7"/>
  <c r="Q194" i="7"/>
  <c r="P195" i="7"/>
  <c r="Q195" i="7"/>
  <c r="P196" i="7"/>
  <c r="Q196" i="7"/>
  <c r="P197" i="7"/>
  <c r="Q197" i="7"/>
  <c r="P198" i="7"/>
  <c r="Q198" i="7"/>
  <c r="P199" i="7"/>
  <c r="Q199" i="7"/>
  <c r="P200" i="7"/>
  <c r="Q200" i="7"/>
  <c r="P201" i="7"/>
  <c r="Q201" i="7"/>
  <c r="P202" i="7"/>
  <c r="Q202" i="7"/>
  <c r="P203" i="7"/>
  <c r="Q203" i="7"/>
  <c r="P204" i="7"/>
  <c r="Q204" i="7"/>
  <c r="P205" i="7"/>
  <c r="Q205" i="7"/>
  <c r="P206" i="7"/>
  <c r="Q206" i="7"/>
  <c r="P207" i="7"/>
  <c r="Q207" i="7"/>
  <c r="P208" i="7"/>
  <c r="Q208" i="7"/>
  <c r="P209" i="7"/>
  <c r="Q209" i="7"/>
  <c r="P210" i="7"/>
  <c r="Q210" i="7"/>
  <c r="P211" i="7"/>
  <c r="Q211" i="7"/>
  <c r="P212" i="7"/>
  <c r="Q212" i="7"/>
  <c r="P213" i="7"/>
  <c r="Q213" i="7"/>
  <c r="P214" i="7"/>
  <c r="Q214" i="7"/>
  <c r="P215" i="7"/>
  <c r="Q215" i="7"/>
  <c r="P216" i="7"/>
  <c r="Q216" i="7"/>
  <c r="P217" i="7"/>
  <c r="Q217" i="7"/>
  <c r="P218" i="7"/>
  <c r="Q218" i="7"/>
  <c r="P219" i="7"/>
  <c r="Q219" i="7"/>
  <c r="P220" i="7"/>
  <c r="Q220" i="7"/>
  <c r="P221" i="7"/>
  <c r="Q221" i="7"/>
  <c r="P222" i="7"/>
  <c r="Q222" i="7"/>
  <c r="P223" i="7"/>
  <c r="Q223" i="7"/>
  <c r="P224" i="7"/>
  <c r="Q224" i="7"/>
  <c r="P225" i="7"/>
  <c r="Q225" i="7"/>
  <c r="P226" i="7"/>
  <c r="Q226" i="7"/>
  <c r="P227" i="7"/>
  <c r="Q227" i="7"/>
  <c r="P228" i="7"/>
  <c r="Q228" i="7"/>
  <c r="P229" i="7"/>
  <c r="Q229" i="7"/>
  <c r="P230" i="7"/>
  <c r="Q230" i="7"/>
  <c r="P231" i="7"/>
  <c r="Q231" i="7"/>
  <c r="P232" i="7"/>
  <c r="Q232" i="7"/>
  <c r="P233" i="7"/>
  <c r="Q233" i="7"/>
  <c r="P234" i="7"/>
  <c r="Q234" i="7"/>
  <c r="P235" i="7"/>
  <c r="Q235" i="7"/>
  <c r="P236" i="7"/>
  <c r="Q236" i="7"/>
  <c r="P237" i="7"/>
  <c r="Q237" i="7"/>
  <c r="P238" i="7"/>
  <c r="Q238" i="7"/>
  <c r="P239" i="7"/>
  <c r="Q239" i="7"/>
  <c r="P240" i="7"/>
  <c r="Q240" i="7"/>
  <c r="P241" i="7"/>
  <c r="Q241" i="7"/>
  <c r="P242" i="7"/>
  <c r="Q242" i="7"/>
  <c r="P243" i="7"/>
  <c r="Q243" i="7"/>
  <c r="P244" i="7"/>
  <c r="Q244" i="7"/>
  <c r="P245" i="7"/>
  <c r="Q245" i="7"/>
  <c r="P246" i="7"/>
  <c r="Q246" i="7"/>
  <c r="P247" i="7"/>
  <c r="Q247" i="7"/>
  <c r="P248" i="7"/>
  <c r="Q248" i="7"/>
  <c r="P249" i="7"/>
  <c r="Q249" i="7"/>
  <c r="P250" i="7"/>
  <c r="Q250" i="7"/>
  <c r="P251" i="7"/>
  <c r="Q251" i="7"/>
  <c r="P252" i="7"/>
  <c r="Q252" i="7"/>
  <c r="P253" i="7"/>
  <c r="Q253" i="7"/>
  <c r="P254" i="7"/>
  <c r="Q254" i="7"/>
  <c r="P255" i="7"/>
  <c r="Q255" i="7"/>
  <c r="P256" i="7"/>
  <c r="Q256" i="7"/>
  <c r="P257" i="7"/>
  <c r="Q257" i="7"/>
  <c r="P258" i="7"/>
  <c r="Q258" i="7"/>
  <c r="P259" i="7"/>
  <c r="Q259" i="7"/>
  <c r="N260" i="7"/>
  <c r="C184" i="8" l="1"/>
  <c r="C183" i="8" s="1"/>
  <c r="C24" i="10"/>
  <c r="G209" i="8"/>
  <c r="I214" i="8"/>
  <c r="I209" i="8" s="1"/>
  <c r="I131" i="8" s="1"/>
  <c r="D38" i="8"/>
  <c r="C122" i="8"/>
  <c r="C121" i="8" s="1"/>
  <c r="C140" i="8"/>
  <c r="C139" i="8" s="1"/>
  <c r="C34" i="8"/>
  <c r="C101" i="8"/>
  <c r="C100" i="8" s="1"/>
  <c r="C158" i="8"/>
  <c r="C157" i="8" s="1"/>
  <c r="C231" i="8"/>
  <c r="D53" i="10"/>
  <c r="J191" i="8"/>
  <c r="E207" i="10"/>
  <c r="E129" i="10" s="1"/>
  <c r="E248" i="10" s="1"/>
  <c r="E132" i="8"/>
  <c r="C40" i="8"/>
  <c r="C208" i="8"/>
  <c r="C207" i="8" s="1"/>
  <c r="C216" i="8"/>
  <c r="J131" i="13"/>
  <c r="G53" i="10"/>
  <c r="G248" i="10" s="1"/>
  <c r="D72" i="8"/>
  <c r="I161" i="8"/>
  <c r="D164" i="8"/>
  <c r="C105" i="8"/>
  <c r="C225" i="8"/>
  <c r="C224" i="8" s="1"/>
  <c r="C72" i="10"/>
  <c r="L53" i="10"/>
  <c r="H132" i="8"/>
  <c r="G161" i="8"/>
  <c r="E107" i="8"/>
  <c r="J23" i="8"/>
  <c r="H191" i="8"/>
  <c r="I141" i="8"/>
  <c r="I132" i="8" s="1"/>
  <c r="H210" i="8"/>
  <c r="H209" i="8" s="1"/>
  <c r="D192" i="8"/>
  <c r="E179" i="8"/>
  <c r="E161" i="8" s="1"/>
  <c r="D179" i="8"/>
  <c r="D161" i="8" s="1"/>
  <c r="H164" i="8"/>
  <c r="H161" i="8" s="1"/>
  <c r="H131" i="8" s="1"/>
  <c r="J182" i="8"/>
  <c r="D54" i="8"/>
  <c r="F17" i="8"/>
  <c r="E209" i="8"/>
  <c r="J209" i="8"/>
  <c r="I153" i="8"/>
  <c r="I150" i="8" s="1"/>
  <c r="J61" i="8"/>
  <c r="J54" i="8" s="1"/>
  <c r="H23" i="8"/>
  <c r="J150" i="8"/>
  <c r="G67" i="8"/>
  <c r="G66" i="8" s="1"/>
  <c r="G53" i="8" s="1"/>
  <c r="I10" i="10"/>
  <c r="I248" i="10" s="1"/>
  <c r="D67" i="8"/>
  <c r="D66" i="8" s="1"/>
  <c r="E153" i="8"/>
  <c r="E150" i="8" s="1"/>
  <c r="E131" i="8" s="1"/>
  <c r="H103" i="8"/>
  <c r="H102" i="8" s="1"/>
  <c r="D191" i="8"/>
  <c r="F23" i="8"/>
  <c r="D131" i="13"/>
  <c r="D258" i="15"/>
  <c r="C258" i="15"/>
  <c r="G29" i="8"/>
  <c r="E24" i="8"/>
  <c r="E23" i="8" s="1"/>
  <c r="E20" i="8"/>
  <c r="E17" i="8" s="1"/>
  <c r="E10" i="8" s="1"/>
  <c r="I53" i="8"/>
  <c r="F53" i="8"/>
  <c r="D107" i="8"/>
  <c r="C116" i="8"/>
  <c r="G131" i="8"/>
  <c r="D150" i="8"/>
  <c r="C171" i="8"/>
  <c r="D209" i="8"/>
  <c r="C103" i="8"/>
  <c r="C102" i="8" s="1"/>
  <c r="C210" i="8"/>
  <c r="D10" i="10"/>
  <c r="L10" i="10"/>
  <c r="L248" i="10" s="1"/>
  <c r="G38" i="8"/>
  <c r="C32" i="8"/>
  <c r="C26" i="8"/>
  <c r="C72" i="8"/>
  <c r="D91" i="8"/>
  <c r="E53" i="8"/>
  <c r="C179" i="8"/>
  <c r="F131" i="8"/>
  <c r="J20" i="8"/>
  <c r="J17" i="8" s="1"/>
  <c r="J10" i="8" s="1"/>
  <c r="I24" i="8"/>
  <c r="I23" i="8" s="1"/>
  <c r="I20" i="8"/>
  <c r="I17" i="8" s="1"/>
  <c r="J53" i="8"/>
  <c r="C32" i="10"/>
  <c r="C23" i="10" s="1"/>
  <c r="C38" i="10"/>
  <c r="C37" i="10" s="1"/>
  <c r="J248" i="10"/>
  <c r="D129" i="10"/>
  <c r="D248" i="10" s="1"/>
  <c r="F248" i="10"/>
  <c r="C23" i="13"/>
  <c r="C10" i="13" s="1"/>
  <c r="C210" i="13"/>
  <c r="F251" i="13"/>
  <c r="C162" i="13"/>
  <c r="D53" i="13"/>
  <c r="D251" i="13" s="1"/>
  <c r="E131" i="13"/>
  <c r="E251" i="13" s="1"/>
  <c r="J251" i="13"/>
  <c r="G251" i="13"/>
  <c r="I251" i="13"/>
  <c r="C53" i="13"/>
  <c r="H251" i="13"/>
  <c r="C129" i="10"/>
  <c r="C17" i="10"/>
  <c r="H248" i="10"/>
  <c r="C53" i="10"/>
  <c r="C44" i="8"/>
  <c r="C43" i="8" s="1"/>
  <c r="C30" i="8"/>
  <c r="C29" i="8" s="1"/>
  <c r="D37" i="8"/>
  <c r="G20" i="8"/>
  <c r="C22" i="8"/>
  <c r="D18" i="8"/>
  <c r="C19" i="8"/>
  <c r="C18" i="8" s="1"/>
  <c r="D12" i="8"/>
  <c r="D11" i="8" s="1"/>
  <c r="C13" i="8"/>
  <c r="C12" i="8" s="1"/>
  <c r="C11" i="8" s="1"/>
  <c r="C67" i="8"/>
  <c r="C66" i="8" s="1"/>
  <c r="C91" i="8"/>
  <c r="C192" i="8"/>
  <c r="C191" i="8" s="1"/>
  <c r="G37" i="8"/>
  <c r="G32" i="8"/>
  <c r="G17" i="8"/>
  <c r="H20" i="8"/>
  <c r="H17" i="8" s="1"/>
  <c r="C42" i="8"/>
  <c r="C41" i="8" s="1"/>
  <c r="H53" i="8"/>
  <c r="C141" i="8"/>
  <c r="C132" i="8" s="1"/>
  <c r="C223" i="8"/>
  <c r="C182" i="8"/>
  <c r="C230" i="8"/>
  <c r="C164" i="8"/>
  <c r="C38" i="8"/>
  <c r="C37" i="8" s="1"/>
  <c r="G44" i="8"/>
  <c r="G43" i="8" s="1"/>
  <c r="G24" i="8"/>
  <c r="D24" i="8"/>
  <c r="D23" i="8" s="1"/>
  <c r="C25" i="8"/>
  <c r="D20" i="8"/>
  <c r="C21" i="8"/>
  <c r="C20" i="8" s="1"/>
  <c r="D15" i="8"/>
  <c r="D14" i="8" s="1"/>
  <c r="C16" i="8"/>
  <c r="C15" i="8" s="1"/>
  <c r="C14" i="8" s="1"/>
  <c r="C28" i="8"/>
  <c r="C27" i="8" s="1"/>
  <c r="C61" i="8"/>
  <c r="C54" i="8" s="1"/>
  <c r="C107" i="8"/>
  <c r="D132" i="8"/>
  <c r="D116" i="8"/>
  <c r="D53" i="8" s="1"/>
  <c r="C218" i="8"/>
  <c r="C153" i="8"/>
  <c r="C150" i="8" s="1"/>
  <c r="C214" i="8"/>
  <c r="C241" i="8"/>
  <c r="C240" i="8" s="1"/>
  <c r="Q260" i="7"/>
  <c r="Q261" i="7"/>
  <c r="Q262" i="7"/>
  <c r="Q263" i="7"/>
  <c r="Q264" i="7"/>
  <c r="Q265" i="7"/>
  <c r="Q266" i="7"/>
  <c r="Q267" i="7"/>
  <c r="Q8" i="7"/>
  <c r="I10" i="8" l="1"/>
  <c r="E250" i="8"/>
  <c r="C131" i="13"/>
  <c r="J131" i="8"/>
  <c r="F10" i="8"/>
  <c r="F250" i="8" s="1"/>
  <c r="J250" i="8"/>
  <c r="D131" i="8"/>
  <c r="C10" i="10"/>
  <c r="C248" i="10" s="1"/>
  <c r="H10" i="8"/>
  <c r="H250" i="8" s="1"/>
  <c r="I250" i="8"/>
  <c r="C53" i="8"/>
  <c r="G23" i="8"/>
  <c r="G10" i="8" s="1"/>
  <c r="G250" i="8" s="1"/>
  <c r="C161" i="8"/>
  <c r="C209" i="8"/>
  <c r="C24" i="8"/>
  <c r="C23" i="8" s="1"/>
  <c r="C251" i="13"/>
  <c r="C17" i="8"/>
  <c r="C10" i="8" s="1"/>
  <c r="D17" i="8"/>
  <c r="D10" i="8" s="1"/>
  <c r="D250" i="8" s="1"/>
  <c r="P8" i="7"/>
  <c r="C131" i="8" l="1"/>
  <c r="C250" i="8" s="1"/>
  <c r="H249" i="6"/>
  <c r="H248" i="6" s="1"/>
  <c r="H247" i="6" s="1"/>
  <c r="H246" i="6" s="1"/>
  <c r="H237" i="6"/>
  <c r="H236" i="6" s="1"/>
  <c r="H229" i="6"/>
  <c r="H228" i="6" s="1"/>
  <c r="H220" i="6"/>
  <c r="H215" i="6"/>
  <c r="H208" i="6"/>
  <c r="H207" i="6" s="1"/>
  <c r="H200" i="6"/>
  <c r="H199" i="6" s="1"/>
  <c r="H193" i="6"/>
  <c r="H184" i="6"/>
  <c r="H183" i="6" s="1"/>
  <c r="H176" i="6"/>
  <c r="H172" i="6"/>
  <c r="H165" i="6"/>
  <c r="H156" i="6"/>
  <c r="H149" i="6"/>
  <c r="H143" i="6"/>
  <c r="H136" i="6"/>
  <c r="H135" i="6" s="1"/>
  <c r="H126" i="6"/>
  <c r="H125" i="6" s="1"/>
  <c r="H118" i="6"/>
  <c r="H117" i="6" s="1"/>
  <c r="H109" i="6"/>
  <c r="H108" i="6" s="1"/>
  <c r="H101" i="6"/>
  <c r="H100" i="6" s="1"/>
  <c r="H93" i="6"/>
  <c r="H92" i="6" s="1"/>
  <c r="H84" i="6"/>
  <c r="H83" i="6" s="1"/>
  <c r="H76" i="6"/>
  <c r="H75" i="6" s="1"/>
  <c r="H68" i="6"/>
  <c r="H60" i="6"/>
  <c r="H59" i="6" s="1"/>
  <c r="H51" i="6"/>
  <c r="H47" i="6"/>
  <c r="H40" i="6"/>
  <c r="H34" i="6"/>
  <c r="H28" i="6"/>
  <c r="H27" i="6" s="1"/>
  <c r="H21" i="6"/>
  <c r="H212" i="6"/>
  <c r="H188" i="6"/>
  <c r="H187" i="6" s="1"/>
  <c r="H180" i="6"/>
  <c r="H160" i="6"/>
  <c r="H159" i="6" s="1"/>
  <c r="H147" i="6"/>
  <c r="H146" i="6" s="1"/>
  <c r="H140" i="6"/>
  <c r="H139" i="6" s="1"/>
  <c r="H113" i="6"/>
  <c r="H112" i="6" s="1"/>
  <c r="H105" i="6"/>
  <c r="H88" i="6"/>
  <c r="H87" i="6" s="1"/>
  <c r="H63" i="6"/>
  <c r="H56" i="6"/>
  <c r="H55" i="6" s="1"/>
  <c r="H45" i="6"/>
  <c r="H31" i="6"/>
  <c r="H16" i="6"/>
  <c r="H15" i="6" s="1"/>
  <c r="H14" i="6" s="1"/>
  <c r="H239" i="6"/>
  <c r="H238" i="6" s="1"/>
  <c r="H216" i="6"/>
  <c r="H202" i="6"/>
  <c r="H201" i="6" s="1"/>
  <c r="H186" i="6"/>
  <c r="H185" i="6" s="1"/>
  <c r="H173" i="6"/>
  <c r="H245" i="6"/>
  <c r="H244" i="6" s="1"/>
  <c r="H235" i="6"/>
  <c r="H234" i="6" s="1"/>
  <c r="H227" i="6"/>
  <c r="H226" i="6" s="1"/>
  <c r="H219" i="6"/>
  <c r="H213" i="6"/>
  <c r="H206" i="6"/>
  <c r="H205" i="6" s="1"/>
  <c r="H198" i="6"/>
  <c r="H197" i="6" s="1"/>
  <c r="H190" i="6"/>
  <c r="H189" i="6" s="1"/>
  <c r="H181" i="6"/>
  <c r="H175" i="6"/>
  <c r="H170" i="6"/>
  <c r="H169" i="6" s="1"/>
  <c r="H163" i="6"/>
  <c r="H162" i="6" s="1"/>
  <c r="H155" i="6"/>
  <c r="H148" i="6"/>
  <c r="H142" i="6"/>
  <c r="H141" i="6" s="1"/>
  <c r="H134" i="6"/>
  <c r="H133" i="6" s="1"/>
  <c r="H124" i="6"/>
  <c r="H123" i="6" s="1"/>
  <c r="H115" i="6"/>
  <c r="H114" i="6" s="1"/>
  <c r="H106" i="6"/>
  <c r="H99" i="6"/>
  <c r="H98" i="6" s="1"/>
  <c r="H90" i="6"/>
  <c r="H89" i="6" s="1"/>
  <c r="H82" i="6"/>
  <c r="H81" i="6" s="1"/>
  <c r="H74" i="6"/>
  <c r="H73" i="6" s="1"/>
  <c r="H65" i="6"/>
  <c r="H64" i="6" s="1"/>
  <c r="H58" i="6"/>
  <c r="H57" i="6" s="1"/>
  <c r="H50" i="6"/>
  <c r="H46" i="6"/>
  <c r="H39" i="6"/>
  <c r="H33" i="6"/>
  <c r="H26" i="6"/>
  <c r="H19" i="6"/>
  <c r="H18" i="6" s="1"/>
  <c r="H243" i="6"/>
  <c r="H242" i="6" s="1"/>
  <c r="H241" i="6" s="1"/>
  <c r="H240" i="6" s="1"/>
  <c r="H233" i="6"/>
  <c r="H225" i="6"/>
  <c r="H224" i="6" s="1"/>
  <c r="H217" i="6"/>
  <c r="H204" i="6"/>
  <c r="H203" i="6" s="1"/>
  <c r="H196" i="6"/>
  <c r="H195" i="6" s="1"/>
  <c r="H174" i="6"/>
  <c r="H168" i="6"/>
  <c r="H167" i="6" s="1"/>
  <c r="H154" i="6"/>
  <c r="H130" i="6"/>
  <c r="H129" i="6" s="1"/>
  <c r="H122" i="6"/>
  <c r="H121" i="6" s="1"/>
  <c r="H97" i="6"/>
  <c r="H96" i="6" s="1"/>
  <c r="H80" i="6"/>
  <c r="H79" i="6" s="1"/>
  <c r="H71" i="6"/>
  <c r="H70" i="6" s="1"/>
  <c r="H49" i="6"/>
  <c r="H36" i="6"/>
  <c r="H25" i="6"/>
  <c r="H232" i="6"/>
  <c r="H222" i="6"/>
  <c r="H221" i="6" s="1"/>
  <c r="H211" i="6"/>
  <c r="H194" i="6"/>
  <c r="H178" i="6"/>
  <c r="H177" i="6" s="1"/>
  <c r="H145" i="6"/>
  <c r="H144" i="6" s="1"/>
  <c r="H111" i="6"/>
  <c r="H110" i="6" s="1"/>
  <c r="H78" i="6"/>
  <c r="H77" i="6" s="1"/>
  <c r="H48" i="6"/>
  <c r="H22" i="6"/>
  <c r="H166" i="6"/>
  <c r="H138" i="6"/>
  <c r="H137" i="6" s="1"/>
  <c r="H104" i="6"/>
  <c r="H103" i="6" s="1"/>
  <c r="H102" i="6" s="1"/>
  <c r="H69" i="6"/>
  <c r="H42" i="6"/>
  <c r="H41" i="6" s="1"/>
  <c r="H13" i="6"/>
  <c r="H12" i="6" s="1"/>
  <c r="H11" i="6" s="1"/>
  <c r="H158" i="6"/>
  <c r="H157" i="6" s="1"/>
  <c r="H128" i="6"/>
  <c r="H127" i="6" s="1"/>
  <c r="H95" i="6"/>
  <c r="H94" i="6" s="1"/>
  <c r="H62" i="6"/>
  <c r="H35" i="6"/>
  <c r="H152" i="6"/>
  <c r="H151" i="6" s="1"/>
  <c r="H120" i="6"/>
  <c r="H119" i="6" s="1"/>
  <c r="H86" i="6"/>
  <c r="H85" i="6" s="1"/>
  <c r="H52" i="6"/>
  <c r="H30" i="6"/>
  <c r="H29" i="6" s="1"/>
  <c r="G249" i="6"/>
  <c r="G248" i="6" s="1"/>
  <c r="G247" i="6" s="1"/>
  <c r="G246" i="6" s="1"/>
  <c r="G237" i="6"/>
  <c r="G236" i="6" s="1"/>
  <c r="G229" i="6"/>
  <c r="G228" i="6" s="1"/>
  <c r="G220" i="6"/>
  <c r="G215" i="6"/>
  <c r="G208" i="6"/>
  <c r="G207" i="6" s="1"/>
  <c r="G200" i="6"/>
  <c r="G199" i="6" s="1"/>
  <c r="G193" i="6"/>
  <c r="G184" i="6"/>
  <c r="G183" i="6" s="1"/>
  <c r="G176" i="6"/>
  <c r="G172" i="6"/>
  <c r="G165" i="6"/>
  <c r="G245" i="6"/>
  <c r="G244" i="6" s="1"/>
  <c r="G235" i="6"/>
  <c r="G234" i="6" s="1"/>
  <c r="G227" i="6"/>
  <c r="G226" i="6" s="1"/>
  <c r="G219" i="6"/>
  <c r="G218" i="6" s="1"/>
  <c r="G213" i="6"/>
  <c r="G206" i="6"/>
  <c r="G205" i="6" s="1"/>
  <c r="G198" i="6"/>
  <c r="G197" i="6" s="1"/>
  <c r="G190" i="6"/>
  <c r="G189" i="6" s="1"/>
  <c r="G181" i="6"/>
  <c r="G175" i="6"/>
  <c r="G170" i="6"/>
  <c r="G169" i="6" s="1"/>
  <c r="G163" i="6"/>
  <c r="G162" i="6" s="1"/>
  <c r="G155" i="6"/>
  <c r="G148" i="6"/>
  <c r="G142" i="6"/>
  <c r="G134" i="6"/>
  <c r="G133" i="6" s="1"/>
  <c r="G124" i="6"/>
  <c r="G123" i="6" s="1"/>
  <c r="G115" i="6"/>
  <c r="G114" i="6" s="1"/>
  <c r="G106" i="6"/>
  <c r="G99" i="6"/>
  <c r="G98" i="6" s="1"/>
  <c r="G90" i="6"/>
  <c r="G89" i="6" s="1"/>
  <c r="G82" i="6"/>
  <c r="G81" i="6" s="1"/>
  <c r="G74" i="6"/>
  <c r="G73" i="6" s="1"/>
  <c r="G65" i="6"/>
  <c r="G64" i="6" s="1"/>
  <c r="G58" i="6"/>
  <c r="G57" i="6" s="1"/>
  <c r="G50" i="6"/>
  <c r="G46" i="6"/>
  <c r="G39" i="6"/>
  <c r="G33" i="6"/>
  <c r="G26" i="6"/>
  <c r="G19" i="6"/>
  <c r="G18" i="6" s="1"/>
  <c r="D245" i="6"/>
  <c r="D244" i="6" s="1"/>
  <c r="G243" i="6"/>
  <c r="G242" i="6" s="1"/>
  <c r="G233" i="6"/>
  <c r="G225" i="6"/>
  <c r="G224" i="6" s="1"/>
  <c r="G223" i="6" s="1"/>
  <c r="G217" i="6"/>
  <c r="G212" i="6"/>
  <c r="G204" i="6"/>
  <c r="G203" i="6" s="1"/>
  <c r="G196" i="6"/>
  <c r="G195" i="6" s="1"/>
  <c r="G188" i="6"/>
  <c r="G187" i="6" s="1"/>
  <c r="G180" i="6"/>
  <c r="G179" i="6" s="1"/>
  <c r="G174" i="6"/>
  <c r="G168" i="6"/>
  <c r="G167" i="6" s="1"/>
  <c r="G160" i="6"/>
  <c r="G159" i="6" s="1"/>
  <c r="G154" i="6"/>
  <c r="G147" i="6"/>
  <c r="G146" i="6" s="1"/>
  <c r="G140" i="6"/>
  <c r="G139" i="6" s="1"/>
  <c r="G130" i="6"/>
  <c r="G129" i="6" s="1"/>
  <c r="G122" i="6"/>
  <c r="G121" i="6" s="1"/>
  <c r="G113" i="6"/>
  <c r="G112" i="6" s="1"/>
  <c r="G105" i="6"/>
  <c r="G97" i="6"/>
  <c r="G96" i="6" s="1"/>
  <c r="G88" i="6"/>
  <c r="G87" i="6" s="1"/>
  <c r="G80" i="6"/>
  <c r="G79" i="6" s="1"/>
  <c r="G71" i="6"/>
  <c r="G70" i="6" s="1"/>
  <c r="G63" i="6"/>
  <c r="G56" i="6"/>
  <c r="G55" i="6" s="1"/>
  <c r="G49" i="6"/>
  <c r="G45" i="6"/>
  <c r="G36" i="6"/>
  <c r="G31" i="6"/>
  <c r="G25" i="6"/>
  <c r="G16" i="6"/>
  <c r="G15" i="6" s="1"/>
  <c r="G14" i="6" s="1"/>
  <c r="G232" i="6"/>
  <c r="G231" i="6" s="1"/>
  <c r="G202" i="6"/>
  <c r="G201" i="6" s="1"/>
  <c r="G173" i="6"/>
  <c r="G152" i="6"/>
  <c r="G151" i="6" s="1"/>
  <c r="G138" i="6"/>
  <c r="G137" i="6" s="1"/>
  <c r="G120" i="6"/>
  <c r="G119" i="6" s="1"/>
  <c r="G104" i="6"/>
  <c r="G86" i="6"/>
  <c r="G85" i="6" s="1"/>
  <c r="G69" i="6"/>
  <c r="G52" i="6"/>
  <c r="G42" i="6"/>
  <c r="G41" i="6" s="1"/>
  <c r="G30" i="6"/>
  <c r="G13" i="6"/>
  <c r="G12" i="6" s="1"/>
  <c r="G11" i="6" s="1"/>
  <c r="G145" i="6"/>
  <c r="G144" i="6" s="1"/>
  <c r="G95" i="6"/>
  <c r="G94" i="6" s="1"/>
  <c r="G62" i="6"/>
  <c r="G35" i="6"/>
  <c r="G239" i="6"/>
  <c r="G238" i="6" s="1"/>
  <c r="G178" i="6"/>
  <c r="G177" i="6" s="1"/>
  <c r="G156" i="6"/>
  <c r="G126" i="6"/>
  <c r="G125" i="6" s="1"/>
  <c r="G93" i="6"/>
  <c r="G92" i="6" s="1"/>
  <c r="G60" i="6"/>
  <c r="G59" i="6" s="1"/>
  <c r="G34" i="6"/>
  <c r="G222" i="6"/>
  <c r="G221" i="6" s="1"/>
  <c r="G194" i="6"/>
  <c r="G166" i="6"/>
  <c r="G149" i="6"/>
  <c r="G136" i="6"/>
  <c r="G135" i="6" s="1"/>
  <c r="G118" i="6"/>
  <c r="G117" i="6" s="1"/>
  <c r="G101" i="6"/>
  <c r="G100" i="6" s="1"/>
  <c r="G84" i="6"/>
  <c r="G83" i="6" s="1"/>
  <c r="G68" i="6"/>
  <c r="G67" i="6" s="1"/>
  <c r="G51" i="6"/>
  <c r="G40" i="6"/>
  <c r="G28" i="6"/>
  <c r="G27" i="6" s="1"/>
  <c r="G216" i="6"/>
  <c r="G186" i="6"/>
  <c r="G185" i="6" s="1"/>
  <c r="G158" i="6"/>
  <c r="G157" i="6" s="1"/>
  <c r="G128" i="6"/>
  <c r="G127" i="6" s="1"/>
  <c r="G111" i="6"/>
  <c r="G110" i="6" s="1"/>
  <c r="G78" i="6"/>
  <c r="G77" i="6" s="1"/>
  <c r="G48" i="6"/>
  <c r="G22" i="6"/>
  <c r="G211" i="6"/>
  <c r="G143" i="6"/>
  <c r="G109" i="6"/>
  <c r="G108" i="6" s="1"/>
  <c r="G76" i="6"/>
  <c r="G75" i="6" s="1"/>
  <c r="G47" i="6"/>
  <c r="G21" i="6"/>
  <c r="K115" i="6"/>
  <c r="K114" i="6" s="1"/>
  <c r="E115" i="6"/>
  <c r="E114" i="6" s="1"/>
  <c r="I115" i="6"/>
  <c r="I114" i="6" s="1"/>
  <c r="F115" i="6"/>
  <c r="F114" i="6" s="1"/>
  <c r="J115" i="6"/>
  <c r="J114" i="6" s="1"/>
  <c r="D115" i="6"/>
  <c r="L115" i="6"/>
  <c r="L114" i="6" s="1"/>
  <c r="I249" i="6"/>
  <c r="I248" i="6" s="1"/>
  <c r="I247" i="6" s="1"/>
  <c r="I246" i="6" s="1"/>
  <c r="J30" i="6"/>
  <c r="E30" i="6"/>
  <c r="L46" i="6"/>
  <c r="D30" i="6"/>
  <c r="K46" i="6"/>
  <c r="L30" i="6"/>
  <c r="J46" i="6"/>
  <c r="K30" i="6"/>
  <c r="F30" i="6"/>
  <c r="I46" i="6"/>
  <c r="D46" i="6"/>
  <c r="I30" i="6"/>
  <c r="F46" i="6"/>
  <c r="E46" i="6"/>
  <c r="D21" i="6"/>
  <c r="E51" i="6"/>
  <c r="D25" i="6"/>
  <c r="D39" i="6"/>
  <c r="D65" i="6"/>
  <c r="D64" i="6" s="1"/>
  <c r="D84" i="6"/>
  <c r="D83" i="6" s="1"/>
  <c r="D101" i="6"/>
  <c r="D100" i="6" s="1"/>
  <c r="D120" i="6"/>
  <c r="D119" i="6" s="1"/>
  <c r="D136" i="6"/>
  <c r="D135" i="6" s="1"/>
  <c r="D155" i="6"/>
  <c r="D170" i="6"/>
  <c r="D169" i="6" s="1"/>
  <c r="D181" i="6"/>
  <c r="D200" i="6"/>
  <c r="D199" i="6" s="1"/>
  <c r="D215" i="6"/>
  <c r="D229" i="6"/>
  <c r="D228" i="6" s="1"/>
  <c r="D249" i="6"/>
  <c r="D248" i="6" s="1"/>
  <c r="D247" i="6" s="1"/>
  <c r="D246" i="6" s="1"/>
  <c r="E25" i="6"/>
  <c r="E39" i="6"/>
  <c r="E65" i="6"/>
  <c r="E64" i="6" s="1"/>
  <c r="E84" i="6"/>
  <c r="E83" i="6" s="1"/>
  <c r="E101" i="6"/>
  <c r="E100" i="6" s="1"/>
  <c r="E120" i="6"/>
  <c r="E119" i="6" s="1"/>
  <c r="E136" i="6"/>
  <c r="E135" i="6" s="1"/>
  <c r="E155" i="6"/>
  <c r="E170" i="6"/>
  <c r="E169" i="6" s="1"/>
  <c r="E181" i="6"/>
  <c r="E200" i="6"/>
  <c r="E199" i="6" s="1"/>
  <c r="E215" i="6"/>
  <c r="E229" i="6"/>
  <c r="E228" i="6" s="1"/>
  <c r="E249" i="6"/>
  <c r="E248" i="6" s="1"/>
  <c r="E247" i="6" s="1"/>
  <c r="E246" i="6" s="1"/>
  <c r="K184" i="6"/>
  <c r="K183" i="6" s="1"/>
  <c r="F184" i="6"/>
  <c r="F183" i="6" s="1"/>
  <c r="L71" i="6"/>
  <c r="L70" i="6" s="1"/>
  <c r="J245" i="6"/>
  <c r="J244" i="6" s="1"/>
  <c r="K243" i="6"/>
  <c r="K242" i="6" s="1"/>
  <c r="L239" i="6"/>
  <c r="L238" i="6" s="1"/>
  <c r="J235" i="6"/>
  <c r="J234" i="6" s="1"/>
  <c r="K233" i="6"/>
  <c r="L232" i="6"/>
  <c r="J227" i="6"/>
  <c r="J226" i="6" s="1"/>
  <c r="K225" i="6"/>
  <c r="K224" i="6" s="1"/>
  <c r="L222" i="6"/>
  <c r="L221" i="6" s="1"/>
  <c r="J219" i="6"/>
  <c r="K217" i="6"/>
  <c r="L216" i="6"/>
  <c r="J213" i="6"/>
  <c r="K212" i="6"/>
  <c r="L211" i="6"/>
  <c r="J206" i="6"/>
  <c r="J205" i="6" s="1"/>
  <c r="K204" i="6"/>
  <c r="K203" i="6" s="1"/>
  <c r="L202" i="6"/>
  <c r="L201" i="6" s="1"/>
  <c r="J198" i="6"/>
  <c r="J197" i="6" s="1"/>
  <c r="K196" i="6"/>
  <c r="K195" i="6" s="1"/>
  <c r="L194" i="6"/>
  <c r="J190" i="6"/>
  <c r="J189" i="6" s="1"/>
  <c r="K188" i="6"/>
  <c r="K187" i="6" s="1"/>
  <c r="L186" i="6"/>
  <c r="L185" i="6" s="1"/>
  <c r="J180" i="6"/>
  <c r="K178" i="6"/>
  <c r="K177" i="6" s="1"/>
  <c r="L176" i="6"/>
  <c r="J174" i="6"/>
  <c r="K173" i="6"/>
  <c r="L172" i="6"/>
  <c r="J168" i="6"/>
  <c r="J167" i="6" s="1"/>
  <c r="K166" i="6"/>
  <c r="L165" i="6"/>
  <c r="J160" i="6"/>
  <c r="J159" i="6" s="1"/>
  <c r="K158" i="6"/>
  <c r="K157" i="6" s="1"/>
  <c r="L156" i="6"/>
  <c r="J154" i="6"/>
  <c r="K152" i="6"/>
  <c r="K151" i="6" s="1"/>
  <c r="L149" i="6"/>
  <c r="J147" i="6"/>
  <c r="J146" i="6" s="1"/>
  <c r="L145" i="6"/>
  <c r="L144" i="6" s="1"/>
  <c r="J143" i="6"/>
  <c r="K142" i="6"/>
  <c r="K138" i="6"/>
  <c r="K137" i="6" s="1"/>
  <c r="L184" i="6"/>
  <c r="L183" i="6" s="1"/>
  <c r="F71" i="6"/>
  <c r="F70" i="6" s="1"/>
  <c r="K71" i="6"/>
  <c r="K70" i="6" s="1"/>
  <c r="J249" i="6"/>
  <c r="J248" i="6" s="1"/>
  <c r="J247" i="6" s="1"/>
  <c r="J246" i="6" s="1"/>
  <c r="K245" i="6"/>
  <c r="K244" i="6" s="1"/>
  <c r="L243" i="6"/>
  <c r="L242" i="6" s="1"/>
  <c r="J237" i="6"/>
  <c r="J236" i="6" s="1"/>
  <c r="K235" i="6"/>
  <c r="K234" i="6" s="1"/>
  <c r="L233" i="6"/>
  <c r="J229" i="6"/>
  <c r="J228" i="6" s="1"/>
  <c r="K227" i="6"/>
  <c r="K226" i="6" s="1"/>
  <c r="L225" i="6"/>
  <c r="L224" i="6" s="1"/>
  <c r="J220" i="6"/>
  <c r="K219" i="6"/>
  <c r="L217" i="6"/>
  <c r="J215" i="6"/>
  <c r="K213" i="6"/>
  <c r="L212" i="6"/>
  <c r="J208" i="6"/>
  <c r="J207" i="6" s="1"/>
  <c r="K206" i="6"/>
  <c r="K205" i="6" s="1"/>
  <c r="L204" i="6"/>
  <c r="L203" i="6" s="1"/>
  <c r="J200" i="6"/>
  <c r="J199" i="6" s="1"/>
  <c r="K198" i="6"/>
  <c r="K197" i="6" s="1"/>
  <c r="L196" i="6"/>
  <c r="L195" i="6" s="1"/>
  <c r="J193" i="6"/>
  <c r="K190" i="6"/>
  <c r="K189" i="6" s="1"/>
  <c r="L188" i="6"/>
  <c r="L187" i="6" s="1"/>
  <c r="J181" i="6"/>
  <c r="K180" i="6"/>
  <c r="L178" i="6"/>
  <c r="L177" i="6" s="1"/>
  <c r="J175" i="6"/>
  <c r="K174" i="6"/>
  <c r="L173" i="6"/>
  <c r="J170" i="6"/>
  <c r="J169" i="6" s="1"/>
  <c r="K168" i="6"/>
  <c r="K167" i="6" s="1"/>
  <c r="L166" i="6"/>
  <c r="J163" i="6"/>
  <c r="J162" i="6" s="1"/>
  <c r="K160" i="6"/>
  <c r="K159" i="6" s="1"/>
  <c r="L158" i="6"/>
  <c r="L157" i="6" s="1"/>
  <c r="J155" i="6"/>
  <c r="K154" i="6"/>
  <c r="L152" i="6"/>
  <c r="L151" i="6" s="1"/>
  <c r="J148" i="6"/>
  <c r="K147" i="6"/>
  <c r="K146" i="6" s="1"/>
  <c r="K143" i="6"/>
  <c r="L142" i="6"/>
  <c r="J140" i="6"/>
  <c r="J139" i="6" s="1"/>
  <c r="I184" i="6"/>
  <c r="I183" i="6" s="1"/>
  <c r="E71" i="6"/>
  <c r="E70" i="6" s="1"/>
  <c r="L245" i="6"/>
  <c r="L244" i="6" s="1"/>
  <c r="K237" i="6"/>
  <c r="K236" i="6" s="1"/>
  <c r="J232" i="6"/>
  <c r="L227" i="6"/>
  <c r="L226" i="6" s="1"/>
  <c r="K220" i="6"/>
  <c r="J216" i="6"/>
  <c r="L213" i="6"/>
  <c r="K208" i="6"/>
  <c r="K207" i="6" s="1"/>
  <c r="J202" i="6"/>
  <c r="J201" i="6" s="1"/>
  <c r="L198" i="6"/>
  <c r="L197" i="6" s="1"/>
  <c r="K193" i="6"/>
  <c r="J186" i="6"/>
  <c r="J185" i="6" s="1"/>
  <c r="L180" i="6"/>
  <c r="K175" i="6"/>
  <c r="J172" i="6"/>
  <c r="L168" i="6"/>
  <c r="L167" i="6" s="1"/>
  <c r="K163" i="6"/>
  <c r="K162" i="6" s="1"/>
  <c r="J156" i="6"/>
  <c r="L154" i="6"/>
  <c r="K148" i="6"/>
  <c r="J145" i="6"/>
  <c r="J144" i="6" s="1"/>
  <c r="L143" i="6"/>
  <c r="K140" i="6"/>
  <c r="K139" i="6" s="1"/>
  <c r="J136" i="6"/>
  <c r="J135" i="6" s="1"/>
  <c r="L134" i="6"/>
  <c r="L133" i="6" s="1"/>
  <c r="J128" i="6"/>
  <c r="J127" i="6" s="1"/>
  <c r="K126" i="6"/>
  <c r="K125" i="6" s="1"/>
  <c r="L124" i="6"/>
  <c r="L123" i="6" s="1"/>
  <c r="J120" i="6"/>
  <c r="J119" i="6" s="1"/>
  <c r="K118" i="6"/>
  <c r="K117" i="6" s="1"/>
  <c r="L113" i="6"/>
  <c r="L112" i="6" s="1"/>
  <c r="J109" i="6"/>
  <c r="J108" i="6" s="1"/>
  <c r="K106" i="6"/>
  <c r="L105" i="6"/>
  <c r="J101" i="6"/>
  <c r="J100" i="6" s="1"/>
  <c r="K99" i="6"/>
  <c r="K98" i="6" s="1"/>
  <c r="L97" i="6"/>
  <c r="L96" i="6" s="1"/>
  <c r="J93" i="6"/>
  <c r="J92" i="6" s="1"/>
  <c r="K90" i="6"/>
  <c r="K89" i="6" s="1"/>
  <c r="L88" i="6"/>
  <c r="L87" i="6" s="1"/>
  <c r="J84" i="6"/>
  <c r="J83" i="6" s="1"/>
  <c r="K82" i="6"/>
  <c r="K81" i="6" s="1"/>
  <c r="L80" i="6"/>
  <c r="L79" i="6" s="1"/>
  <c r="J76" i="6"/>
  <c r="J75" i="6" s="1"/>
  <c r="K74" i="6"/>
  <c r="K73" i="6" s="1"/>
  <c r="L69" i="6"/>
  <c r="J65" i="6"/>
  <c r="J64" i="6" s="1"/>
  <c r="K63" i="6"/>
  <c r="L62" i="6"/>
  <c r="J58" i="6"/>
  <c r="J57" i="6" s="1"/>
  <c r="K56" i="6"/>
  <c r="K55" i="6" s="1"/>
  <c r="L52" i="6"/>
  <c r="J184" i="6"/>
  <c r="J183" i="6" s="1"/>
  <c r="D71" i="6"/>
  <c r="J243" i="6"/>
  <c r="J242" i="6" s="1"/>
  <c r="L237" i="6"/>
  <c r="L236" i="6" s="1"/>
  <c r="K232" i="6"/>
  <c r="J225" i="6"/>
  <c r="J224" i="6" s="1"/>
  <c r="L220" i="6"/>
  <c r="K216" i="6"/>
  <c r="J212" i="6"/>
  <c r="L208" i="6"/>
  <c r="L207" i="6" s="1"/>
  <c r="K202" i="6"/>
  <c r="K201" i="6" s="1"/>
  <c r="J196" i="6"/>
  <c r="J195" i="6" s="1"/>
  <c r="L193" i="6"/>
  <c r="K186" i="6"/>
  <c r="K185" i="6" s="1"/>
  <c r="J178" i="6"/>
  <c r="J177" i="6" s="1"/>
  <c r="L175" i="6"/>
  <c r="K172" i="6"/>
  <c r="J166" i="6"/>
  <c r="L163" i="6"/>
  <c r="L162" i="6" s="1"/>
  <c r="K156" i="6"/>
  <c r="J152" i="6"/>
  <c r="J151" i="6" s="1"/>
  <c r="L148" i="6"/>
  <c r="K145" i="6"/>
  <c r="K144" i="6" s="1"/>
  <c r="J142" i="6"/>
  <c r="L140" i="6"/>
  <c r="L139" i="6" s="1"/>
  <c r="J138" i="6"/>
  <c r="J137" i="6" s="1"/>
  <c r="K136" i="6"/>
  <c r="K135" i="6" s="1"/>
  <c r="J130" i="6"/>
  <c r="J129" i="6" s="1"/>
  <c r="K128" i="6"/>
  <c r="K127" i="6" s="1"/>
  <c r="L126" i="6"/>
  <c r="L125" i="6" s="1"/>
  <c r="J122" i="6"/>
  <c r="J121" i="6" s="1"/>
  <c r="K120" i="6"/>
  <c r="K119" i="6" s="1"/>
  <c r="L118" i="6"/>
  <c r="L117" i="6" s="1"/>
  <c r="J111" i="6"/>
  <c r="J110" i="6" s="1"/>
  <c r="K109" i="6"/>
  <c r="K108" i="6" s="1"/>
  <c r="L106" i="6"/>
  <c r="J104" i="6"/>
  <c r="K101" i="6"/>
  <c r="K100" i="6" s="1"/>
  <c r="L99" i="6"/>
  <c r="L98" i="6" s="1"/>
  <c r="J95" i="6"/>
  <c r="J94" i="6" s="1"/>
  <c r="K93" i="6"/>
  <c r="K92" i="6" s="1"/>
  <c r="L90" i="6"/>
  <c r="L89" i="6" s="1"/>
  <c r="J86" i="6"/>
  <c r="J85" i="6" s="1"/>
  <c r="K84" i="6"/>
  <c r="K83" i="6" s="1"/>
  <c r="L82" i="6"/>
  <c r="L81" i="6" s="1"/>
  <c r="J78" i="6"/>
  <c r="J77" i="6" s="1"/>
  <c r="K76" i="6"/>
  <c r="K75" i="6" s="1"/>
  <c r="L74" i="6"/>
  <c r="L73" i="6" s="1"/>
  <c r="J68" i="6"/>
  <c r="K65" i="6"/>
  <c r="K64" i="6" s="1"/>
  <c r="D184" i="6"/>
  <c r="K249" i="6"/>
  <c r="K248" i="6" s="1"/>
  <c r="K247" i="6" s="1"/>
  <c r="K246" i="6" s="1"/>
  <c r="J239" i="6"/>
  <c r="J238" i="6" s="1"/>
  <c r="L219" i="6"/>
  <c r="K215" i="6"/>
  <c r="J211" i="6"/>
  <c r="L190" i="6"/>
  <c r="L189" i="6" s="1"/>
  <c r="K181" i="6"/>
  <c r="J176" i="6"/>
  <c r="L160" i="6"/>
  <c r="L159" i="6" s="1"/>
  <c r="K155" i="6"/>
  <c r="J149" i="6"/>
  <c r="J134" i="6"/>
  <c r="J133" i="6" s="1"/>
  <c r="L128" i="6"/>
  <c r="L127" i="6" s="1"/>
  <c r="K122" i="6"/>
  <c r="K121" i="6" s="1"/>
  <c r="J113" i="6"/>
  <c r="J112" i="6" s="1"/>
  <c r="L109" i="6"/>
  <c r="L108" i="6" s="1"/>
  <c r="K104" i="6"/>
  <c r="J97" i="6"/>
  <c r="J96" i="6" s="1"/>
  <c r="L93" i="6"/>
  <c r="L92" i="6" s="1"/>
  <c r="K86" i="6"/>
  <c r="K85" i="6" s="1"/>
  <c r="J80" i="6"/>
  <c r="J79" i="6" s="1"/>
  <c r="L76" i="6"/>
  <c r="L75" i="6" s="1"/>
  <c r="K68" i="6"/>
  <c r="L60" i="6"/>
  <c r="L59" i="6" s="1"/>
  <c r="L58" i="6"/>
  <c r="L57" i="6" s="1"/>
  <c r="L56" i="6"/>
  <c r="L55" i="6" s="1"/>
  <c r="K52" i="6"/>
  <c r="K51" i="6"/>
  <c r="L50" i="6"/>
  <c r="J48" i="6"/>
  <c r="K47" i="6"/>
  <c r="L45" i="6"/>
  <c r="J40" i="6"/>
  <c r="K39" i="6"/>
  <c r="L36" i="6"/>
  <c r="J34" i="6"/>
  <c r="K33" i="6"/>
  <c r="L31" i="6"/>
  <c r="J26" i="6"/>
  <c r="K25" i="6"/>
  <c r="J22" i="6"/>
  <c r="K21" i="6"/>
  <c r="L19" i="6"/>
  <c r="L18" i="6" s="1"/>
  <c r="J13" i="6"/>
  <c r="J12" i="6" s="1"/>
  <c r="J11" i="6" s="1"/>
  <c r="I239" i="6"/>
  <c r="I238" i="6" s="1"/>
  <c r="I232" i="6"/>
  <c r="I222" i="6"/>
  <c r="I221" i="6" s="1"/>
  <c r="I216" i="6"/>
  <c r="I211" i="6"/>
  <c r="I202" i="6"/>
  <c r="I201" i="6" s="1"/>
  <c r="I194" i="6"/>
  <c r="I186" i="6"/>
  <c r="I185" i="6" s="1"/>
  <c r="I176" i="6"/>
  <c r="I172" i="6"/>
  <c r="I165" i="6"/>
  <c r="I156" i="6"/>
  <c r="I149" i="6"/>
  <c r="I145" i="6"/>
  <c r="I144" i="6" s="1"/>
  <c r="I130" i="6"/>
  <c r="I129" i="6" s="1"/>
  <c r="I122" i="6"/>
  <c r="I121" i="6" s="1"/>
  <c r="I111" i="6"/>
  <c r="I110" i="6" s="1"/>
  <c r="I104" i="6"/>
  <c r="I95" i="6"/>
  <c r="I94" i="6" s="1"/>
  <c r="I86" i="6"/>
  <c r="I85" i="6" s="1"/>
  <c r="I78" i="6"/>
  <c r="I77" i="6" s="1"/>
  <c r="I68" i="6"/>
  <c r="I60" i="6"/>
  <c r="I59" i="6" s="1"/>
  <c r="I51" i="6"/>
  <c r="I47" i="6"/>
  <c r="I39" i="6"/>
  <c r="I33" i="6"/>
  <c r="I25" i="6"/>
  <c r="I21" i="6"/>
  <c r="F245" i="6"/>
  <c r="F244" i="6" s="1"/>
  <c r="F235" i="6"/>
  <c r="F234" i="6" s="1"/>
  <c r="F227" i="6"/>
  <c r="F226" i="6" s="1"/>
  <c r="F219" i="6"/>
  <c r="F213" i="6"/>
  <c r="F206" i="6"/>
  <c r="F205" i="6" s="1"/>
  <c r="F198" i="6"/>
  <c r="F197" i="6" s="1"/>
  <c r="F190" i="6"/>
  <c r="F189" i="6" s="1"/>
  <c r="F180" i="6"/>
  <c r="F174" i="6"/>
  <c r="F168" i="6"/>
  <c r="F167" i="6" s="1"/>
  <c r="F160" i="6"/>
  <c r="F159" i="6" s="1"/>
  <c r="F154" i="6"/>
  <c r="F147" i="6"/>
  <c r="F146" i="6" s="1"/>
  <c r="F143" i="6"/>
  <c r="F126" i="6"/>
  <c r="F125" i="6" s="1"/>
  <c r="F118" i="6"/>
  <c r="F117" i="6" s="1"/>
  <c r="F106" i="6"/>
  <c r="F99" i="6"/>
  <c r="F98" i="6" s="1"/>
  <c r="F90" i="6"/>
  <c r="F89" i="6" s="1"/>
  <c r="F82" i="6"/>
  <c r="F81" i="6" s="1"/>
  <c r="F74" i="6"/>
  <c r="F73" i="6" s="1"/>
  <c r="F63" i="6"/>
  <c r="F56" i="6"/>
  <c r="F55" i="6" s="1"/>
  <c r="F49" i="6"/>
  <c r="F42" i="6"/>
  <c r="F41" i="6" s="1"/>
  <c r="F35" i="6"/>
  <c r="E184" i="6"/>
  <c r="E183" i="6" s="1"/>
  <c r="L249" i="6"/>
  <c r="L248" i="6" s="1"/>
  <c r="L247" i="6" s="1"/>
  <c r="L246" i="6" s="1"/>
  <c r="K239" i="6"/>
  <c r="K238" i="6" s="1"/>
  <c r="J233" i="6"/>
  <c r="L215" i="6"/>
  <c r="K211" i="6"/>
  <c r="J204" i="6"/>
  <c r="J203" i="6" s="1"/>
  <c r="L181" i="6"/>
  <c r="K176" i="6"/>
  <c r="J173" i="6"/>
  <c r="L155" i="6"/>
  <c r="K149" i="6"/>
  <c r="K134" i="6"/>
  <c r="K133" i="6" s="1"/>
  <c r="J126" i="6"/>
  <c r="J125" i="6" s="1"/>
  <c r="L122" i="6"/>
  <c r="L121" i="6" s="1"/>
  <c r="K113" i="6"/>
  <c r="K112" i="6" s="1"/>
  <c r="J106" i="6"/>
  <c r="L104" i="6"/>
  <c r="K97" i="6"/>
  <c r="K96" i="6" s="1"/>
  <c r="J90" i="6"/>
  <c r="J89" i="6" s="1"/>
  <c r="L86" i="6"/>
  <c r="L85" i="6" s="1"/>
  <c r="K80" i="6"/>
  <c r="K79" i="6" s="1"/>
  <c r="J74" i="6"/>
  <c r="J73" i="6" s="1"/>
  <c r="L68" i="6"/>
  <c r="L51" i="6"/>
  <c r="J49" i="6"/>
  <c r="K48" i="6"/>
  <c r="L47" i="6"/>
  <c r="J42" i="6"/>
  <c r="J41" i="6" s="1"/>
  <c r="K40" i="6"/>
  <c r="L39" i="6"/>
  <c r="J35" i="6"/>
  <c r="K34" i="6"/>
  <c r="L33" i="6"/>
  <c r="J28" i="6"/>
  <c r="J27" i="6" s="1"/>
  <c r="K26" i="6"/>
  <c r="L25" i="6"/>
  <c r="K22" i="6"/>
  <c r="L21" i="6"/>
  <c r="J16" i="6"/>
  <c r="J15" i="6" s="1"/>
  <c r="J14" i="6" s="1"/>
  <c r="K13" i="6"/>
  <c r="K12" i="6" s="1"/>
  <c r="K11" i="6" s="1"/>
  <c r="I243" i="6"/>
  <c r="I242" i="6" s="1"/>
  <c r="I233" i="6"/>
  <c r="I225" i="6"/>
  <c r="I224" i="6" s="1"/>
  <c r="I217" i="6"/>
  <c r="I212" i="6"/>
  <c r="I204" i="6"/>
  <c r="I203" i="6" s="1"/>
  <c r="I196" i="6"/>
  <c r="I195" i="6" s="1"/>
  <c r="I188" i="6"/>
  <c r="I187" i="6" s="1"/>
  <c r="I178" i="6"/>
  <c r="I177" i="6" s="1"/>
  <c r="I173" i="6"/>
  <c r="I166" i="6"/>
  <c r="I158" i="6"/>
  <c r="I157" i="6" s="1"/>
  <c r="I152" i="6"/>
  <c r="I151" i="6" s="1"/>
  <c r="I142" i="6"/>
  <c r="I138" i="6"/>
  <c r="I137" i="6" s="1"/>
  <c r="I134" i="6"/>
  <c r="I133" i="6" s="1"/>
  <c r="I124" i="6"/>
  <c r="I123" i="6" s="1"/>
  <c r="I113" i="6"/>
  <c r="I112" i="6" s="1"/>
  <c r="I105" i="6"/>
  <c r="I97" i="6"/>
  <c r="I96" i="6" s="1"/>
  <c r="I88" i="6"/>
  <c r="I87" i="6" s="1"/>
  <c r="I80" i="6"/>
  <c r="I79" i="6" s="1"/>
  <c r="I69" i="6"/>
  <c r="I62" i="6"/>
  <c r="I52" i="6"/>
  <c r="I48" i="6"/>
  <c r="I40" i="6"/>
  <c r="I34" i="6"/>
  <c r="I26" i="6"/>
  <c r="I22" i="6"/>
  <c r="I13" i="6"/>
  <c r="F249" i="6"/>
  <c r="F248" i="6" s="1"/>
  <c r="F247" i="6" s="1"/>
  <c r="F246" i="6" s="1"/>
  <c r="F237" i="6"/>
  <c r="F236" i="6" s="1"/>
  <c r="F229" i="6"/>
  <c r="F228" i="6" s="1"/>
  <c r="F220" i="6"/>
  <c r="F215" i="6"/>
  <c r="F208" i="6"/>
  <c r="F207" i="6" s="1"/>
  <c r="F200" i="6"/>
  <c r="F199" i="6" s="1"/>
  <c r="F193" i="6"/>
  <c r="F181" i="6"/>
  <c r="F175" i="6"/>
  <c r="F170" i="6"/>
  <c r="F169" i="6" s="1"/>
  <c r="F163" i="6"/>
  <c r="F162" i="6" s="1"/>
  <c r="F155" i="6"/>
  <c r="F148" i="6"/>
  <c r="F140" i="6"/>
  <c r="F139" i="6" s="1"/>
  <c r="F136" i="6"/>
  <c r="F135" i="6" s="1"/>
  <c r="F128" i="6"/>
  <c r="F127" i="6" s="1"/>
  <c r="F120" i="6"/>
  <c r="F119" i="6" s="1"/>
  <c r="F109" i="6"/>
  <c r="F108" i="6" s="1"/>
  <c r="J71" i="6"/>
  <c r="J70" i="6" s="1"/>
  <c r="L235" i="6"/>
  <c r="L234" i="6" s="1"/>
  <c r="J222" i="6"/>
  <c r="J221" i="6" s="1"/>
  <c r="K200" i="6"/>
  <c r="K199" i="6" s="1"/>
  <c r="I71" i="6"/>
  <c r="I70" i="6" s="1"/>
  <c r="K222" i="6"/>
  <c r="K221" i="6" s="1"/>
  <c r="L200" i="6"/>
  <c r="L199" i="6" s="1"/>
  <c r="J188" i="6"/>
  <c r="J187" i="6" s="1"/>
  <c r="K165" i="6"/>
  <c r="L111" i="6"/>
  <c r="L110" i="6" s="1"/>
  <c r="K105" i="6"/>
  <c r="J99" i="6"/>
  <c r="J98" i="6" s="1"/>
  <c r="L78" i="6"/>
  <c r="L77" i="6" s="1"/>
  <c r="K69" i="6"/>
  <c r="L63" i="6"/>
  <c r="K60" i="6"/>
  <c r="K59" i="6" s="1"/>
  <c r="J56" i="6"/>
  <c r="J55" i="6" s="1"/>
  <c r="J51" i="6"/>
  <c r="L49" i="6"/>
  <c r="K45" i="6"/>
  <c r="J39" i="6"/>
  <c r="L35" i="6"/>
  <c r="K31" i="6"/>
  <c r="J25" i="6"/>
  <c r="K19" i="6"/>
  <c r="K18" i="6" s="1"/>
  <c r="I237" i="6"/>
  <c r="I236" i="6" s="1"/>
  <c r="I220" i="6"/>
  <c r="I208" i="6"/>
  <c r="I207" i="6" s="1"/>
  <c r="I193" i="6"/>
  <c r="I175" i="6"/>
  <c r="I163" i="6"/>
  <c r="I162" i="6" s="1"/>
  <c r="I148" i="6"/>
  <c r="I140" i="6"/>
  <c r="I139" i="6" s="1"/>
  <c r="I128" i="6"/>
  <c r="I127" i="6" s="1"/>
  <c r="I109" i="6"/>
  <c r="I108" i="6" s="1"/>
  <c r="I93" i="6"/>
  <c r="I92" i="6" s="1"/>
  <c r="I76" i="6"/>
  <c r="I75" i="6" s="1"/>
  <c r="I58" i="6"/>
  <c r="I57" i="6" s="1"/>
  <c r="I45" i="6"/>
  <c r="I31" i="6"/>
  <c r="I19" i="6"/>
  <c r="I18" i="6" s="1"/>
  <c r="F233" i="6"/>
  <c r="F217" i="6"/>
  <c r="F204" i="6"/>
  <c r="F203" i="6" s="1"/>
  <c r="F188" i="6"/>
  <c r="F187" i="6" s="1"/>
  <c r="F173" i="6"/>
  <c r="F158" i="6"/>
  <c r="F157" i="6" s="1"/>
  <c r="F138" i="6"/>
  <c r="F137" i="6" s="1"/>
  <c r="F124" i="6"/>
  <c r="F123" i="6" s="1"/>
  <c r="F105" i="6"/>
  <c r="F95" i="6"/>
  <c r="F94" i="6" s="1"/>
  <c r="F84" i="6"/>
  <c r="F83" i="6" s="1"/>
  <c r="F69" i="6"/>
  <c r="F60" i="6"/>
  <c r="F59" i="6" s="1"/>
  <c r="F50" i="6"/>
  <c r="F40" i="6"/>
  <c r="F33" i="6"/>
  <c r="F25" i="6"/>
  <c r="F21" i="6"/>
  <c r="D47" i="6"/>
  <c r="D49" i="6"/>
  <c r="L174" i="6"/>
  <c r="J165" i="6"/>
  <c r="L138" i="6"/>
  <c r="L137" i="6" s="1"/>
  <c r="L120" i="6"/>
  <c r="L119" i="6" s="1"/>
  <c r="K111" i="6"/>
  <c r="K110" i="6" s="1"/>
  <c r="J105" i="6"/>
  <c r="L84" i="6"/>
  <c r="L83" i="6" s="1"/>
  <c r="K78" i="6"/>
  <c r="K77" i="6" s="1"/>
  <c r="J69" i="6"/>
  <c r="J63" i="6"/>
  <c r="J60" i="6"/>
  <c r="J59" i="6" s="1"/>
  <c r="K49" i="6"/>
  <c r="J45" i="6"/>
  <c r="L40" i="6"/>
  <c r="K35" i="6"/>
  <c r="J31" i="6"/>
  <c r="L26" i="6"/>
  <c r="J19" i="6"/>
  <c r="J18" i="6" s="1"/>
  <c r="L13" i="6"/>
  <c r="L12" i="6" s="1"/>
  <c r="L11" i="6" s="1"/>
  <c r="I235" i="6"/>
  <c r="I234" i="6" s="1"/>
  <c r="I219" i="6"/>
  <c r="I206" i="6"/>
  <c r="I205" i="6" s="1"/>
  <c r="I190" i="6"/>
  <c r="I189" i="6" s="1"/>
  <c r="I174" i="6"/>
  <c r="I160" i="6"/>
  <c r="I159" i="6" s="1"/>
  <c r="I147" i="6"/>
  <c r="I146" i="6" s="1"/>
  <c r="I126" i="6"/>
  <c r="I125" i="6" s="1"/>
  <c r="I106" i="6"/>
  <c r="I90" i="6"/>
  <c r="I89" i="6" s="1"/>
  <c r="I74" i="6"/>
  <c r="I73" i="6" s="1"/>
  <c r="I56" i="6"/>
  <c r="I55" i="6" s="1"/>
  <c r="I42" i="6"/>
  <c r="I41" i="6" s="1"/>
  <c r="I28" i="6"/>
  <c r="I27" i="6" s="1"/>
  <c r="I16" i="6"/>
  <c r="I15" i="6" s="1"/>
  <c r="I14" i="6" s="1"/>
  <c r="F232" i="6"/>
  <c r="F216" i="6"/>
  <c r="F202" i="6"/>
  <c r="F201" i="6" s="1"/>
  <c r="F186" i="6"/>
  <c r="F185" i="6" s="1"/>
  <c r="F172" i="6"/>
  <c r="F156" i="6"/>
  <c r="F145" i="6"/>
  <c r="F144" i="6" s="1"/>
  <c r="F122" i="6"/>
  <c r="F121" i="6" s="1"/>
  <c r="F104" i="6"/>
  <c r="F93" i="6"/>
  <c r="F92" i="6" s="1"/>
  <c r="F80" i="6"/>
  <c r="F79" i="6" s="1"/>
  <c r="J194" i="6"/>
  <c r="K170" i="6"/>
  <c r="K169" i="6" s="1"/>
  <c r="L147" i="6"/>
  <c r="L146" i="6" s="1"/>
  <c r="L136" i="6"/>
  <c r="L135" i="6" s="1"/>
  <c r="J124" i="6"/>
  <c r="J123" i="6" s="1"/>
  <c r="K95" i="6"/>
  <c r="K94" i="6" s="1"/>
  <c r="L65" i="6"/>
  <c r="L64" i="6" s="1"/>
  <c r="J50" i="6"/>
  <c r="L34" i="6"/>
  <c r="K28" i="6"/>
  <c r="K27" i="6" s="1"/>
  <c r="I245" i="6"/>
  <c r="I244" i="6" s="1"/>
  <c r="I213" i="6"/>
  <c r="I180" i="6"/>
  <c r="I154" i="6"/>
  <c r="I99" i="6"/>
  <c r="I98" i="6" s="1"/>
  <c r="I63" i="6"/>
  <c r="I35" i="6"/>
  <c r="F239" i="6"/>
  <c r="F238" i="6" s="1"/>
  <c r="F211" i="6"/>
  <c r="F176" i="6"/>
  <c r="F149" i="6"/>
  <c r="F130" i="6"/>
  <c r="F129" i="6" s="1"/>
  <c r="F97" i="6"/>
  <c r="F96" i="6" s="1"/>
  <c r="F76" i="6"/>
  <c r="F75" i="6" s="1"/>
  <c r="F58" i="6"/>
  <c r="F57" i="6" s="1"/>
  <c r="F47" i="6"/>
  <c r="F34" i="6"/>
  <c r="F16" i="6"/>
  <c r="F15" i="6" s="1"/>
  <c r="F14" i="6" s="1"/>
  <c r="E48" i="6"/>
  <c r="L229" i="6"/>
  <c r="L228" i="6" s="1"/>
  <c r="J158" i="6"/>
  <c r="J157" i="6" s="1"/>
  <c r="L130" i="6"/>
  <c r="L129" i="6" s="1"/>
  <c r="J118" i="6"/>
  <c r="J117" i="6" s="1"/>
  <c r="K88" i="6"/>
  <c r="K87" i="6" s="1"/>
  <c r="K62" i="6"/>
  <c r="J52" i="6"/>
  <c r="L42" i="6"/>
  <c r="L41" i="6" s="1"/>
  <c r="K36" i="6"/>
  <c r="J33" i="6"/>
  <c r="L16" i="6"/>
  <c r="L15" i="6" s="1"/>
  <c r="L14" i="6" s="1"/>
  <c r="I229" i="6"/>
  <c r="I228" i="6" s="1"/>
  <c r="I200" i="6"/>
  <c r="I199" i="6" s="1"/>
  <c r="I170" i="6"/>
  <c r="I169" i="6" s="1"/>
  <c r="I120" i="6"/>
  <c r="I119" i="6" s="1"/>
  <c r="I84" i="6"/>
  <c r="I83" i="6" s="1"/>
  <c r="I50" i="6"/>
  <c r="F225" i="6"/>
  <c r="F224" i="6" s="1"/>
  <c r="F196" i="6"/>
  <c r="F195" i="6" s="1"/>
  <c r="F166" i="6"/>
  <c r="F142" i="6"/>
  <c r="F113" i="6"/>
  <c r="F112" i="6" s="1"/>
  <c r="F88" i="6"/>
  <c r="F87" i="6" s="1"/>
  <c r="F68" i="6"/>
  <c r="F52" i="6"/>
  <c r="F45" i="6"/>
  <c r="F31" i="6"/>
  <c r="F13" i="6"/>
  <c r="F12" i="6" s="1"/>
  <c r="F11" i="6" s="1"/>
  <c r="E49" i="6"/>
  <c r="K229" i="6"/>
  <c r="K228" i="6" s="1"/>
  <c r="L206" i="6"/>
  <c r="L205" i="6" s="1"/>
  <c r="J88" i="6"/>
  <c r="J87" i="6" s="1"/>
  <c r="J62" i="6"/>
  <c r="L48" i="6"/>
  <c r="J36" i="6"/>
  <c r="K16" i="6"/>
  <c r="K15" i="6" s="1"/>
  <c r="K14" i="6" s="1"/>
  <c r="I198" i="6"/>
  <c r="I197" i="6" s="1"/>
  <c r="I143" i="6"/>
  <c r="I82" i="6"/>
  <c r="I81" i="6" s="1"/>
  <c r="F194" i="6"/>
  <c r="F86" i="6"/>
  <c r="F85" i="6" s="1"/>
  <c r="F51" i="6"/>
  <c r="F28" i="6"/>
  <c r="F27" i="6" s="1"/>
  <c r="E47" i="6"/>
  <c r="J217" i="6"/>
  <c r="K194" i="6"/>
  <c r="L170" i="6"/>
  <c r="L169" i="6" s="1"/>
  <c r="K124" i="6"/>
  <c r="K123" i="6" s="1"/>
  <c r="L95" i="6"/>
  <c r="L94" i="6" s="1"/>
  <c r="J82" i="6"/>
  <c r="J81" i="6" s="1"/>
  <c r="K58" i="6"/>
  <c r="K57" i="6" s="1"/>
  <c r="K50" i="6"/>
  <c r="J47" i="6"/>
  <c r="L28" i="6"/>
  <c r="L27" i="6" s="1"/>
  <c r="J21" i="6"/>
  <c r="I215" i="6"/>
  <c r="I181" i="6"/>
  <c r="I155" i="6"/>
  <c r="I136" i="6"/>
  <c r="I135" i="6" s="1"/>
  <c r="I101" i="6"/>
  <c r="I100" i="6" s="1"/>
  <c r="I65" i="6"/>
  <c r="I64" i="6" s="1"/>
  <c r="I36" i="6"/>
  <c r="F243" i="6"/>
  <c r="F242" i="6" s="1"/>
  <c r="F212" i="6"/>
  <c r="F178" i="6"/>
  <c r="F177" i="6" s="1"/>
  <c r="F152" i="6"/>
  <c r="F151" i="6" s="1"/>
  <c r="F134" i="6"/>
  <c r="F133" i="6" s="1"/>
  <c r="F101" i="6"/>
  <c r="F100" i="6" s="1"/>
  <c r="F78" i="6"/>
  <c r="F77" i="6" s="1"/>
  <c r="F62" i="6"/>
  <c r="F48" i="6"/>
  <c r="F36" i="6"/>
  <c r="F26" i="6"/>
  <c r="F19" i="6"/>
  <c r="F18" i="6" s="1"/>
  <c r="D48" i="6"/>
  <c r="E50" i="6"/>
  <c r="K130" i="6"/>
  <c r="K129" i="6" s="1"/>
  <c r="L101" i="6"/>
  <c r="L100" i="6" s="1"/>
  <c r="K42" i="6"/>
  <c r="K41" i="6" s="1"/>
  <c r="L22" i="6"/>
  <c r="I227" i="6"/>
  <c r="I226" i="6" s="1"/>
  <c r="I168" i="6"/>
  <c r="I167" i="6" s="1"/>
  <c r="I118" i="6"/>
  <c r="I117" i="6" s="1"/>
  <c r="I49" i="6"/>
  <c r="F222" i="6"/>
  <c r="F221" i="6" s="1"/>
  <c r="F165" i="6"/>
  <c r="F111" i="6"/>
  <c r="F110" i="6" s="1"/>
  <c r="F65" i="6"/>
  <c r="F64" i="6" s="1"/>
  <c r="F39" i="6"/>
  <c r="F22" i="6"/>
  <c r="D50" i="6"/>
  <c r="D22" i="6"/>
  <c r="D34" i="6"/>
  <c r="D60" i="6"/>
  <c r="D59" i="6" s="1"/>
  <c r="D78" i="6"/>
  <c r="D77" i="6" s="1"/>
  <c r="D95" i="6"/>
  <c r="D94" i="6" s="1"/>
  <c r="D111" i="6"/>
  <c r="D110" i="6" s="1"/>
  <c r="D130" i="6"/>
  <c r="D129" i="6" s="1"/>
  <c r="D149" i="6"/>
  <c r="D165" i="6"/>
  <c r="D176" i="6"/>
  <c r="D194" i="6"/>
  <c r="D211" i="6"/>
  <c r="D222" i="6"/>
  <c r="D221" i="6" s="1"/>
  <c r="D239" i="6"/>
  <c r="D238" i="6" s="1"/>
  <c r="E22" i="6"/>
  <c r="E34" i="6"/>
  <c r="E40" i="6"/>
  <c r="E68" i="6"/>
  <c r="E86" i="6"/>
  <c r="E104" i="6"/>
  <c r="E122" i="6"/>
  <c r="E121" i="6" s="1"/>
  <c r="E145" i="6"/>
  <c r="E144" i="6" s="1"/>
  <c r="E156" i="6"/>
  <c r="E172" i="6"/>
  <c r="E186" i="6"/>
  <c r="E202" i="6"/>
  <c r="E201" i="6" s="1"/>
  <c r="E216" i="6"/>
  <c r="E232" i="6"/>
  <c r="D45" i="6"/>
  <c r="D19" i="6"/>
  <c r="D18" i="6" s="1"/>
  <c r="D31" i="6"/>
  <c r="D36" i="6"/>
  <c r="D56" i="6"/>
  <c r="D55" i="6" s="1"/>
  <c r="D63" i="6"/>
  <c r="D74" i="6"/>
  <c r="D73" i="6" s="1"/>
  <c r="D82" i="6"/>
  <c r="D81" i="6" s="1"/>
  <c r="D90" i="6"/>
  <c r="D99" i="6"/>
  <c r="D98" i="6" s="1"/>
  <c r="D106" i="6"/>
  <c r="D118" i="6"/>
  <c r="D126" i="6"/>
  <c r="D125" i="6" s="1"/>
  <c r="D143" i="6"/>
  <c r="D147" i="6"/>
  <c r="D146" i="6" s="1"/>
  <c r="D154" i="6"/>
  <c r="D160" i="6"/>
  <c r="D159" i="6" s="1"/>
  <c r="D168" i="6"/>
  <c r="D174" i="6"/>
  <c r="D180" i="6"/>
  <c r="D190" i="6"/>
  <c r="D189" i="6" s="1"/>
  <c r="D198" i="6"/>
  <c r="D197" i="6" s="1"/>
  <c r="D206" i="6"/>
  <c r="D213" i="6"/>
  <c r="D219" i="6"/>
  <c r="D227" i="6"/>
  <c r="D226" i="6" s="1"/>
  <c r="D235" i="6"/>
  <c r="D234" i="6" s="1"/>
  <c r="E19" i="6"/>
  <c r="E18" i="6" s="1"/>
  <c r="E31" i="6"/>
  <c r="E36" i="6"/>
  <c r="E56" i="6"/>
  <c r="E55" i="6" s="1"/>
  <c r="E63" i="6"/>
  <c r="E74" i="6"/>
  <c r="E82" i="6"/>
  <c r="E81" i="6" s="1"/>
  <c r="E90" i="6"/>
  <c r="E89" i="6" s="1"/>
  <c r="E99" i="6"/>
  <c r="E98" i="6" s="1"/>
  <c r="E106" i="6"/>
  <c r="E118" i="6"/>
  <c r="E117" i="6" s="1"/>
  <c r="E126" i="6"/>
  <c r="E125" i="6" s="1"/>
  <c r="E143" i="6"/>
  <c r="E147" i="6"/>
  <c r="E146" i="6" s="1"/>
  <c r="E154" i="6"/>
  <c r="E160" i="6"/>
  <c r="E159" i="6" s="1"/>
  <c r="E168" i="6"/>
  <c r="E167" i="6" s="1"/>
  <c r="E174" i="6"/>
  <c r="E180" i="6"/>
  <c r="E190" i="6"/>
  <c r="E198" i="6"/>
  <c r="E197" i="6" s="1"/>
  <c r="E206" i="6"/>
  <c r="E205" i="6" s="1"/>
  <c r="E213" i="6"/>
  <c r="E219" i="6"/>
  <c r="E227" i="6"/>
  <c r="E226" i="6" s="1"/>
  <c r="E235" i="6"/>
  <c r="E234" i="6" s="1"/>
  <c r="E245" i="6"/>
  <c r="D51" i="6"/>
  <c r="D33" i="6"/>
  <c r="D58" i="6"/>
  <c r="D57" i="6" s="1"/>
  <c r="D76" i="6"/>
  <c r="D75" i="6" s="1"/>
  <c r="D93" i="6"/>
  <c r="D92" i="6" s="1"/>
  <c r="D109" i="6"/>
  <c r="D108" i="6" s="1"/>
  <c r="D128" i="6"/>
  <c r="D127" i="6" s="1"/>
  <c r="D140" i="6"/>
  <c r="D139" i="6" s="1"/>
  <c r="D148" i="6"/>
  <c r="D163" i="6"/>
  <c r="D162" i="6" s="1"/>
  <c r="D175" i="6"/>
  <c r="D193" i="6"/>
  <c r="D208" i="6"/>
  <c r="D207" i="6" s="1"/>
  <c r="D220" i="6"/>
  <c r="D237" i="6"/>
  <c r="D236" i="6" s="1"/>
  <c r="E21" i="6"/>
  <c r="E33" i="6"/>
  <c r="E58" i="6"/>
  <c r="E57" i="6" s="1"/>
  <c r="E76" i="6"/>
  <c r="E75" i="6" s="1"/>
  <c r="E93" i="6"/>
  <c r="E92" i="6" s="1"/>
  <c r="E109" i="6"/>
  <c r="E108" i="6" s="1"/>
  <c r="E128" i="6"/>
  <c r="E127" i="6" s="1"/>
  <c r="E140" i="6"/>
  <c r="E139" i="6" s="1"/>
  <c r="E148" i="6"/>
  <c r="E163" i="6"/>
  <c r="E175" i="6"/>
  <c r="E193" i="6"/>
  <c r="E208" i="6"/>
  <c r="E207" i="6" s="1"/>
  <c r="E220" i="6"/>
  <c r="E237" i="6"/>
  <c r="E236" i="6" s="1"/>
  <c r="D13" i="6"/>
  <c r="D12" i="6" s="1"/>
  <c r="D11" i="6" s="1"/>
  <c r="D26" i="6"/>
  <c r="D40" i="6"/>
  <c r="D68" i="6"/>
  <c r="D86" i="6"/>
  <c r="D85" i="6" s="1"/>
  <c r="D104" i="6"/>
  <c r="D122" i="6"/>
  <c r="D145" i="6"/>
  <c r="D144" i="6" s="1"/>
  <c r="D156" i="6"/>
  <c r="D172" i="6"/>
  <c r="D186" i="6"/>
  <c r="D185" i="6" s="1"/>
  <c r="D202" i="6"/>
  <c r="D201" i="6" s="1"/>
  <c r="D216" i="6"/>
  <c r="D232" i="6"/>
  <c r="E13" i="6"/>
  <c r="E12" i="6" s="1"/>
  <c r="E11" i="6" s="1"/>
  <c r="E26" i="6"/>
  <c r="E60" i="6"/>
  <c r="E59" i="6" s="1"/>
  <c r="E78" i="6"/>
  <c r="E77" i="6" s="1"/>
  <c r="E95" i="6"/>
  <c r="E94" i="6" s="1"/>
  <c r="E111" i="6"/>
  <c r="E110" i="6" s="1"/>
  <c r="E130" i="6"/>
  <c r="E129" i="6" s="1"/>
  <c r="E149" i="6"/>
  <c r="E165" i="6"/>
  <c r="E176" i="6"/>
  <c r="E194" i="6"/>
  <c r="E211" i="6"/>
  <c r="E222" i="6"/>
  <c r="E221" i="6" s="1"/>
  <c r="E239" i="6"/>
  <c r="E238" i="6" s="1"/>
  <c r="D52" i="6"/>
  <c r="D16" i="6"/>
  <c r="D15" i="6" s="1"/>
  <c r="D14" i="6" s="1"/>
  <c r="D28" i="6"/>
  <c r="D35" i="6"/>
  <c r="D42" i="6"/>
  <c r="D41" i="6" s="1"/>
  <c r="D62" i="6"/>
  <c r="D69" i="6"/>
  <c r="D80" i="6"/>
  <c r="D88" i="6"/>
  <c r="D87" i="6" s="1"/>
  <c r="D97" i="6"/>
  <c r="D96" i="6" s="1"/>
  <c r="D105" i="6"/>
  <c r="D113" i="6"/>
  <c r="D112" i="6" s="1"/>
  <c r="D124" i="6"/>
  <c r="D123" i="6" s="1"/>
  <c r="D134" i="6"/>
  <c r="D133" i="6" s="1"/>
  <c r="D138" i="6"/>
  <c r="D137" i="6" s="1"/>
  <c r="D142" i="6"/>
  <c r="D152" i="6"/>
  <c r="D151" i="6" s="1"/>
  <c r="D158" i="6"/>
  <c r="D157" i="6" s="1"/>
  <c r="D166" i="6"/>
  <c r="D173" i="6"/>
  <c r="D178" i="6"/>
  <c r="D177" i="6" s="1"/>
  <c r="D188" i="6"/>
  <c r="D187" i="6" s="1"/>
  <c r="D196" i="6"/>
  <c r="D204" i="6"/>
  <c r="D203" i="6" s="1"/>
  <c r="D212" i="6"/>
  <c r="D217" i="6"/>
  <c r="D225" i="6"/>
  <c r="D233" i="6"/>
  <c r="D243" i="6"/>
  <c r="D242" i="6" s="1"/>
  <c r="E16" i="6"/>
  <c r="E28" i="6"/>
  <c r="E27" i="6" s="1"/>
  <c r="E35" i="6"/>
  <c r="E42" i="6"/>
  <c r="E62" i="6"/>
  <c r="E69" i="6"/>
  <c r="E80" i="6"/>
  <c r="E79" i="6" s="1"/>
  <c r="E88" i="6"/>
  <c r="E87" i="6" s="1"/>
  <c r="E97" i="6"/>
  <c r="E105" i="6"/>
  <c r="E113" i="6"/>
  <c r="E112" i="6" s="1"/>
  <c r="E124" i="6"/>
  <c r="E134" i="6"/>
  <c r="E133" i="6" s="1"/>
  <c r="E138" i="6"/>
  <c r="E137" i="6" s="1"/>
  <c r="E142" i="6"/>
  <c r="E152" i="6"/>
  <c r="E158" i="6"/>
  <c r="E157" i="6" s="1"/>
  <c r="E166" i="6"/>
  <c r="E173" i="6"/>
  <c r="E178" i="6"/>
  <c r="E188" i="6"/>
  <c r="E187" i="6" s="1"/>
  <c r="E196" i="6"/>
  <c r="E195" i="6" s="1"/>
  <c r="E204" i="6"/>
  <c r="E203" i="6" s="1"/>
  <c r="E212" i="6"/>
  <c r="E217" i="6"/>
  <c r="E225" i="6"/>
  <c r="E224" i="6" s="1"/>
  <c r="E233" i="6"/>
  <c r="E243" i="6"/>
  <c r="E242" i="6" s="1"/>
  <c r="E45" i="6"/>
  <c r="E52" i="6"/>
  <c r="E141" i="6" l="1"/>
  <c r="J20" i="6"/>
  <c r="H179" i="6"/>
  <c r="G66" i="6"/>
  <c r="H61" i="6"/>
  <c r="H54" i="6" s="1"/>
  <c r="H231" i="6"/>
  <c r="H230" i="6" s="1"/>
  <c r="G214" i="6"/>
  <c r="J24" i="6"/>
  <c r="G241" i="6"/>
  <c r="G240" i="6" s="1"/>
  <c r="G24" i="6"/>
  <c r="G210" i="6"/>
  <c r="G32" i="6"/>
  <c r="G230" i="6"/>
  <c r="G38" i="6"/>
  <c r="G37" i="6" s="1"/>
  <c r="G164" i="6"/>
  <c r="H164" i="6"/>
  <c r="H182" i="6"/>
  <c r="H67" i="6"/>
  <c r="H66" i="6" s="1"/>
  <c r="H32" i="6"/>
  <c r="H44" i="6"/>
  <c r="H43" i="6" s="1"/>
  <c r="H20" i="6"/>
  <c r="H17" i="6" s="1"/>
  <c r="H107" i="6"/>
  <c r="H192" i="6"/>
  <c r="H191" i="6" s="1"/>
  <c r="H24" i="6"/>
  <c r="H153" i="6"/>
  <c r="H150" i="6" s="1"/>
  <c r="H38" i="6"/>
  <c r="H37" i="6" s="1"/>
  <c r="H132" i="6"/>
  <c r="H218" i="6"/>
  <c r="H171" i="6"/>
  <c r="H116" i="6"/>
  <c r="H91" i="6"/>
  <c r="H210" i="6"/>
  <c r="H72" i="6"/>
  <c r="H223" i="6"/>
  <c r="H214" i="6"/>
  <c r="G20" i="6"/>
  <c r="G17" i="6" s="1"/>
  <c r="G29" i="6"/>
  <c r="G141" i="6"/>
  <c r="G132" i="6" s="1"/>
  <c r="G44" i="6"/>
  <c r="G43" i="6" s="1"/>
  <c r="G72" i="6"/>
  <c r="G107" i="6"/>
  <c r="G103" i="6"/>
  <c r="G102" i="6" s="1"/>
  <c r="G171" i="6"/>
  <c r="G161" i="6"/>
  <c r="G61" i="6"/>
  <c r="G54" i="6" s="1"/>
  <c r="G182" i="6"/>
  <c r="G116" i="6"/>
  <c r="G192" i="6"/>
  <c r="G191" i="6" s="1"/>
  <c r="G91" i="6"/>
  <c r="G153" i="6"/>
  <c r="G150" i="6" s="1"/>
  <c r="L141" i="6"/>
  <c r="L132" i="6" s="1"/>
  <c r="J38" i="6"/>
  <c r="J37" i="6" s="1"/>
  <c r="D114" i="6"/>
  <c r="D107" i="6" s="1"/>
  <c r="C115" i="6"/>
  <c r="C114" i="6" s="1"/>
  <c r="F141" i="6"/>
  <c r="F132" i="6" s="1"/>
  <c r="F107" i="6"/>
  <c r="L218" i="6"/>
  <c r="K141" i="6"/>
  <c r="K132" i="6" s="1"/>
  <c r="D24" i="6"/>
  <c r="F24" i="6"/>
  <c r="L24" i="6"/>
  <c r="J141" i="6"/>
  <c r="J132" i="6" s="1"/>
  <c r="J107" i="6"/>
  <c r="L107" i="6"/>
  <c r="D141" i="6"/>
  <c r="D132" i="6" s="1"/>
  <c r="K24" i="6"/>
  <c r="E107" i="6"/>
  <c r="K107" i="6"/>
  <c r="I141" i="6"/>
  <c r="I132" i="6" s="1"/>
  <c r="I107" i="6"/>
  <c r="I24" i="6"/>
  <c r="E24" i="6"/>
  <c r="E29" i="6"/>
  <c r="F29" i="6"/>
  <c r="J29" i="6"/>
  <c r="L29" i="6"/>
  <c r="I29" i="6"/>
  <c r="K29" i="6"/>
  <c r="D29" i="6"/>
  <c r="J17" i="6"/>
  <c r="L67" i="6"/>
  <c r="L66" i="6" s="1"/>
  <c r="L192" i="6"/>
  <c r="L191" i="6" s="1"/>
  <c r="J241" i="6"/>
  <c r="J240" i="6" s="1"/>
  <c r="D179" i="6"/>
  <c r="D20" i="6"/>
  <c r="D17" i="6" s="1"/>
  <c r="F241" i="6"/>
  <c r="F240" i="6" s="1"/>
  <c r="F38" i="6"/>
  <c r="F37" i="6" s="1"/>
  <c r="J210" i="6"/>
  <c r="J223" i="6"/>
  <c r="C46" i="6"/>
  <c r="D210" i="6"/>
  <c r="D61" i="6"/>
  <c r="D54" i="6" s="1"/>
  <c r="D218" i="6"/>
  <c r="K231" i="6"/>
  <c r="K230" i="6" s="1"/>
  <c r="C30" i="6"/>
  <c r="E103" i="6"/>
  <c r="E102" i="6" s="1"/>
  <c r="E179" i="6"/>
  <c r="E164" i="6"/>
  <c r="E67" i="6"/>
  <c r="E66" i="6" s="1"/>
  <c r="E44" i="6"/>
  <c r="E43" i="6" s="1"/>
  <c r="F61" i="6"/>
  <c r="F54" i="6" s="1"/>
  <c r="E231" i="6"/>
  <c r="E230" i="6" s="1"/>
  <c r="C138" i="6"/>
  <c r="C137" i="6" s="1"/>
  <c r="C28" i="6"/>
  <c r="C27" i="6" s="1"/>
  <c r="C216" i="6"/>
  <c r="C156" i="6"/>
  <c r="C143" i="6"/>
  <c r="C45" i="6"/>
  <c r="F32" i="6"/>
  <c r="K164" i="6"/>
  <c r="L20" i="6"/>
  <c r="L17" i="6" s="1"/>
  <c r="I231" i="6"/>
  <c r="I230" i="6" s="1"/>
  <c r="J153" i="6"/>
  <c r="J150" i="6" s="1"/>
  <c r="L164" i="6"/>
  <c r="J179" i="6"/>
  <c r="E223" i="6"/>
  <c r="E38" i="6"/>
  <c r="D214" i="6"/>
  <c r="C76" i="6"/>
  <c r="C75" i="6" s="1"/>
  <c r="E171" i="6"/>
  <c r="D171" i="6"/>
  <c r="C33" i="6"/>
  <c r="C130" i="6"/>
  <c r="C129" i="6" s="1"/>
  <c r="C62" i="6"/>
  <c r="C134" i="6"/>
  <c r="C133" i="6" s="1"/>
  <c r="C227" i="6"/>
  <c r="C226" i="6" s="1"/>
  <c r="C99" i="6"/>
  <c r="C98" i="6" s="1"/>
  <c r="C188" i="6"/>
  <c r="C187" i="6" s="1"/>
  <c r="C249" i="6"/>
  <c r="C248" i="6" s="1"/>
  <c r="C247" i="6" s="1"/>
  <c r="C246" i="6" s="1"/>
  <c r="C200" i="6"/>
  <c r="C199" i="6" s="1"/>
  <c r="C93" i="6"/>
  <c r="C92" i="6" s="1"/>
  <c r="C229" i="6"/>
  <c r="C228" i="6" s="1"/>
  <c r="C58" i="6"/>
  <c r="C57" i="6" s="1"/>
  <c r="C235" i="6"/>
  <c r="C234" i="6" s="1"/>
  <c r="C198" i="6"/>
  <c r="C197" i="6" s="1"/>
  <c r="C126" i="6"/>
  <c r="C125" i="6" s="1"/>
  <c r="C239" i="6"/>
  <c r="C238" i="6" s="1"/>
  <c r="C111" i="6"/>
  <c r="C110" i="6" s="1"/>
  <c r="C78" i="6"/>
  <c r="C77" i="6" s="1"/>
  <c r="E132" i="6"/>
  <c r="E61" i="6"/>
  <c r="E54" i="6" s="1"/>
  <c r="C142" i="6"/>
  <c r="C113" i="6"/>
  <c r="C112" i="6" s="1"/>
  <c r="C35" i="6"/>
  <c r="C52" i="6"/>
  <c r="C172" i="6"/>
  <c r="C40" i="6"/>
  <c r="E32" i="6"/>
  <c r="C51" i="6"/>
  <c r="C219" i="6"/>
  <c r="C174" i="6"/>
  <c r="C147" i="6"/>
  <c r="C146" i="6" s="1"/>
  <c r="C19" i="6"/>
  <c r="C18" i="6" s="1"/>
  <c r="C50" i="6"/>
  <c r="I116" i="6"/>
  <c r="F67" i="6"/>
  <c r="F66" i="6" s="1"/>
  <c r="F91" i="6"/>
  <c r="I61" i="6"/>
  <c r="I54" i="6" s="1"/>
  <c r="I241" i="6"/>
  <c r="I240" i="6" s="1"/>
  <c r="L38" i="6"/>
  <c r="L37" i="6" s="1"/>
  <c r="L214" i="6"/>
  <c r="F72" i="6"/>
  <c r="F218" i="6"/>
  <c r="I20" i="6"/>
  <c r="I17" i="6" s="1"/>
  <c r="I164" i="6"/>
  <c r="K91" i="6"/>
  <c r="L61" i="6"/>
  <c r="L54" i="6" s="1"/>
  <c r="J182" i="6"/>
  <c r="L241" i="6"/>
  <c r="L240" i="6" s="1"/>
  <c r="L182" i="6"/>
  <c r="K241" i="6"/>
  <c r="K240" i="6" s="1"/>
  <c r="C170" i="6"/>
  <c r="C169" i="6" s="1"/>
  <c r="C120" i="6"/>
  <c r="C119" i="6" s="1"/>
  <c r="C82" i="6"/>
  <c r="C81" i="6" s="1"/>
  <c r="D27" i="6"/>
  <c r="D67" i="6"/>
  <c r="E210" i="6"/>
  <c r="E151" i="6"/>
  <c r="C152" i="6"/>
  <c r="C151" i="6" s="1"/>
  <c r="C225" i="6"/>
  <c r="C224" i="6" s="1"/>
  <c r="D224" i="6"/>
  <c r="D223" i="6" s="1"/>
  <c r="C232" i="6"/>
  <c r="D231" i="6"/>
  <c r="D230" i="6" s="1"/>
  <c r="C206" i="6"/>
  <c r="C205" i="6" s="1"/>
  <c r="D205" i="6"/>
  <c r="C90" i="6"/>
  <c r="C89" i="6" s="1"/>
  <c r="D89" i="6"/>
  <c r="C194" i="6"/>
  <c r="I153" i="6"/>
  <c r="I150" i="6" s="1"/>
  <c r="C215" i="6"/>
  <c r="E41" i="6"/>
  <c r="C42" i="6"/>
  <c r="C41" i="6" s="1"/>
  <c r="C217" i="6"/>
  <c r="C105" i="6"/>
  <c r="D103" i="6"/>
  <c r="D102" i="6" s="1"/>
  <c r="C104" i="6"/>
  <c r="E20" i="6"/>
  <c r="E17" i="6" s="1"/>
  <c r="C193" i="6"/>
  <c r="D167" i="6"/>
  <c r="C168" i="6"/>
  <c r="C167" i="6" s="1"/>
  <c r="C36" i="6"/>
  <c r="E185" i="6"/>
  <c r="C186" i="6"/>
  <c r="C185" i="6" s="1"/>
  <c r="C176" i="6"/>
  <c r="J61" i="6"/>
  <c r="J54" i="6" s="1"/>
  <c r="F103" i="6"/>
  <c r="F102" i="6" s="1"/>
  <c r="C49" i="6"/>
  <c r="K44" i="6"/>
  <c r="K43" i="6" s="1"/>
  <c r="F214" i="6"/>
  <c r="I12" i="6"/>
  <c r="I11" i="6" s="1"/>
  <c r="C13" i="6"/>
  <c r="C12" i="6" s="1"/>
  <c r="C11" i="6" s="1"/>
  <c r="I171" i="6"/>
  <c r="K32" i="6"/>
  <c r="J91" i="6"/>
  <c r="L153" i="6"/>
  <c r="L150" i="6" s="1"/>
  <c r="K179" i="6"/>
  <c r="C208" i="6"/>
  <c r="C207" i="6" s="1"/>
  <c r="C128" i="6"/>
  <c r="C127" i="6" s="1"/>
  <c r="C101" i="6"/>
  <c r="C100" i="6" s="1"/>
  <c r="C84" i="6"/>
  <c r="C83" i="6" s="1"/>
  <c r="C65" i="6"/>
  <c r="C64" i="6" s="1"/>
  <c r="D32" i="6"/>
  <c r="E218" i="6"/>
  <c r="C180" i="6"/>
  <c r="C56" i="6"/>
  <c r="C55" i="6" s="1"/>
  <c r="C243" i="6"/>
  <c r="C242" i="6" s="1"/>
  <c r="C88" i="6"/>
  <c r="C87" i="6" s="1"/>
  <c r="C222" i="6"/>
  <c r="C221" i="6" s="1"/>
  <c r="E177" i="6"/>
  <c r="C178" i="6"/>
  <c r="C177" i="6" s="1"/>
  <c r="E96" i="6"/>
  <c r="E91" i="6" s="1"/>
  <c r="C97" i="6"/>
  <c r="C96" i="6" s="1"/>
  <c r="D195" i="6"/>
  <c r="C196" i="6"/>
  <c r="C195" i="6" s="1"/>
  <c r="C80" i="6"/>
  <c r="C79" i="6" s="1"/>
  <c r="D79" i="6"/>
  <c r="E162" i="6"/>
  <c r="C163" i="6"/>
  <c r="C162" i="6" s="1"/>
  <c r="E73" i="6"/>
  <c r="C74" i="6"/>
  <c r="C73" i="6" s="1"/>
  <c r="E85" i="6"/>
  <c r="C86" i="6"/>
  <c r="C85" i="6" s="1"/>
  <c r="I44" i="6"/>
  <c r="I43" i="6" s="1"/>
  <c r="D183" i="6"/>
  <c r="D182" i="6" s="1"/>
  <c r="C184" i="6"/>
  <c r="C183" i="6" s="1"/>
  <c r="C71" i="6"/>
  <c r="C70" i="6" s="1"/>
  <c r="D70" i="6"/>
  <c r="D38" i="6"/>
  <c r="D37" i="6" s="1"/>
  <c r="C166" i="6"/>
  <c r="D164" i="6"/>
  <c r="C122" i="6"/>
  <c r="C121" i="6" s="1"/>
  <c r="D121" i="6"/>
  <c r="E189" i="6"/>
  <c r="C190" i="6"/>
  <c r="C189" i="6" s="1"/>
  <c r="C31" i="6"/>
  <c r="C237" i="6"/>
  <c r="C236" i="6" s="1"/>
  <c r="D192" i="6"/>
  <c r="C109" i="6"/>
  <c r="C108" i="6" s="1"/>
  <c r="C39" i="6"/>
  <c r="C21" i="6"/>
  <c r="C160" i="6"/>
  <c r="C159" i="6" s="1"/>
  <c r="C204" i="6"/>
  <c r="C203" i="6" s="1"/>
  <c r="C158" i="6"/>
  <c r="C157" i="6" s="1"/>
  <c r="D44" i="6"/>
  <c r="D43" i="6" s="1"/>
  <c r="C202" i="6"/>
  <c r="C201" i="6" s="1"/>
  <c r="C95" i="6"/>
  <c r="C94" i="6" s="1"/>
  <c r="C60" i="6"/>
  <c r="C59" i="6" s="1"/>
  <c r="E123" i="6"/>
  <c r="E116" i="6" s="1"/>
  <c r="C124" i="6"/>
  <c r="C123" i="6" s="1"/>
  <c r="E15" i="6"/>
  <c r="E14" i="6" s="1"/>
  <c r="C16" i="6"/>
  <c r="C15" i="6" s="1"/>
  <c r="C14" i="6" s="1"/>
  <c r="C69" i="6"/>
  <c r="C26" i="6"/>
  <c r="C140" i="6"/>
  <c r="C139" i="6" s="1"/>
  <c r="E244" i="6"/>
  <c r="E241" i="6" s="1"/>
  <c r="E240" i="6" s="1"/>
  <c r="C245" i="6"/>
  <c r="C244" i="6" s="1"/>
  <c r="E153" i="6"/>
  <c r="C154" i="6"/>
  <c r="C118" i="6"/>
  <c r="C117" i="6" s="1"/>
  <c r="D117" i="6"/>
  <c r="C68" i="6"/>
  <c r="F164" i="6"/>
  <c r="C165" i="6"/>
  <c r="I179" i="6"/>
  <c r="I218" i="6"/>
  <c r="F116" i="6"/>
  <c r="K103" i="6"/>
  <c r="K102" i="6" s="1"/>
  <c r="L72" i="6"/>
  <c r="K153" i="6"/>
  <c r="K150" i="6" s="1"/>
  <c r="C25" i="6"/>
  <c r="C155" i="6"/>
  <c r="D153" i="6"/>
  <c r="D150" i="6" s="1"/>
  <c r="C211" i="6"/>
  <c r="C212" i="6"/>
  <c r="C145" i="6"/>
  <c r="C144" i="6" s="1"/>
  <c r="E192" i="6"/>
  <c r="E191" i="6" s="1"/>
  <c r="C175" i="6"/>
  <c r="C106" i="6"/>
  <c r="C34" i="6"/>
  <c r="I214" i="6"/>
  <c r="F44" i="6"/>
  <c r="F43" i="6" s="1"/>
  <c r="F223" i="6"/>
  <c r="J32" i="6"/>
  <c r="F210" i="6"/>
  <c r="F171" i="6"/>
  <c r="F231" i="6"/>
  <c r="F230" i="6" s="1"/>
  <c r="J44" i="6"/>
  <c r="J43" i="6" s="1"/>
  <c r="J164" i="6"/>
  <c r="C47" i="6"/>
  <c r="I192" i="6"/>
  <c r="I191" i="6" s="1"/>
  <c r="F192" i="6"/>
  <c r="F191" i="6" s="1"/>
  <c r="I223" i="6"/>
  <c r="J72" i="6"/>
  <c r="I32" i="6"/>
  <c r="I210" i="6"/>
  <c r="K38" i="6"/>
  <c r="K37" i="6" s="1"/>
  <c r="L44" i="6"/>
  <c r="L43" i="6" s="1"/>
  <c r="L91" i="6"/>
  <c r="K214" i="6"/>
  <c r="J67" i="6"/>
  <c r="J66" i="6" s="1"/>
  <c r="J103" i="6"/>
  <c r="J102" i="6" s="1"/>
  <c r="L116" i="6"/>
  <c r="K171" i="6"/>
  <c r="K72" i="6"/>
  <c r="K192" i="6"/>
  <c r="K191" i="6" s="1"/>
  <c r="J214" i="6"/>
  <c r="K218" i="6"/>
  <c r="L223" i="6"/>
  <c r="L171" i="6"/>
  <c r="J218" i="6"/>
  <c r="K223" i="6"/>
  <c r="L231" i="6"/>
  <c r="L230" i="6" s="1"/>
  <c r="E214" i="6"/>
  <c r="C233" i="6"/>
  <c r="C173" i="6"/>
  <c r="C220" i="6"/>
  <c r="C213" i="6"/>
  <c r="C63" i="6"/>
  <c r="C149" i="6"/>
  <c r="C148" i="6" s="1"/>
  <c r="C22" i="6"/>
  <c r="C48" i="6"/>
  <c r="K61" i="6"/>
  <c r="K54" i="6" s="1"/>
  <c r="J116" i="6"/>
  <c r="F182" i="6"/>
  <c r="I72" i="6"/>
  <c r="F20" i="6"/>
  <c r="F17" i="6" s="1"/>
  <c r="I91" i="6"/>
  <c r="L32" i="6"/>
  <c r="L103" i="6"/>
  <c r="L102" i="6" s="1"/>
  <c r="K210" i="6"/>
  <c r="F153" i="6"/>
  <c r="F150" i="6" s="1"/>
  <c r="F179" i="6"/>
  <c r="I38" i="6"/>
  <c r="I37" i="6" s="1"/>
  <c r="I67" i="6"/>
  <c r="I66" i="6" s="1"/>
  <c r="I103" i="6"/>
  <c r="I102" i="6" s="1"/>
  <c r="I182" i="6"/>
  <c r="K20" i="6"/>
  <c r="K17" i="6" s="1"/>
  <c r="K67" i="6"/>
  <c r="K66" i="6" s="1"/>
  <c r="K182" i="6"/>
  <c r="K116" i="6"/>
  <c r="J171" i="6"/>
  <c r="L179" i="6"/>
  <c r="J231" i="6"/>
  <c r="J230" i="6" s="1"/>
  <c r="J192" i="6"/>
  <c r="J191" i="6" s="1"/>
  <c r="L210" i="6"/>
  <c r="C181" i="6"/>
  <c r="C136" i="6"/>
  <c r="C135" i="6" s="1"/>
  <c r="D91" i="6"/>
  <c r="D241" i="6"/>
  <c r="D240" i="6" s="1"/>
  <c r="G23" i="6" l="1"/>
  <c r="H161" i="6"/>
  <c r="G209" i="6"/>
  <c r="G131" i="6" s="1"/>
  <c r="H209" i="6"/>
  <c r="H23" i="6"/>
  <c r="H10" i="6" s="1"/>
  <c r="H53" i="6"/>
  <c r="G10" i="6"/>
  <c r="G53" i="6"/>
  <c r="F23" i="6"/>
  <c r="F10" i="6" s="1"/>
  <c r="L23" i="6"/>
  <c r="L10" i="6" s="1"/>
  <c r="J23" i="6"/>
  <c r="J10" i="6" s="1"/>
  <c r="D23" i="6"/>
  <c r="D10" i="6" s="1"/>
  <c r="K23" i="6"/>
  <c r="K10" i="6" s="1"/>
  <c r="E23" i="6"/>
  <c r="C107" i="6"/>
  <c r="I23" i="6"/>
  <c r="I10" i="6" s="1"/>
  <c r="C29" i="6"/>
  <c r="D191" i="6"/>
  <c r="C192" i="6"/>
  <c r="C191" i="6" s="1"/>
  <c r="C61" i="6"/>
  <c r="C54" i="6" s="1"/>
  <c r="D209" i="6"/>
  <c r="E161" i="6"/>
  <c r="D66" i="6"/>
  <c r="J209" i="6"/>
  <c r="C72" i="6"/>
  <c r="C141" i="6"/>
  <c r="C132" i="6" s="1"/>
  <c r="J161" i="6"/>
  <c r="D116" i="6"/>
  <c r="K161" i="6"/>
  <c r="C218" i="6"/>
  <c r="L161" i="6"/>
  <c r="F209" i="6"/>
  <c r="C32" i="6"/>
  <c r="I161" i="6"/>
  <c r="C67" i="6"/>
  <c r="C66" i="6" s="1"/>
  <c r="E37" i="6"/>
  <c r="C91" i="6"/>
  <c r="D72" i="6"/>
  <c r="C241" i="6"/>
  <c r="C240" i="6" s="1"/>
  <c r="C182" i="6"/>
  <c r="K209" i="6"/>
  <c r="C116" i="6"/>
  <c r="L209" i="6"/>
  <c r="C38" i="6"/>
  <c r="C37" i="6" s="1"/>
  <c r="D161" i="6"/>
  <c r="C223" i="6"/>
  <c r="C171" i="6"/>
  <c r="F161" i="6"/>
  <c r="C44" i="6"/>
  <c r="C43" i="6" s="1"/>
  <c r="C24" i="6"/>
  <c r="I53" i="6"/>
  <c r="F53" i="6"/>
  <c r="C164" i="6"/>
  <c r="K53" i="6"/>
  <c r="C153" i="6"/>
  <c r="C150" i="6" s="1"/>
  <c r="L53" i="6"/>
  <c r="E182" i="6"/>
  <c r="J53" i="6"/>
  <c r="I209" i="6"/>
  <c r="C210" i="6"/>
  <c r="C179" i="6"/>
  <c r="C214" i="6"/>
  <c r="C20" i="6"/>
  <c r="C17" i="6" s="1"/>
  <c r="E72" i="6"/>
  <c r="E53" i="6" s="1"/>
  <c r="E209" i="6"/>
  <c r="C103" i="6"/>
  <c r="C102" i="6" s="1"/>
  <c r="C231" i="6"/>
  <c r="C230" i="6" s="1"/>
  <c r="E150" i="6"/>
  <c r="G250" i="6" l="1"/>
  <c r="H131" i="6"/>
  <c r="H250" i="6" s="1"/>
  <c r="E10" i="6"/>
  <c r="D131" i="6"/>
  <c r="D53" i="6"/>
  <c r="J131" i="6"/>
  <c r="J250" i="6" s="1"/>
  <c r="L131" i="6"/>
  <c r="L250" i="6" s="1"/>
  <c r="I131" i="6"/>
  <c r="I250" i="6" s="1"/>
  <c r="C23" i="6"/>
  <c r="C10" i="6" s="1"/>
  <c r="K131" i="6"/>
  <c r="K250" i="6" s="1"/>
  <c r="C161" i="6"/>
  <c r="F131" i="6"/>
  <c r="F250" i="6" s="1"/>
  <c r="C209" i="6"/>
  <c r="C53" i="6"/>
  <c r="E131" i="6"/>
  <c r="E250" i="6" s="1"/>
  <c r="D250" i="6" l="1"/>
  <c r="C131" i="6"/>
  <c r="C250" i="6" s="1"/>
</calcChain>
</file>

<file path=xl/sharedStrings.xml><?xml version="1.0" encoding="utf-8"?>
<sst xmlns="http://schemas.openxmlformats.org/spreadsheetml/2006/main" count="24523" uniqueCount="521">
  <si>
    <t>Anual</t>
  </si>
  <si>
    <t>K2H Centro Nacional de Metrología</t>
  </si>
  <si>
    <t>11301</t>
  </si>
  <si>
    <t>13101</t>
  </si>
  <si>
    <t>13201</t>
  </si>
  <si>
    <t>13202</t>
  </si>
  <si>
    <t>14101</t>
  </si>
  <si>
    <t>14105</t>
  </si>
  <si>
    <t>14201</t>
  </si>
  <si>
    <t>14301</t>
  </si>
  <si>
    <t>14401</t>
  </si>
  <si>
    <t>14403</t>
  </si>
  <si>
    <t>14404</t>
  </si>
  <si>
    <t>14405</t>
  </si>
  <si>
    <t>15402</t>
  </si>
  <si>
    <t>15403</t>
  </si>
  <si>
    <t>22104</t>
  </si>
  <si>
    <t>26102</t>
  </si>
  <si>
    <t>31101</t>
  </si>
  <si>
    <t>31201</t>
  </si>
  <si>
    <t>33801</t>
  </si>
  <si>
    <t>34501</t>
  </si>
  <si>
    <t>39801</t>
  </si>
  <si>
    <t>12101</t>
  </si>
  <si>
    <t>15901</t>
  </si>
  <si>
    <t>21101</t>
  </si>
  <si>
    <t>21401</t>
  </si>
  <si>
    <t>24601</t>
  </si>
  <si>
    <t>25101</t>
  </si>
  <si>
    <t>25501</t>
  </si>
  <si>
    <t>25901</t>
  </si>
  <si>
    <t>26105</t>
  </si>
  <si>
    <t>29101</t>
  </si>
  <si>
    <t>29201</t>
  </si>
  <si>
    <t>29401</t>
  </si>
  <si>
    <t>29501</t>
  </si>
  <si>
    <t>29801</t>
  </si>
  <si>
    <t>31301</t>
  </si>
  <si>
    <t>31701</t>
  </si>
  <si>
    <t>35102</t>
  </si>
  <si>
    <t>35201</t>
  </si>
  <si>
    <t>35301</t>
  </si>
  <si>
    <t>35401</t>
  </si>
  <si>
    <t>35701</t>
  </si>
  <si>
    <t>35801</t>
  </si>
  <si>
    <t>35901</t>
  </si>
  <si>
    <t>53101</t>
  </si>
  <si>
    <t>53201</t>
  </si>
  <si>
    <t>62701</t>
  </si>
  <si>
    <t>21501</t>
  </si>
  <si>
    <t>31401</t>
  </si>
  <si>
    <t>31601</t>
  </si>
  <si>
    <t>31801</t>
  </si>
  <si>
    <t>32503</t>
  </si>
  <si>
    <t>32701</t>
  </si>
  <si>
    <t>33104</t>
  </si>
  <si>
    <t>33301</t>
  </si>
  <si>
    <t>33401</t>
  </si>
  <si>
    <t>33602</t>
  </si>
  <si>
    <t>35101</t>
  </si>
  <si>
    <t>35501</t>
  </si>
  <si>
    <t>37204</t>
  </si>
  <si>
    <t>37504</t>
  </si>
  <si>
    <t>22106</t>
  </si>
  <si>
    <t>27301</t>
  </si>
  <si>
    <t>33303</t>
  </si>
  <si>
    <t>33603</t>
  </si>
  <si>
    <t>33604</t>
  </si>
  <si>
    <t>37201</t>
  </si>
  <si>
    <t>37501</t>
  </si>
  <si>
    <t>38201</t>
  </si>
  <si>
    <t>39202</t>
  </si>
  <si>
    <t>21201</t>
  </si>
  <si>
    <t>21502</t>
  </si>
  <si>
    <t>21601</t>
  </si>
  <si>
    <t>22301</t>
  </si>
  <si>
    <t>24101</t>
  </si>
  <si>
    <t>24201</t>
  </si>
  <si>
    <t>24301</t>
  </si>
  <si>
    <t>24401</t>
  </si>
  <si>
    <t>24501</t>
  </si>
  <si>
    <t>24701</t>
  </si>
  <si>
    <t>24801</t>
  </si>
  <si>
    <t>24901</t>
  </si>
  <si>
    <t>25301</t>
  </si>
  <si>
    <t>25401</t>
  </si>
  <si>
    <t>26103</t>
  </si>
  <si>
    <t>27101</t>
  </si>
  <si>
    <t>27201</t>
  </si>
  <si>
    <t>29601</t>
  </si>
  <si>
    <t>29901</t>
  </si>
  <si>
    <t>31602</t>
  </si>
  <si>
    <t>31902</t>
  </si>
  <si>
    <t>32301</t>
  </si>
  <si>
    <t>32502</t>
  </si>
  <si>
    <t>32505</t>
  </si>
  <si>
    <t>32601</t>
  </si>
  <si>
    <t>33501</t>
  </si>
  <si>
    <t>33601</t>
  </si>
  <si>
    <t>33605</t>
  </si>
  <si>
    <t>33901</t>
  </si>
  <si>
    <t>33903</t>
  </si>
  <si>
    <t>34601</t>
  </si>
  <si>
    <t>34701</t>
  </si>
  <si>
    <t>37101</t>
  </si>
  <si>
    <t>37104</t>
  </si>
  <si>
    <t>37106</t>
  </si>
  <si>
    <t>37206</t>
  </si>
  <si>
    <t>37602</t>
  </si>
  <si>
    <t>38301</t>
  </si>
  <si>
    <t>38501</t>
  </si>
  <si>
    <t>39201</t>
  </si>
  <si>
    <t>39301</t>
  </si>
  <si>
    <t>39401</t>
  </si>
  <si>
    <t>(Cifras en pesos)</t>
  </si>
  <si>
    <t>CONCEPTO</t>
  </si>
  <si>
    <t>PARTIDA GENÉRICA</t>
  </si>
  <si>
    <t>PARTIDA ESPECÍFICA</t>
  </si>
  <si>
    <t>Total general</t>
  </si>
  <si>
    <t>121</t>
  </si>
  <si>
    <t>131</t>
  </si>
  <si>
    <t>132</t>
  </si>
  <si>
    <t>141</t>
  </si>
  <si>
    <t>142</t>
  </si>
  <si>
    <t>143</t>
  </si>
  <si>
    <t>144</t>
  </si>
  <si>
    <t>154</t>
  </si>
  <si>
    <t>159</t>
  </si>
  <si>
    <t>211</t>
  </si>
  <si>
    <t>212</t>
  </si>
  <si>
    <t>214</t>
  </si>
  <si>
    <t>215</t>
  </si>
  <si>
    <t>216</t>
  </si>
  <si>
    <t>221</t>
  </si>
  <si>
    <t>223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</si>
  <si>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</si>
  <si>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</si>
  <si>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</si>
  <si>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</si>
  <si>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</si>
  <si>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</si>
  <si>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</si>
  <si>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</si>
  <si>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</si>
  <si>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</si>
  <si>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</si>
  <si>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</si>
  <si>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255</t>
  </si>
  <si>
    <t>259</t>
  </si>
  <si>
    <t>261</t>
  </si>
  <si>
    <t>271</t>
  </si>
  <si>
    <t>272</t>
  </si>
  <si>
    <t>273</t>
  </si>
  <si>
    <t>291</t>
  </si>
  <si>
    <t>292</t>
  </si>
  <si>
    <t>294</t>
  </si>
  <si>
    <t>295</t>
  </si>
  <si>
    <t>296</t>
  </si>
  <si>
    <t>298</t>
  </si>
  <si>
    <t>299</t>
  </si>
  <si>
    <t>311</t>
  </si>
  <si>
    <t>312</t>
  </si>
  <si>
    <t>313</t>
  </si>
  <si>
    <t>314</t>
  </si>
  <si>
    <t>316</t>
  </si>
  <si>
    <t>317</t>
  </si>
  <si>
    <t>318</t>
  </si>
  <si>
    <t>319</t>
  </si>
  <si>
    <t>323</t>
  </si>
  <si>
    <t>325</t>
  </si>
  <si>
    <t>326</t>
  </si>
  <si>
    <t>327</t>
  </si>
  <si>
    <t>331</t>
  </si>
  <si>
    <t>333</t>
  </si>
  <si>
    <t>334</t>
  </si>
  <si>
    <t>335</t>
  </si>
  <si>
    <t>336</t>
  </si>
  <si>
    <t>338</t>
  </si>
  <si>
    <t>339</t>
  </si>
  <si>
    <t>345</t>
  </si>
  <si>
    <t>346</t>
  </si>
  <si>
    <t>347</t>
  </si>
  <si>
    <t>351</t>
  </si>
  <si>
    <t>352</t>
  </si>
  <si>
    <t>353</t>
  </si>
  <si>
    <t>354</t>
  </si>
  <si>
    <t>355</t>
  </si>
  <si>
    <t>357</t>
  </si>
  <si>
    <t>358</t>
  </si>
  <si>
    <t>359</t>
  </si>
  <si>
    <t>371</t>
  </si>
  <si>
    <t>372</t>
  </si>
  <si>
    <t>375</t>
  </si>
  <si>
    <t>376</t>
  </si>
  <si>
    <t>382</t>
  </si>
  <si>
    <t>383</t>
  </si>
  <si>
    <t>385</t>
  </si>
  <si>
    <t>392</t>
  </si>
  <si>
    <t>393</t>
  </si>
  <si>
    <t>394</t>
  </si>
  <si>
    <t>398</t>
  </si>
  <si>
    <t>531</t>
  </si>
  <si>
    <t>532</t>
  </si>
  <si>
    <t>627</t>
  </si>
  <si>
    <t>CAPITULO</t>
  </si>
  <si>
    <t>SERVICIOS PERSONALES</t>
  </si>
  <si>
    <t>REMUNERACIONES AL PERSONAL DE CARACTER PERMANENTE</t>
  </si>
  <si>
    <t>Sueldos base al personal permanente</t>
  </si>
  <si>
    <t>Sueldos base</t>
  </si>
  <si>
    <t>REMUNERACIONES AL PERSONAL DE CARACTER TRANSITORIO</t>
  </si>
  <si>
    <t>Honorarios asimilables a salarios</t>
  </si>
  <si>
    <t>Honorarios</t>
  </si>
  <si>
    <t>REMUNERACIONES ADICIONALES Y ESPECIALES</t>
  </si>
  <si>
    <t>Primas por años de servicios efectivos prestados</t>
  </si>
  <si>
    <t>Prima quinquenal por años de servicios efectivos prestados</t>
  </si>
  <si>
    <t>Primas de vacaciones, dominical y gratificación de fin de año</t>
  </si>
  <si>
    <t>Primas de vacaciones y dominical</t>
  </si>
  <si>
    <t>Aguinaldo o gratificación de fin de año</t>
  </si>
  <si>
    <t>SEGURIDAD SOCIAL</t>
  </si>
  <si>
    <t>Aportaciones de seguridad social</t>
  </si>
  <si>
    <t>Aportaciones al ISSSTE</t>
  </si>
  <si>
    <t>Aportaciones al seguro de cesantía en edad avanzada y vejez</t>
  </si>
  <si>
    <t>Aportaciones a fondos de vivienda</t>
  </si>
  <si>
    <t>Aportaciones al FOVISSSTE</t>
  </si>
  <si>
    <t>Aportaciones al sistema para el retiro</t>
  </si>
  <si>
    <t>Aportaciones al Sistema de Ahorro para el Retiro</t>
  </si>
  <si>
    <t>Aportaciones para seguros</t>
  </si>
  <si>
    <t>Cuotas para el seguro de vida del personal civil</t>
  </si>
  <si>
    <t>Cuotas para el seguro de vida del personal militar</t>
  </si>
  <si>
    <t>Cuotas para el seguro de gastos médicos del personal civil</t>
  </si>
  <si>
    <t>Cuotas para el seguro de separación individualizado</t>
  </si>
  <si>
    <t>OTRAS PRESTACIONES SOCIALES Y ECONOMICAS</t>
  </si>
  <si>
    <t>Prestaciones contractuales</t>
  </si>
  <si>
    <t>Compensación garantizada</t>
  </si>
  <si>
    <t>Asignaciones adicionales al sueldo</t>
  </si>
  <si>
    <t>Otras prestaciones sociales y económicas</t>
  </si>
  <si>
    <t>Otras prestaciones</t>
  </si>
  <si>
    <t>MATERIALES Y SUMINISTROS</t>
  </si>
  <si>
    <t>MATERIALES DE ADMINISTRACION, EMISION DE DOCUMENTOS Y ARTICULOS OFICIALES</t>
  </si>
  <si>
    <t>Materiales, útiles y equipos menores de oficina</t>
  </si>
  <si>
    <t>Materiales y útiles de oficina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</si>
  <si>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</si>
  <si>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</si>
  <si>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</si>
  <si>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</si>
  <si>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</si>
  <si>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 para información en actividades de investigación científica y tecnológica</t>
  </si>
  <si>
    <t>Material de limpieza</t>
  </si>
  <si>
    <t>ALIMENTOS Y UTENSILIOS</t>
  </si>
  <si>
    <t>Productos alimenticios para personas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</si>
  <si>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</si>
  <si>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</si>
  <si>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</si>
  <si>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ARTICULOS DE CONSTRUCCION Y DE REPARACION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</si>
  <si>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</si>
  <si>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</si>
  <si>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</si>
  <si>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</si>
  <si>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</si>
  <si>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</si>
  <si>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</si>
  <si>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</si>
  <si>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</si>
  <si>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LABORATORIO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</si>
  <si>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</si>
  <si>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</si>
  <si>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</si>
  <si>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</si>
  <si>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</si>
  <si>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</si>
  <si>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Combustibles, lubricantes y aditivos</t>
  </si>
  <si>
    <t>Combustibles, lubricantes y aditivos para vehículos terrestres, aéreos, marítimos, lacustres y fluvi</t>
  </si>
  <si>
    <t>Combustibles, lubricantes y aditivos para maquinaria, equipo de producción y servicios administrativ</t>
  </si>
  <si>
    <t>VESTUARIO, BLANCOS, PRENDAS DE PROTECCION Y ARTICULOS DEPORTIVOS</t>
  </si>
  <si>
    <t>Vestuario y uniformes</t>
  </si>
  <si>
    <t>Prendas de seguridad y protección personal</t>
  </si>
  <si>
    <t>Prendas de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</si>
  <si>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</si>
  <si>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</si>
  <si>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</si>
  <si>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</si>
  <si>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</si>
  <si>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para equipo de cómputo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</si>
  <si>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</si>
  <si>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</si>
  <si>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</si>
  <si>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</si>
  <si>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</si>
  <si>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BASICOS</t>
  </si>
  <si>
    <t>Energía eléctrica</t>
  </si>
  <si>
    <t>Servicio de energía eléctrica</t>
  </si>
  <si>
    <t>Gas</t>
  </si>
  <si>
    <t>Servicio de gas</t>
  </si>
  <si>
    <t>Agua</t>
  </si>
  <si>
    <t>Servicio de agua</t>
  </si>
  <si>
    <t>Telefonía tradicional</t>
  </si>
  <si>
    <t>Servicio telefónico convencional</t>
  </si>
  <si>
    <t>Servicios de telecomunicaciones y satélites</t>
  </si>
  <si>
    <t>Servicio de radiolocalización</t>
  </si>
  <si>
    <t>Servicios de telecomunicaciones</t>
  </si>
  <si>
    <t>Servicios de acceso de Internet, redes y procesamiento de información</t>
  </si>
  <si>
    <t>Servicios de conducción de señales analógicas y digitales</t>
  </si>
  <si>
    <t>Servicios postales y telegráficos</t>
  </si>
  <si>
    <t>Servicio postal</t>
  </si>
  <si>
    <t>Servicios integrales y otros servicios</t>
  </si>
  <si>
    <t>Contratación de otros servicios</t>
  </si>
  <si>
    <t>SERVICIOS DE ARRENDAMIENTO</t>
  </si>
  <si>
    <t>Arrendamiento de mobiliario y equipo de administración, educacional y recreativo</t>
  </si>
  <si>
    <t>Arrendamiento de equipo y bienes informáticos</t>
  </si>
  <si>
    <t>Arrendamiento de equipo de transporte</t>
  </si>
  <si>
    <t>Arrendamiento de vehículos terrestres, aéreos, marítimos, lacustres y fluviales para servicios públi</t>
  </si>
  <si>
    <t>Arrendamiento de vehículos terrestres, aéreos, marítimos, lacustres y fluviales para servicios admin</t>
  </si>
  <si>
    <t>Arrendamiento de vehículos terrestres, aéreos, marítimos, lacustres y fluviales para servidores públ</t>
  </si>
  <si>
    <t>Arrendamiento de maquinaria, otros equipos y herramientas</t>
  </si>
  <si>
    <t>Arrendamiento de maquinaria y equipo</t>
  </si>
  <si>
    <t>Arrendamiento de activos intangibles</t>
  </si>
  <si>
    <t>Patentes, regalías y otros</t>
  </si>
  <si>
    <t>SERVICIOS PROFESIONALES, CIENTIFICOS, TECNICOS Y OTROS SERVICIOS</t>
  </si>
  <si>
    <t>Servicios legales, de contabilidad, auditoría y relacionados</t>
  </si>
  <si>
    <t>Otras asesorías para la operación de programas</t>
  </si>
  <si>
    <t>Servicios de consultoría administrativa, procesos, técnica y en tecnologías de la información</t>
  </si>
  <si>
    <t>Servicios de informática</t>
  </si>
  <si>
    <t>Servicios relacionados con certificación de procesos</t>
  </si>
  <si>
    <t>Servicios de capacitación</t>
  </si>
  <si>
    <t>Servicios para capacitación a servidores públicos</t>
  </si>
  <si>
    <t>Servicios de investigación científica y desarrollo</t>
  </si>
  <si>
    <t>Estudios e investigaciones</t>
  </si>
  <si>
    <t>Servicios de apoyo administrativo, traducción, fotocopiado e impresión</t>
  </si>
  <si>
    <t>Servicios relacionados con traducciones</t>
  </si>
  <si>
    <t>Otros servicios comerciales</t>
  </si>
  <si>
    <t>Impresiones de documentos oficiales para la prestación de servicios públicos, identificación, format</t>
  </si>
  <si>
    <t>Impresión y elaboración de material informativo derivado de la operación y administración de las dep</t>
  </si>
  <si>
    <t>Servicios de vigilancia</t>
  </si>
  <si>
    <t>Servicios profesionales, científicos y técnicos integrales</t>
  </si>
  <si>
    <t>Subcontratación de servicios con terceros</t>
  </si>
  <si>
    <t>Servicios integrales</t>
  </si>
  <si>
    <t>SERVICIOS FINANCIEROS, BANCARIOS Y COMERCIALES</t>
  </si>
  <si>
    <t>Seguro de bienes patrimoniales</t>
  </si>
  <si>
    <t>Seguros de bienes patrimoniales</t>
  </si>
  <si>
    <t>Almacenaje, envase y embalaje</t>
  </si>
  <si>
    <t>Almacenaje, embalaje y envase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</si>
  <si>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</si>
  <si>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</si>
  <si>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</si>
  <si>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 para la prestación de servicios administrativos</t>
  </si>
  <si>
    <t>Mantenimiento y conservación de inmuebles para la prestación de servicios públicos</t>
  </si>
  <si>
    <t>Instalación, reparación y mantenimiento de mobiliario y equipo de administración, educacional y recr</t>
  </si>
  <si>
    <t>Mantenimiento y conservación de mobiliario y equipo de administración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</si>
  <si>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</si>
  <si>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</si>
  <si>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equipo e instrumental médico y de laboratorio</t>
  </si>
  <si>
    <t>Reparación y mantenimiento de equipo de transporte</t>
  </si>
  <si>
    <t>Mantenimiento y conservación de vehículos terrestres, aéreos, marítimos, lacustres y fluviales</t>
  </si>
  <si>
    <t>Instalación, reparación y mantenimiento de maquinaria, otros equipos y herramienta</t>
  </si>
  <si>
    <t>Mantenimiento y conservación de maquinaria y equipo</t>
  </si>
  <si>
    <t>Servicios de limpieza y manejo de desechos</t>
  </si>
  <si>
    <t>Servicios de lavandería, limpieza e higiene</t>
  </si>
  <si>
    <t>Servicios de jardinería y fumigación</t>
  </si>
  <si>
    <t>SERVICIOS DE TRASLADO Y VIATICOS</t>
  </si>
  <si>
    <t>Pasajes aéreos</t>
  </si>
  <si>
    <t>Pasajes aéreos nacionales para labores en campo y de supervisión</t>
  </si>
  <si>
    <t>Pasajes aéreos internacionales para servidores públicos en el desempeño de comisiones y funciones of</t>
  </si>
  <si>
    <t>Pasajes terrestres</t>
  </si>
  <si>
    <t>Pasajes terrestres nacionales para labores en campo y de supervisión</t>
  </si>
  <si>
    <t>Pasajes terrestres nacionales para servidores públicos de mando en el desempeño de comisiones y func</t>
  </si>
  <si>
    <t>Pasajes terrestres internacionales para servidores públicos en el desempeño de comisiones y funcione</t>
  </si>
  <si>
    <t>Viáticos en el país</t>
  </si>
  <si>
    <t>Viáticos nacionales para labores en campo y de supervisión</t>
  </si>
  <si>
    <t>Viáticos nacionales para servidores públicos en el desempeño de funciones oficiales</t>
  </si>
  <si>
    <t>Viáticos en el extranjero</t>
  </si>
  <si>
    <t>Viáticos en el extranjero para servidores públicos en el desempeño de comisiones y funciones oficial</t>
  </si>
  <si>
    <t>SERVICIOS OFICIALES</t>
  </si>
  <si>
    <t>Gastos de orden social y cultural</t>
  </si>
  <si>
    <t>Gastos de orden social</t>
  </si>
  <si>
    <t>Congresos y convenciones</t>
  </si>
  <si>
    <t>Gastos de representación</t>
  </si>
  <si>
    <t>Gastos para alimentación de servidores públicos de mando</t>
  </si>
  <si>
    <t>OTROS SERVICIOS GENERALES</t>
  </si>
  <si>
    <t>Impuestos y derechos</t>
  </si>
  <si>
    <t>Impuestos y derechos de exportación</t>
  </si>
  <si>
    <t>Otros impuestos y derechos</t>
  </si>
  <si>
    <t>Impuestos y derechos de importación</t>
  </si>
  <si>
    <t>Sentencias y resoluciones por autoridad competente</t>
  </si>
  <si>
    <t>Erogaciones por resoluciones por autoridad competente</t>
  </si>
  <si>
    <t>Impuesto sobre nóminas y otros que se deriven de una relación laboral</t>
  </si>
  <si>
    <t>Impuesto sobre nóminas</t>
  </si>
  <si>
    <t>BIENES MUEBLES, INMUEBLES E INTANGIBLES</t>
  </si>
  <si>
    <t>EQUIPO E INSTRUMENTAL MEDICO Y DE LABORATORIO</t>
  </si>
  <si>
    <t>Equipo médico y de laboratorio</t>
  </si>
  <si>
    <t>Instrumental médico y de laboratorio</t>
  </si>
  <si>
    <t>INVERSION PUBLICA</t>
  </si>
  <si>
    <t>OBRA PUBLICA EN BIENES PROPIOS</t>
  </si>
  <si>
    <t>Instalaciones y equipamiento en construcciones</t>
  </si>
  <si>
    <t>Instalaciones y obras de construcción especializada</t>
  </si>
  <si>
    <t>IMPORTE</t>
  </si>
  <si>
    <t>Información en medios masivos derivada de la operación y administración de las dependencias y entidades</t>
  </si>
  <si>
    <t>Pasajes aéreos nacionales para servidores públicos de mando en el desempeño de comisiones y funciones</t>
  </si>
  <si>
    <t>RECURSOS FISCALES</t>
  </si>
  <si>
    <t>RECURSOS PROPIOS</t>
  </si>
  <si>
    <t>Total</t>
  </si>
  <si>
    <t>00000000000</t>
  </si>
  <si>
    <t>22</t>
  </si>
  <si>
    <t>1</t>
  </si>
  <si>
    <t>E006</t>
  </si>
  <si>
    <t>008</t>
  </si>
  <si>
    <t>00</t>
  </si>
  <si>
    <t>03</t>
  </si>
  <si>
    <t>8</t>
  </si>
  <si>
    <t>3</t>
  </si>
  <si>
    <t>K2H</t>
  </si>
  <si>
    <t>M001</t>
  </si>
  <si>
    <t>002</t>
  </si>
  <si>
    <t>01</t>
  </si>
  <si>
    <t>O001</t>
  </si>
  <si>
    <t>001</t>
  </si>
  <si>
    <t>04</t>
  </si>
  <si>
    <t>16106</t>
  </si>
  <si>
    <t>16105</t>
  </si>
  <si>
    <t>16104</t>
  </si>
  <si>
    <t>16103</t>
  </si>
  <si>
    <t>16101</t>
  </si>
  <si>
    <t>PPI</t>
  </si>
  <si>
    <t>GEO</t>
  </si>
  <si>
    <t>FF</t>
  </si>
  <si>
    <t>TG</t>
  </si>
  <si>
    <t>Part.</t>
  </si>
  <si>
    <t>PP</t>
  </si>
  <si>
    <t>AI</t>
  </si>
  <si>
    <t>RG</t>
  </si>
  <si>
    <t>SF</t>
  </si>
  <si>
    <t>F</t>
  </si>
  <si>
    <t>FI</t>
  </si>
  <si>
    <t>UR</t>
  </si>
  <si>
    <t>OIC</t>
  </si>
  <si>
    <t>PREVISIONES</t>
  </si>
  <si>
    <t>Previsiones de caracter laboral, economica y de seguridad social</t>
  </si>
  <si>
    <t>Incrementos a las percepciones</t>
  </si>
  <si>
    <t>Otras medidas de caracter laboral y economicas</t>
  </si>
  <si>
    <t>Previsiones para aportaciones al SAR</t>
  </si>
  <si>
    <t>Previsiones para aportaciones al ISSSTE</t>
  </si>
  <si>
    <t>Previsiones para aportaciones al FOVISSSTE</t>
  </si>
  <si>
    <t>Previsiones para aportaciones cesantia y vejez</t>
  </si>
  <si>
    <t>Previsiones deposito al ahorro solidario</t>
  </si>
  <si>
    <t>Servicios financieros y bancarios</t>
  </si>
  <si>
    <t>Servicios bancarios y financieros</t>
  </si>
  <si>
    <t>14302</t>
  </si>
  <si>
    <t>K027</t>
  </si>
  <si>
    <t>1210K2H0002</t>
  </si>
  <si>
    <t>Depósitos para el ahorro solidario</t>
  </si>
  <si>
    <t>4</t>
  </si>
  <si>
    <t>34101</t>
  </si>
  <si>
    <t>27401</t>
  </si>
  <si>
    <t>Presupuesto Original Autorizado 2015</t>
  </si>
  <si>
    <t>Prespuesto de Egresos de la Federación para el ejercicio fiscal 2015, Calendario de Recursos Fiscales y Propios</t>
  </si>
  <si>
    <t>Productos textiles</t>
  </si>
  <si>
    <t>09</t>
  </si>
  <si>
    <t>16107</t>
  </si>
  <si>
    <t>16108</t>
  </si>
  <si>
    <t>2</t>
  </si>
  <si>
    <t>1210K2H0001</t>
  </si>
  <si>
    <t>K024</t>
  </si>
  <si>
    <t>0310K2H0001</t>
  </si>
  <si>
    <t>Presupuesto Original Autorizado 2013</t>
  </si>
  <si>
    <t>Presupuesto Original Autorizado 2014</t>
  </si>
  <si>
    <t>16102</t>
  </si>
  <si>
    <t>Prespuesto de Egresos de la Federación para el ejercicio fiscal 2014, Calendario de Recursos Fiscales y Propios</t>
  </si>
  <si>
    <t>Presupuesto Original Autorizado 2016</t>
  </si>
  <si>
    <t>Prespuesto de Egresos de la Federación para el ejercicio fiscal 2016, Calendario de Recursos Fiscales y Propios</t>
  </si>
  <si>
    <t>31603</t>
  </si>
  <si>
    <t>K028</t>
  </si>
  <si>
    <t>1510K2H0001</t>
  </si>
  <si>
    <t>Servicios de internet</t>
  </si>
  <si>
    <t>Presupuesto Original Autorizado 2017</t>
  </si>
  <si>
    <t>Prespuesto de Egresos de la Federación para el ejercicio fiscal 2013, Calendario de Recursos Fiscales y Propios</t>
  </si>
  <si>
    <t xml:space="preserve">Productos alimenticios para el personal que realiza labores en campo o de supervisión </t>
  </si>
  <si>
    <t xml:space="preserve">Blancos y otros productos textiles, excepto prendas de vestir </t>
  </si>
  <si>
    <t xml:space="preserve">Refacciones y accesorios menores de mobiliario y equipo de administración, educacional y recreativo </t>
  </si>
  <si>
    <t xml:space="preserve">Arrendamiento de mobiliario </t>
  </si>
  <si>
    <t xml:space="preserve">Servicios relacionados con procedimientos jurisdiccionales </t>
  </si>
  <si>
    <t>Actividades de apoyo a la función pública y buen gobierno</t>
  </si>
  <si>
    <t xml:space="preserve">Desarrollo tecnológico y prestación de servicios metrológicos para la competitividad </t>
  </si>
  <si>
    <t>Actividades de apoyo administrativo</t>
  </si>
  <si>
    <t>O001 Actividades de apoyo a la función pública y buen gobierno</t>
  </si>
  <si>
    <t>M001 Actividades de apoyo administrativo</t>
  </si>
  <si>
    <t xml:space="preserve">E006 Desarrollo tecnológico y prestación de servicios metrológicos para la competitividad </t>
  </si>
  <si>
    <t>Prespuesto de Egresos de la Federación para el ejercicio fiscal 2017, Calendario de Recursos Fiscales y Propios</t>
  </si>
  <si>
    <t>Presupuesto Original Autorizado 2018</t>
  </si>
  <si>
    <t>Prespuesto de Egresos de la Federación para el ejercicio fiscal 2018, Calendario de Recursos Fiscales y Propios</t>
  </si>
  <si>
    <t>Telefonía celular</t>
  </si>
  <si>
    <t>Servicio de telefonía celular</t>
  </si>
  <si>
    <t>Otros arrendamientos</t>
  </si>
  <si>
    <t>Otros Arrendamientos</t>
  </si>
  <si>
    <t>Prespuesto de Egresos de la Federación para el ejercicio fiscal 2019, Calendario de Recursos Fiscales y Propios</t>
  </si>
  <si>
    <t>Presupuesto Original Autorizado 2019</t>
  </si>
  <si>
    <t>Exposiciones</t>
  </si>
  <si>
    <t>Prespuesto de Egresos de la Federación para el ejercicio fiscal 2020, Calendario de Recursos Fiscales y Propios</t>
  </si>
  <si>
    <t>39101</t>
  </si>
  <si>
    <t xml:space="preserve">Servicios funerarios y de cementerios </t>
  </si>
  <si>
    <t>Funerales y pagas de defunción</t>
  </si>
  <si>
    <t xml:space="preserve">Retribuciones por servicios de carácter social </t>
  </si>
  <si>
    <t xml:space="preserve">Retribuciones por servicios en periodo de formación profesional </t>
  </si>
  <si>
    <t xml:space="preserve">Apoyos a la capacitación de los servidores públicos </t>
  </si>
  <si>
    <t>Presupuesto Original Autorizado 2020</t>
  </si>
  <si>
    <t>CAPÍTULO / CONCEPTO /       PARTIDA GENÉRICA / PARTIDA ESPECÍFICA</t>
  </si>
  <si>
    <t>Actividad Institucional / Programa Presupuestario</t>
  </si>
  <si>
    <t>Servicios personales</t>
  </si>
  <si>
    <t>Materiales y suministros</t>
  </si>
  <si>
    <t>Servicios generales</t>
  </si>
  <si>
    <t>Normalización y metrología</t>
  </si>
  <si>
    <t>Desarrollo tecnológico y prestación de servicios metrológicos para la competitividad </t>
  </si>
  <si>
    <t>Presupuesto de Egresos de la Federación para el ejercicio fiscal 2020</t>
  </si>
  <si>
    <t>Presupuesto Original Autorizado 2021</t>
  </si>
  <si>
    <t>Prespuesto de Egresos de la Federación para el ejercicio fiscal 2021, Calendario de Recursos Fiscales y Propios</t>
  </si>
  <si>
    <t>Presupuesto de Egresos de la Federación para el ejercicio fiscal 2021</t>
  </si>
  <si>
    <t>Presupuesto de Egresos de la Federación para el ejercicio fiscal 2022</t>
  </si>
  <si>
    <t>Prespuesto de Egresos de la Federación para el ejercicio fiscal 2022, Calendario de Recursos Fiscales y Propios</t>
  </si>
  <si>
    <t>Presupuesto Original Autorizado 2022</t>
  </si>
  <si>
    <t>2110K2H0001</t>
  </si>
  <si>
    <t>2010K2H0001</t>
  </si>
  <si>
    <t>Materiales y útiles de enseñanza</t>
  </si>
  <si>
    <t>Materiales y suministros para planteles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</si>
</sst>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_-[$€-2]* #,##0.00_-;\-[$€-2]* #,##0.00_-;_-[$€-2]* &quot;-&quot;??_-"/>
    <numFmt numFmtId="167" formatCode="*-;*-;*-;*-"/>
    <numFmt numFmtId="168" formatCode="_(* #,##0.00_);_(* \(#,##0.00\);_(* &quot;-&quot;??_);_(@_)"/>
    <numFmt numFmtId="169" formatCode="* @"/>
  </numFmts>
  <fonts count="46" x14ac:knownFonts="1">
    <font>
      <sz val="10"/>
      <color theme="1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MS Sans Serif"/>
      <family val="2"/>
    </font>
    <font>
      <u/>
      <sz val="12.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0"/>
      <name val="Tms Rmn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Arial"/>
      <family val="2"/>
    </font>
    <font>
      <b/>
      <sz val="10"/>
      <color theme="4" tint="0.79998168889431442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color rgb="FF00000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649">
    <xf numFmtId="0" fontId="0" fillId="0" borderId="0"/>
    <xf numFmtId="165" fontId="3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9" fillId="17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4" fillId="0" borderId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67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" fillId="0" borderId="0" applyAlignment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4" fillId="0" borderId="0"/>
    <xf numFmtId="0" fontId="17" fillId="0" borderId="0"/>
    <xf numFmtId="0" fontId="4" fillId="0" borderId="0"/>
    <xf numFmtId="0" fontId="23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2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2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" fillId="0" borderId="0"/>
  </cellStyleXfs>
  <cellXfs count="142">
    <xf numFmtId="0" fontId="0" fillId="0" borderId="0" xfId="0"/>
    <xf numFmtId="0" fontId="35" fillId="0" borderId="0" xfId="0" applyFont="1" applyBorder="1" applyAlignment="1">
      <alignment horizontal="center" vertical="center"/>
    </xf>
    <xf numFmtId="0" fontId="35" fillId="0" borderId="0" xfId="648" applyFont="1" applyBorder="1" applyAlignment="1">
      <alignment horizontal="center" vertical="center"/>
    </xf>
    <xf numFmtId="0" fontId="36" fillId="0" borderId="1" xfId="648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Alignment="1">
      <alignment vertical="center"/>
    </xf>
    <xf numFmtId="164" fontId="33" fillId="0" borderId="0" xfId="0" applyNumberFormat="1" applyFont="1" applyAlignment="1">
      <alignment vertical="center"/>
    </xf>
    <xf numFmtId="0" fontId="33" fillId="0" borderId="0" xfId="0" applyFont="1"/>
    <xf numFmtId="0" fontId="34" fillId="0" borderId="0" xfId="0" applyFont="1"/>
    <xf numFmtId="0" fontId="33" fillId="0" borderId="15" xfId="0" applyFont="1" applyBorder="1"/>
    <xf numFmtId="0" fontId="34" fillId="24" borderId="17" xfId="0" applyFont="1" applyFill="1" applyBorder="1" applyAlignment="1">
      <alignment horizontal="left"/>
    </xf>
    <xf numFmtId="0" fontId="37" fillId="25" borderId="15" xfId="0" quotePrefix="1" applyNumberFormat="1" applyFont="1" applyFill="1" applyBorder="1" applyAlignment="1">
      <alignment horizontal="left"/>
    </xf>
    <xf numFmtId="164" fontId="34" fillId="25" borderId="16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center"/>
    </xf>
    <xf numFmtId="164" fontId="33" fillId="0" borderId="15" xfId="0" applyNumberFormat="1" applyFont="1" applyBorder="1" applyAlignment="1">
      <alignment vertical="center"/>
    </xf>
    <xf numFmtId="0" fontId="34" fillId="25" borderId="16" xfId="0" quotePrefix="1" applyNumberFormat="1" applyFont="1" applyFill="1" applyBorder="1" applyAlignment="1">
      <alignment horizontal="left" vertical="center"/>
    </xf>
    <xf numFmtId="0" fontId="34" fillId="25" borderId="16" xfId="0" applyNumberFormat="1" applyFont="1" applyFill="1" applyBorder="1" applyAlignment="1">
      <alignment vertical="center"/>
    </xf>
    <xf numFmtId="164" fontId="34" fillId="25" borderId="16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164" fontId="34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64" fontId="33" fillId="0" borderId="16" xfId="0" applyNumberFormat="1" applyFont="1" applyBorder="1" applyAlignment="1">
      <alignment vertical="center"/>
    </xf>
    <xf numFmtId="0" fontId="34" fillId="25" borderId="16" xfId="0" applyFont="1" applyFill="1" applyBorder="1" applyAlignment="1">
      <alignment horizontal="left" vertical="center"/>
    </xf>
    <xf numFmtId="0" fontId="34" fillId="25" borderId="16" xfId="0" applyFont="1" applyFill="1" applyBorder="1" applyAlignment="1">
      <alignment vertical="center"/>
    </xf>
    <xf numFmtId="164" fontId="34" fillId="24" borderId="17" xfId="0" applyNumberFormat="1" applyFont="1" applyFill="1" applyBorder="1" applyAlignment="1">
      <alignment vertical="center"/>
    </xf>
    <xf numFmtId="0" fontId="34" fillId="0" borderId="16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left" vertical="center" indent="2"/>
    </xf>
    <xf numFmtId="0" fontId="33" fillId="0" borderId="16" xfId="0" applyFont="1" applyBorder="1" applyAlignment="1">
      <alignment horizontal="left" vertical="center" indent="3"/>
    </xf>
    <xf numFmtId="0" fontId="35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64" fontId="33" fillId="0" borderId="0" xfId="0" applyNumberFormat="1" applyFont="1"/>
    <xf numFmtId="0" fontId="33" fillId="0" borderId="0" xfId="0" applyFont="1" applyAlignment="1">
      <alignment horizontal="center"/>
    </xf>
    <xf numFmtId="0" fontId="34" fillId="0" borderId="12" xfId="0" applyFont="1" applyBorder="1"/>
    <xf numFmtId="164" fontId="34" fillId="0" borderId="1" xfId="0" applyNumberFormat="1" applyFont="1" applyBorder="1"/>
    <xf numFmtId="0" fontId="34" fillId="0" borderId="11" xfId="0" applyFont="1" applyBorder="1"/>
    <xf numFmtId="0" fontId="33" fillId="0" borderId="0" xfId="0" applyFont="1" applyBorder="1"/>
    <xf numFmtId="0" fontId="33" fillId="0" borderId="14" xfId="0" applyFont="1" applyBorder="1"/>
    <xf numFmtId="164" fontId="33" fillId="0" borderId="0" xfId="0" applyNumberFormat="1" applyFont="1" applyBorder="1"/>
    <xf numFmtId="0" fontId="33" fillId="0" borderId="0" xfId="0" applyFont="1" applyBorder="1" applyAlignment="1">
      <alignment horizontal="center"/>
    </xf>
    <xf numFmtId="0" fontId="33" fillId="0" borderId="13" xfId="0" applyFont="1" applyBorder="1"/>
    <xf numFmtId="0" fontId="35" fillId="0" borderId="14" xfId="0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2" fillId="0" borderId="0" xfId="0" applyFont="1" applyAlignment="1"/>
    <xf numFmtId="0" fontId="34" fillId="0" borderId="0" xfId="0" applyFont="1" applyAlignment="1"/>
    <xf numFmtId="0" fontId="32" fillId="0" borderId="0" xfId="0" applyNumberFormat="1" applyFont="1" applyAlignment="1"/>
    <xf numFmtId="0" fontId="34" fillId="0" borderId="0" xfId="0" applyNumberFormat="1" applyFont="1" applyAlignment="1"/>
    <xf numFmtId="0" fontId="33" fillId="0" borderId="0" xfId="0" applyNumberFormat="1" applyFont="1" applyAlignment="1">
      <alignment horizontal="center"/>
    </xf>
    <xf numFmtId="0" fontId="34" fillId="0" borderId="1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0" xfId="648" applyNumberFormat="1" applyFont="1" applyBorder="1" applyAlignment="1">
      <alignment horizontal="center" vertical="center"/>
    </xf>
    <xf numFmtId="0" fontId="36" fillId="0" borderId="1" xfId="648" applyNumberFormat="1" applyFont="1" applyBorder="1" applyAlignment="1">
      <alignment horizontal="center" vertical="center"/>
    </xf>
    <xf numFmtId="164" fontId="34" fillId="25" borderId="21" xfId="0" applyNumberFormat="1" applyFont="1" applyFill="1" applyBorder="1" applyAlignment="1">
      <alignment horizontal="center" vertical="center" wrapText="1"/>
    </xf>
    <xf numFmtId="164" fontId="34" fillId="25" borderId="25" xfId="0" quotePrefix="1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vertical="center"/>
    </xf>
    <xf numFmtId="0" fontId="37" fillId="25" borderId="16" xfId="0" applyFont="1" applyFill="1" applyBorder="1" applyAlignment="1">
      <alignment horizontal="left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26" xfId="0" applyNumberFormat="1" applyFont="1" applyFill="1" applyBorder="1" applyAlignment="1">
      <alignment horizontal="center" vertical="center" wrapText="1"/>
    </xf>
    <xf numFmtId="164" fontId="34" fillId="25" borderId="25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26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26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/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26" xfId="0" applyNumberFormat="1" applyFont="1" applyFill="1" applyBorder="1" applyAlignment="1">
      <alignment horizontal="center" vertical="center" wrapText="1"/>
    </xf>
    <xf numFmtId="164" fontId="41" fillId="25" borderId="17" xfId="0" applyNumberFormat="1" applyFont="1" applyFill="1" applyBorder="1" applyAlignment="1">
      <alignment horizontal="center" vertical="center" wrapText="1"/>
    </xf>
    <xf numFmtId="164" fontId="41" fillId="25" borderId="25" xfId="0" quotePrefix="1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left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/>
    </xf>
    <xf numFmtId="3" fontId="45" fillId="0" borderId="38" xfId="0" applyNumberFormat="1" applyFont="1" applyBorder="1" applyAlignment="1">
      <alignment horizontal="right" vertical="center"/>
    </xf>
    <xf numFmtId="3" fontId="45" fillId="0" borderId="39" xfId="0" applyNumberFormat="1" applyFont="1" applyBorder="1" applyAlignment="1">
      <alignment horizontal="right" vertical="center"/>
    </xf>
    <xf numFmtId="0" fontId="45" fillId="0" borderId="37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 applyAlignment="1">
      <alignment horizontal="center" vertical="center"/>
    </xf>
    <xf numFmtId="0" fontId="45" fillId="0" borderId="35" xfId="0" applyFont="1" applyBorder="1" applyAlignment="1">
      <alignment horizontal="right" vertical="center"/>
    </xf>
    <xf numFmtId="0" fontId="45" fillId="0" borderId="36" xfId="0" applyFont="1" applyBorder="1" applyAlignment="1">
      <alignment horizontal="right" vertical="center"/>
    </xf>
    <xf numFmtId="0" fontId="45" fillId="0" borderId="42" xfId="0" applyFont="1" applyBorder="1" applyAlignment="1">
      <alignment horizontal="right" vertical="center"/>
    </xf>
    <xf numFmtId="0" fontId="44" fillId="26" borderId="33" xfId="0" applyFont="1" applyFill="1" applyBorder="1" applyAlignment="1">
      <alignment horizontal="center" vertical="center"/>
    </xf>
    <xf numFmtId="0" fontId="44" fillId="26" borderId="34" xfId="0" applyFont="1" applyFill="1" applyBorder="1" applyAlignment="1">
      <alignment horizontal="center" vertical="center"/>
    </xf>
    <xf numFmtId="0" fontId="44" fillId="26" borderId="35" xfId="0" applyFont="1" applyFill="1" applyBorder="1" applyAlignment="1">
      <alignment horizontal="center" vertical="center" wrapText="1"/>
    </xf>
    <xf numFmtId="0" fontId="44" fillId="26" borderId="36" xfId="0" applyFont="1" applyFill="1" applyBorder="1" applyAlignment="1">
      <alignment horizontal="center" vertical="center" wrapText="1"/>
    </xf>
    <xf numFmtId="0" fontId="45" fillId="0" borderId="37" xfId="0" quotePrefix="1" applyFont="1" applyBorder="1" applyAlignment="1">
      <alignment horizontal="center" vertical="center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0" fontId="44" fillId="26" borderId="3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64" fontId="34" fillId="25" borderId="18" xfId="0" applyNumberFormat="1" applyFont="1" applyFill="1" applyBorder="1" applyAlignment="1">
      <alignment horizontal="center" vertical="center" wrapText="1"/>
    </xf>
    <xf numFmtId="164" fontId="34" fillId="25" borderId="19" xfId="0" applyNumberFormat="1" applyFont="1" applyFill="1" applyBorder="1" applyAlignment="1">
      <alignment horizontal="center" vertical="center" wrapText="1"/>
    </xf>
    <xf numFmtId="164" fontId="34" fillId="25" borderId="22" xfId="0" applyNumberFormat="1" applyFont="1" applyFill="1" applyBorder="1" applyAlignment="1">
      <alignment horizontal="center" vertical="center" wrapText="1"/>
    </xf>
    <xf numFmtId="164" fontId="34" fillId="25" borderId="23" xfId="0" applyNumberFormat="1" applyFont="1" applyFill="1" applyBorder="1" applyAlignment="1">
      <alignment horizontal="center" vertical="center" wrapText="1"/>
    </xf>
    <xf numFmtId="164" fontId="34" fillId="25" borderId="20" xfId="0" applyNumberFormat="1" applyFont="1" applyFill="1" applyBorder="1" applyAlignment="1">
      <alignment horizontal="center" vertical="center" wrapText="1"/>
    </xf>
    <xf numFmtId="164" fontId="34" fillId="25" borderId="24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164" fontId="34" fillId="25" borderId="15" xfId="0" applyNumberFormat="1" applyFont="1" applyFill="1" applyBorder="1" applyAlignment="1">
      <alignment horizontal="center" vertical="center" wrapText="1"/>
    </xf>
    <xf numFmtId="164" fontId="34" fillId="25" borderId="16" xfId="0" applyNumberFormat="1" applyFont="1" applyFill="1" applyBorder="1" applyAlignment="1">
      <alignment horizontal="center" vertical="center" wrapText="1"/>
    </xf>
    <xf numFmtId="164" fontId="34" fillId="25" borderId="17" xfId="0" applyNumberFormat="1" applyFont="1" applyFill="1" applyBorder="1" applyAlignment="1">
      <alignment horizontal="center" vertical="center" wrapText="1"/>
    </xf>
    <xf numFmtId="164" fontId="34" fillId="25" borderId="26" xfId="0" applyNumberFormat="1" applyFont="1" applyFill="1" applyBorder="1" applyAlignment="1">
      <alignment horizontal="center" vertical="center" wrapText="1"/>
    </xf>
    <xf numFmtId="164" fontId="34" fillId="25" borderId="27" xfId="0" applyNumberFormat="1" applyFont="1" applyFill="1" applyBorder="1" applyAlignment="1">
      <alignment horizontal="center" vertical="center" wrapText="1"/>
    </xf>
    <xf numFmtId="164" fontId="34" fillId="25" borderId="2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26" borderId="29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/>
    </xf>
    <xf numFmtId="0" fontId="44" fillId="26" borderId="34" xfId="0" applyFont="1" applyFill="1" applyBorder="1" applyAlignment="1">
      <alignment horizontal="center" vertical="center"/>
    </xf>
    <xf numFmtId="0" fontId="44" fillId="26" borderId="31" xfId="0" applyFont="1" applyFill="1" applyBorder="1" applyAlignment="1">
      <alignment horizontal="center" vertical="center"/>
    </xf>
    <xf numFmtId="0" fontId="44" fillId="26" borderId="32" xfId="0" applyFont="1" applyFill="1" applyBorder="1" applyAlignment="1">
      <alignment horizontal="center" vertical="center"/>
    </xf>
    <xf numFmtId="0" fontId="44" fillId="26" borderId="43" xfId="0" applyFont="1" applyFill="1" applyBorder="1" applyAlignment="1">
      <alignment horizontal="center" vertical="center"/>
    </xf>
    <xf numFmtId="0" fontId="44" fillId="26" borderId="44" xfId="0" applyFont="1" applyFill="1" applyBorder="1" applyAlignment="1">
      <alignment horizontal="center" vertical="center"/>
    </xf>
    <xf numFmtId="0" fontId="44" fillId="26" borderId="4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</cellXfs>
  <cellStyles count="649">
    <cellStyle name="=C:\WINNT\SYSTEM32\COMMAND.COM" xfId="1" xr:uid="{00000000-0005-0000-0000-000000000000}"/>
    <cellStyle name="_x0003_¶?°?‘}É" xfId="2" xr:uid="{00000000-0005-0000-0000-000001000000}"/>
    <cellStyle name="20% - Énfasis1 2" xfId="3" xr:uid="{00000000-0005-0000-0000-000002000000}"/>
    <cellStyle name="20% - Énfasis1 2 2" xfId="4" xr:uid="{00000000-0005-0000-0000-000003000000}"/>
    <cellStyle name="20% - Énfasis1 2 3" xfId="5" xr:uid="{00000000-0005-0000-0000-000004000000}"/>
    <cellStyle name="20% - Énfasis1 3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3" xfId="11" xr:uid="{00000000-0005-0000-0000-00000A000000}"/>
    <cellStyle name="20% - Énfasis1 5" xfId="12" xr:uid="{00000000-0005-0000-0000-00000B000000}"/>
    <cellStyle name="20% - Énfasis1 5 2" xfId="13" xr:uid="{00000000-0005-0000-0000-00000C000000}"/>
    <cellStyle name="20% - Énfasis1 5 3" xfId="14" xr:uid="{00000000-0005-0000-0000-00000D000000}"/>
    <cellStyle name="20% - Énfasis1 6" xfId="15" xr:uid="{00000000-0005-0000-0000-00000E000000}"/>
    <cellStyle name="20% - Énfasis1 6 2" xfId="16" xr:uid="{00000000-0005-0000-0000-00000F000000}"/>
    <cellStyle name="20% - Énfasis1 6 3" xfId="17" xr:uid="{00000000-0005-0000-0000-000010000000}"/>
    <cellStyle name="20% - Énfasis1 7" xfId="18" xr:uid="{00000000-0005-0000-0000-000011000000}"/>
    <cellStyle name="20% - Énfasis1 7 2" xfId="19" xr:uid="{00000000-0005-0000-0000-000012000000}"/>
    <cellStyle name="20% - Énfasis1 7 3" xfId="20" xr:uid="{00000000-0005-0000-0000-000013000000}"/>
    <cellStyle name="20% - Énfasis1 8" xfId="21" xr:uid="{00000000-0005-0000-0000-000014000000}"/>
    <cellStyle name="20% - Énfasis1 8 2" xfId="22" xr:uid="{00000000-0005-0000-0000-000015000000}"/>
    <cellStyle name="20% - Énfasis1 8 3" xfId="23" xr:uid="{00000000-0005-0000-0000-000016000000}"/>
    <cellStyle name="20% - Énfasis2 2" xfId="24" xr:uid="{00000000-0005-0000-0000-000017000000}"/>
    <cellStyle name="20% - Énfasis2 2 2" xfId="25" xr:uid="{00000000-0005-0000-0000-000018000000}"/>
    <cellStyle name="20% - Énfasis2 2 3" xfId="26" xr:uid="{00000000-0005-0000-0000-000019000000}"/>
    <cellStyle name="20% - Énfasis2 3" xfId="27" xr:uid="{00000000-0005-0000-0000-00001A000000}"/>
    <cellStyle name="20% - Énfasis2 3 2" xfId="28" xr:uid="{00000000-0005-0000-0000-00001B000000}"/>
    <cellStyle name="20% - Énfasis2 3 3" xfId="29" xr:uid="{00000000-0005-0000-0000-00001C000000}"/>
    <cellStyle name="20% - Énfasis2 4" xfId="30" xr:uid="{00000000-0005-0000-0000-00001D000000}"/>
    <cellStyle name="20% - Énfasis2 4 2" xfId="31" xr:uid="{00000000-0005-0000-0000-00001E000000}"/>
    <cellStyle name="20% - Énfasis2 4 3" xfId="32" xr:uid="{00000000-0005-0000-0000-00001F000000}"/>
    <cellStyle name="20% - Énfasis2 5" xfId="33" xr:uid="{00000000-0005-0000-0000-000020000000}"/>
    <cellStyle name="20% - Énfasis2 5 2" xfId="34" xr:uid="{00000000-0005-0000-0000-000021000000}"/>
    <cellStyle name="20% - Énfasis2 5 3" xfId="35" xr:uid="{00000000-0005-0000-0000-000022000000}"/>
    <cellStyle name="20% - Énfasis2 6" xfId="36" xr:uid="{00000000-0005-0000-0000-000023000000}"/>
    <cellStyle name="20% - Énfasis2 6 2" xfId="37" xr:uid="{00000000-0005-0000-0000-000024000000}"/>
    <cellStyle name="20% - Énfasis2 6 3" xfId="38" xr:uid="{00000000-0005-0000-0000-000025000000}"/>
    <cellStyle name="20% - Énfasis2 7" xfId="39" xr:uid="{00000000-0005-0000-0000-000026000000}"/>
    <cellStyle name="20% - Énfasis2 7 2" xfId="40" xr:uid="{00000000-0005-0000-0000-000027000000}"/>
    <cellStyle name="20% - Énfasis2 7 3" xfId="41" xr:uid="{00000000-0005-0000-0000-000028000000}"/>
    <cellStyle name="20% - Énfasis2 8" xfId="42" xr:uid="{00000000-0005-0000-0000-000029000000}"/>
    <cellStyle name="20% - Énfasis2 8 2" xfId="43" xr:uid="{00000000-0005-0000-0000-00002A000000}"/>
    <cellStyle name="20% - Énfasis2 8 3" xfId="44" xr:uid="{00000000-0005-0000-0000-00002B000000}"/>
    <cellStyle name="20% - Énfasis3 2" xfId="45" xr:uid="{00000000-0005-0000-0000-00002C000000}"/>
    <cellStyle name="20% - Énfasis3 2 2" xfId="46" xr:uid="{00000000-0005-0000-0000-00002D000000}"/>
    <cellStyle name="20% - Énfasis3 2 3" xfId="47" xr:uid="{00000000-0005-0000-0000-00002E000000}"/>
    <cellStyle name="20% - Énfasis3 3" xfId="48" xr:uid="{00000000-0005-0000-0000-00002F000000}"/>
    <cellStyle name="20% - Énfasis3 3 2" xfId="49" xr:uid="{00000000-0005-0000-0000-000030000000}"/>
    <cellStyle name="20% - Énfasis3 3 3" xfId="50" xr:uid="{00000000-0005-0000-0000-000031000000}"/>
    <cellStyle name="20% - Énfasis3 4" xfId="51" xr:uid="{00000000-0005-0000-0000-000032000000}"/>
    <cellStyle name="20% - Énfasis3 4 2" xfId="52" xr:uid="{00000000-0005-0000-0000-000033000000}"/>
    <cellStyle name="20% - Énfasis3 4 3" xfId="53" xr:uid="{00000000-0005-0000-0000-000034000000}"/>
    <cellStyle name="20% - Énfasis3 5" xfId="54" xr:uid="{00000000-0005-0000-0000-000035000000}"/>
    <cellStyle name="20% - Énfasis3 5 2" xfId="55" xr:uid="{00000000-0005-0000-0000-000036000000}"/>
    <cellStyle name="20% - Énfasis3 5 3" xfId="56" xr:uid="{00000000-0005-0000-0000-000037000000}"/>
    <cellStyle name="20% - Énfasis3 6" xfId="57" xr:uid="{00000000-0005-0000-0000-000038000000}"/>
    <cellStyle name="20% - Énfasis3 6 2" xfId="58" xr:uid="{00000000-0005-0000-0000-000039000000}"/>
    <cellStyle name="20% - Énfasis3 6 3" xfId="59" xr:uid="{00000000-0005-0000-0000-00003A000000}"/>
    <cellStyle name="20% - Énfasis3 7" xfId="60" xr:uid="{00000000-0005-0000-0000-00003B000000}"/>
    <cellStyle name="20% - Énfasis3 7 2" xfId="61" xr:uid="{00000000-0005-0000-0000-00003C000000}"/>
    <cellStyle name="20% - Énfasis3 7 3" xfId="62" xr:uid="{00000000-0005-0000-0000-00003D000000}"/>
    <cellStyle name="20% - Énfasis3 8" xfId="63" xr:uid="{00000000-0005-0000-0000-00003E000000}"/>
    <cellStyle name="20% - Énfasis3 8 2" xfId="64" xr:uid="{00000000-0005-0000-0000-00003F000000}"/>
    <cellStyle name="20% - Énfasis3 8 3" xfId="65" xr:uid="{00000000-0005-0000-0000-000040000000}"/>
    <cellStyle name="20% - Énfasis4 2" xfId="66" xr:uid="{00000000-0005-0000-0000-000041000000}"/>
    <cellStyle name="20% - Énfasis4 2 2" xfId="67" xr:uid="{00000000-0005-0000-0000-000042000000}"/>
    <cellStyle name="20% - Énfasis4 2 3" xfId="68" xr:uid="{00000000-0005-0000-0000-000043000000}"/>
    <cellStyle name="20% - Énfasis4 3" xfId="69" xr:uid="{00000000-0005-0000-0000-000044000000}"/>
    <cellStyle name="20% - Énfasis4 3 2" xfId="70" xr:uid="{00000000-0005-0000-0000-000045000000}"/>
    <cellStyle name="20% - Énfasis4 3 3" xfId="71" xr:uid="{00000000-0005-0000-0000-000046000000}"/>
    <cellStyle name="20% - Énfasis4 4" xfId="72" xr:uid="{00000000-0005-0000-0000-000047000000}"/>
    <cellStyle name="20% - Énfasis4 4 2" xfId="73" xr:uid="{00000000-0005-0000-0000-000048000000}"/>
    <cellStyle name="20% - Énfasis4 4 3" xfId="74" xr:uid="{00000000-0005-0000-0000-000049000000}"/>
    <cellStyle name="20% - Énfasis4 5" xfId="75" xr:uid="{00000000-0005-0000-0000-00004A000000}"/>
    <cellStyle name="20% - Énfasis4 5 2" xfId="76" xr:uid="{00000000-0005-0000-0000-00004B000000}"/>
    <cellStyle name="20% - Énfasis4 5 3" xfId="77" xr:uid="{00000000-0005-0000-0000-00004C000000}"/>
    <cellStyle name="20% - Énfasis4 6" xfId="78" xr:uid="{00000000-0005-0000-0000-00004D000000}"/>
    <cellStyle name="20% - Énfasis4 6 2" xfId="79" xr:uid="{00000000-0005-0000-0000-00004E000000}"/>
    <cellStyle name="20% - Énfasis4 6 3" xfId="80" xr:uid="{00000000-0005-0000-0000-00004F000000}"/>
    <cellStyle name="20% - Énfasis4 7" xfId="81" xr:uid="{00000000-0005-0000-0000-000050000000}"/>
    <cellStyle name="20% - Énfasis4 7 2" xfId="82" xr:uid="{00000000-0005-0000-0000-000051000000}"/>
    <cellStyle name="20% - Énfasis4 7 3" xfId="83" xr:uid="{00000000-0005-0000-0000-000052000000}"/>
    <cellStyle name="20% - Énfasis4 8" xfId="84" xr:uid="{00000000-0005-0000-0000-000053000000}"/>
    <cellStyle name="20% - Énfasis4 8 2" xfId="85" xr:uid="{00000000-0005-0000-0000-000054000000}"/>
    <cellStyle name="20% - Énfasis4 8 3" xfId="86" xr:uid="{00000000-0005-0000-0000-000055000000}"/>
    <cellStyle name="20% - Énfasis5 2" xfId="87" xr:uid="{00000000-0005-0000-0000-000056000000}"/>
    <cellStyle name="20% - Énfasis5 2 2" xfId="88" xr:uid="{00000000-0005-0000-0000-000057000000}"/>
    <cellStyle name="20% - Énfasis5 2 3" xfId="89" xr:uid="{00000000-0005-0000-0000-000058000000}"/>
    <cellStyle name="20% - Énfasis5 3" xfId="90" xr:uid="{00000000-0005-0000-0000-000059000000}"/>
    <cellStyle name="20% - Énfasis5 3 2" xfId="91" xr:uid="{00000000-0005-0000-0000-00005A000000}"/>
    <cellStyle name="20% - Énfasis5 3 3" xfId="92" xr:uid="{00000000-0005-0000-0000-00005B000000}"/>
    <cellStyle name="20% - Énfasis5 4" xfId="93" xr:uid="{00000000-0005-0000-0000-00005C000000}"/>
    <cellStyle name="20% - Énfasis5 4 2" xfId="94" xr:uid="{00000000-0005-0000-0000-00005D000000}"/>
    <cellStyle name="20% - Énfasis5 4 3" xfId="95" xr:uid="{00000000-0005-0000-0000-00005E000000}"/>
    <cellStyle name="20% - Énfasis5 5" xfId="96" xr:uid="{00000000-0005-0000-0000-00005F000000}"/>
    <cellStyle name="20% - Énfasis5 5 2" xfId="97" xr:uid="{00000000-0005-0000-0000-000060000000}"/>
    <cellStyle name="20% - Énfasis5 5 3" xfId="98" xr:uid="{00000000-0005-0000-0000-000061000000}"/>
    <cellStyle name="20% - Énfasis5 6" xfId="99" xr:uid="{00000000-0005-0000-0000-000062000000}"/>
    <cellStyle name="20% - Énfasis5 6 2" xfId="100" xr:uid="{00000000-0005-0000-0000-000063000000}"/>
    <cellStyle name="20% - Énfasis5 6 3" xfId="101" xr:uid="{00000000-0005-0000-0000-000064000000}"/>
    <cellStyle name="20% - Énfasis5 7" xfId="102" xr:uid="{00000000-0005-0000-0000-000065000000}"/>
    <cellStyle name="20% - Énfasis5 7 2" xfId="103" xr:uid="{00000000-0005-0000-0000-000066000000}"/>
    <cellStyle name="20% - Énfasis5 7 3" xfId="104" xr:uid="{00000000-0005-0000-0000-000067000000}"/>
    <cellStyle name="20% - Énfasis5 8" xfId="105" xr:uid="{00000000-0005-0000-0000-000068000000}"/>
    <cellStyle name="20% - Énfasis5 8 2" xfId="106" xr:uid="{00000000-0005-0000-0000-000069000000}"/>
    <cellStyle name="20% - Énfasis5 8 3" xfId="107" xr:uid="{00000000-0005-0000-0000-00006A000000}"/>
    <cellStyle name="20% - Énfasis6 2" xfId="108" xr:uid="{00000000-0005-0000-0000-00006B000000}"/>
    <cellStyle name="20% - Énfasis6 2 2" xfId="109" xr:uid="{00000000-0005-0000-0000-00006C000000}"/>
    <cellStyle name="20% - Énfasis6 2 3" xfId="110" xr:uid="{00000000-0005-0000-0000-00006D000000}"/>
    <cellStyle name="20% - Énfasis6 3" xfId="111" xr:uid="{00000000-0005-0000-0000-00006E000000}"/>
    <cellStyle name="20% - Énfasis6 3 2" xfId="112" xr:uid="{00000000-0005-0000-0000-00006F000000}"/>
    <cellStyle name="20% - Énfasis6 3 3" xfId="113" xr:uid="{00000000-0005-0000-0000-000070000000}"/>
    <cellStyle name="20% - Énfasis6 4" xfId="114" xr:uid="{00000000-0005-0000-0000-000071000000}"/>
    <cellStyle name="20% - Énfasis6 4 2" xfId="115" xr:uid="{00000000-0005-0000-0000-000072000000}"/>
    <cellStyle name="20% - Énfasis6 4 3" xfId="116" xr:uid="{00000000-0005-0000-0000-000073000000}"/>
    <cellStyle name="20% - Énfasis6 5" xfId="117" xr:uid="{00000000-0005-0000-0000-000074000000}"/>
    <cellStyle name="20% - Énfasis6 5 2" xfId="118" xr:uid="{00000000-0005-0000-0000-000075000000}"/>
    <cellStyle name="20% - Énfasis6 5 3" xfId="119" xr:uid="{00000000-0005-0000-0000-000076000000}"/>
    <cellStyle name="20% - Énfasis6 6" xfId="120" xr:uid="{00000000-0005-0000-0000-000077000000}"/>
    <cellStyle name="20% - Énfasis6 6 2" xfId="121" xr:uid="{00000000-0005-0000-0000-000078000000}"/>
    <cellStyle name="20% - Énfasis6 6 3" xfId="122" xr:uid="{00000000-0005-0000-0000-000079000000}"/>
    <cellStyle name="20% - Énfasis6 7" xfId="123" xr:uid="{00000000-0005-0000-0000-00007A000000}"/>
    <cellStyle name="20% - Énfasis6 7 2" xfId="124" xr:uid="{00000000-0005-0000-0000-00007B000000}"/>
    <cellStyle name="20% - Énfasis6 7 3" xfId="125" xr:uid="{00000000-0005-0000-0000-00007C000000}"/>
    <cellStyle name="20% - Énfasis6 8" xfId="126" xr:uid="{00000000-0005-0000-0000-00007D000000}"/>
    <cellStyle name="20% - Énfasis6 8 2" xfId="127" xr:uid="{00000000-0005-0000-0000-00007E000000}"/>
    <cellStyle name="20% - Énfasis6 8 3" xfId="128" xr:uid="{00000000-0005-0000-0000-00007F000000}"/>
    <cellStyle name="40% - Énfasis1 2" xfId="129" xr:uid="{00000000-0005-0000-0000-000080000000}"/>
    <cellStyle name="40% - Énfasis1 2 2" xfId="130" xr:uid="{00000000-0005-0000-0000-000081000000}"/>
    <cellStyle name="40% - Énfasis1 2 3" xfId="131" xr:uid="{00000000-0005-0000-0000-000082000000}"/>
    <cellStyle name="40% - Énfasis1 3" xfId="132" xr:uid="{00000000-0005-0000-0000-000083000000}"/>
    <cellStyle name="40% - Énfasis1 3 2" xfId="133" xr:uid="{00000000-0005-0000-0000-000084000000}"/>
    <cellStyle name="40% - Énfasis1 3 3" xfId="134" xr:uid="{00000000-0005-0000-0000-000085000000}"/>
    <cellStyle name="40% - Énfasis1 4" xfId="135" xr:uid="{00000000-0005-0000-0000-000086000000}"/>
    <cellStyle name="40% - Énfasis1 4 2" xfId="136" xr:uid="{00000000-0005-0000-0000-000087000000}"/>
    <cellStyle name="40% - Énfasis1 4 3" xfId="137" xr:uid="{00000000-0005-0000-0000-000088000000}"/>
    <cellStyle name="40% - Énfasis1 5" xfId="138" xr:uid="{00000000-0005-0000-0000-000089000000}"/>
    <cellStyle name="40% - Énfasis1 5 2" xfId="139" xr:uid="{00000000-0005-0000-0000-00008A000000}"/>
    <cellStyle name="40% - Énfasis1 5 3" xfId="140" xr:uid="{00000000-0005-0000-0000-00008B000000}"/>
    <cellStyle name="40% - Énfasis1 6" xfId="141" xr:uid="{00000000-0005-0000-0000-00008C000000}"/>
    <cellStyle name="40% - Énfasis1 6 2" xfId="142" xr:uid="{00000000-0005-0000-0000-00008D000000}"/>
    <cellStyle name="40% - Énfasis1 6 3" xfId="143" xr:uid="{00000000-0005-0000-0000-00008E000000}"/>
    <cellStyle name="40% - Énfasis1 7" xfId="144" xr:uid="{00000000-0005-0000-0000-00008F000000}"/>
    <cellStyle name="40% - Énfasis1 7 2" xfId="145" xr:uid="{00000000-0005-0000-0000-000090000000}"/>
    <cellStyle name="40% - Énfasis1 7 3" xfId="146" xr:uid="{00000000-0005-0000-0000-000091000000}"/>
    <cellStyle name="40% - Énfasis1 8" xfId="147" xr:uid="{00000000-0005-0000-0000-000092000000}"/>
    <cellStyle name="40% - Énfasis1 8 2" xfId="148" xr:uid="{00000000-0005-0000-0000-000093000000}"/>
    <cellStyle name="40% - Énfasis1 8 3" xfId="149" xr:uid="{00000000-0005-0000-0000-000094000000}"/>
    <cellStyle name="40% - Énfasis2 2" xfId="150" xr:uid="{00000000-0005-0000-0000-000095000000}"/>
    <cellStyle name="40% - Énfasis2 2 2" xfId="151" xr:uid="{00000000-0005-0000-0000-000096000000}"/>
    <cellStyle name="40% - Énfasis2 2 3" xfId="152" xr:uid="{00000000-0005-0000-0000-000097000000}"/>
    <cellStyle name="40% - Énfasis2 3" xfId="153" xr:uid="{00000000-0005-0000-0000-000098000000}"/>
    <cellStyle name="40% - Énfasis2 3 2" xfId="154" xr:uid="{00000000-0005-0000-0000-000099000000}"/>
    <cellStyle name="40% - Énfasis2 3 3" xfId="155" xr:uid="{00000000-0005-0000-0000-00009A000000}"/>
    <cellStyle name="40% - Énfasis2 4" xfId="156" xr:uid="{00000000-0005-0000-0000-00009B000000}"/>
    <cellStyle name="40% - Énfasis2 4 2" xfId="157" xr:uid="{00000000-0005-0000-0000-00009C000000}"/>
    <cellStyle name="40% - Énfasis2 4 3" xfId="158" xr:uid="{00000000-0005-0000-0000-00009D000000}"/>
    <cellStyle name="40% - Énfasis2 5" xfId="159" xr:uid="{00000000-0005-0000-0000-00009E000000}"/>
    <cellStyle name="40% - Énfasis2 5 2" xfId="160" xr:uid="{00000000-0005-0000-0000-00009F000000}"/>
    <cellStyle name="40% - Énfasis2 5 3" xfId="161" xr:uid="{00000000-0005-0000-0000-0000A0000000}"/>
    <cellStyle name="40% - Énfasis2 6" xfId="162" xr:uid="{00000000-0005-0000-0000-0000A1000000}"/>
    <cellStyle name="40% - Énfasis2 6 2" xfId="163" xr:uid="{00000000-0005-0000-0000-0000A2000000}"/>
    <cellStyle name="40% - Énfasis2 6 3" xfId="164" xr:uid="{00000000-0005-0000-0000-0000A3000000}"/>
    <cellStyle name="40% - Énfasis2 7" xfId="165" xr:uid="{00000000-0005-0000-0000-0000A4000000}"/>
    <cellStyle name="40% - Énfasis2 7 2" xfId="166" xr:uid="{00000000-0005-0000-0000-0000A5000000}"/>
    <cellStyle name="40% - Énfasis2 7 3" xfId="167" xr:uid="{00000000-0005-0000-0000-0000A6000000}"/>
    <cellStyle name="40% - Énfasis2 8" xfId="168" xr:uid="{00000000-0005-0000-0000-0000A7000000}"/>
    <cellStyle name="40% - Énfasis2 8 2" xfId="169" xr:uid="{00000000-0005-0000-0000-0000A8000000}"/>
    <cellStyle name="40% - Énfasis2 8 3" xfId="170" xr:uid="{00000000-0005-0000-0000-0000A9000000}"/>
    <cellStyle name="40% - Énfasis3 2" xfId="171" xr:uid="{00000000-0005-0000-0000-0000AA000000}"/>
    <cellStyle name="40% - Énfasis3 2 2" xfId="172" xr:uid="{00000000-0005-0000-0000-0000AB000000}"/>
    <cellStyle name="40% - Énfasis3 2 3" xfId="173" xr:uid="{00000000-0005-0000-0000-0000AC000000}"/>
    <cellStyle name="40% - Énfasis3 3" xfId="174" xr:uid="{00000000-0005-0000-0000-0000AD000000}"/>
    <cellStyle name="40% - Énfasis3 3 2" xfId="175" xr:uid="{00000000-0005-0000-0000-0000AE000000}"/>
    <cellStyle name="40% - Énfasis3 3 3" xfId="176" xr:uid="{00000000-0005-0000-0000-0000AF000000}"/>
    <cellStyle name="40% - Énfasis3 4" xfId="177" xr:uid="{00000000-0005-0000-0000-0000B0000000}"/>
    <cellStyle name="40% - Énfasis3 4 2" xfId="178" xr:uid="{00000000-0005-0000-0000-0000B1000000}"/>
    <cellStyle name="40% - Énfasis3 4 3" xfId="179" xr:uid="{00000000-0005-0000-0000-0000B2000000}"/>
    <cellStyle name="40% - Énfasis3 5" xfId="180" xr:uid="{00000000-0005-0000-0000-0000B3000000}"/>
    <cellStyle name="40% - Énfasis3 5 2" xfId="181" xr:uid="{00000000-0005-0000-0000-0000B4000000}"/>
    <cellStyle name="40% - Énfasis3 5 3" xfId="182" xr:uid="{00000000-0005-0000-0000-0000B5000000}"/>
    <cellStyle name="40% - Énfasis3 6" xfId="183" xr:uid="{00000000-0005-0000-0000-0000B6000000}"/>
    <cellStyle name="40% - Énfasis3 6 2" xfId="184" xr:uid="{00000000-0005-0000-0000-0000B7000000}"/>
    <cellStyle name="40% - Énfasis3 6 3" xfId="185" xr:uid="{00000000-0005-0000-0000-0000B8000000}"/>
    <cellStyle name="40% - Énfasis3 7" xfId="186" xr:uid="{00000000-0005-0000-0000-0000B9000000}"/>
    <cellStyle name="40% - Énfasis3 7 2" xfId="187" xr:uid="{00000000-0005-0000-0000-0000BA000000}"/>
    <cellStyle name="40% - Énfasis3 7 3" xfId="188" xr:uid="{00000000-0005-0000-0000-0000BB000000}"/>
    <cellStyle name="40% - Énfasis3 8" xfId="189" xr:uid="{00000000-0005-0000-0000-0000BC000000}"/>
    <cellStyle name="40% - Énfasis3 8 2" xfId="190" xr:uid="{00000000-0005-0000-0000-0000BD000000}"/>
    <cellStyle name="40% - Énfasis3 8 3" xfId="191" xr:uid="{00000000-0005-0000-0000-0000BE000000}"/>
    <cellStyle name="40% - Énfasis4 2" xfId="192" xr:uid="{00000000-0005-0000-0000-0000BF000000}"/>
    <cellStyle name="40% - Énfasis4 2 2" xfId="193" xr:uid="{00000000-0005-0000-0000-0000C0000000}"/>
    <cellStyle name="40% - Énfasis4 2 3" xfId="194" xr:uid="{00000000-0005-0000-0000-0000C1000000}"/>
    <cellStyle name="40% - Énfasis4 3" xfId="195" xr:uid="{00000000-0005-0000-0000-0000C2000000}"/>
    <cellStyle name="40% - Énfasis4 3 2" xfId="196" xr:uid="{00000000-0005-0000-0000-0000C3000000}"/>
    <cellStyle name="40% - Énfasis4 3 3" xfId="197" xr:uid="{00000000-0005-0000-0000-0000C4000000}"/>
    <cellStyle name="40% - Énfasis4 4" xfId="198" xr:uid="{00000000-0005-0000-0000-0000C5000000}"/>
    <cellStyle name="40% - Énfasis4 4 2" xfId="199" xr:uid="{00000000-0005-0000-0000-0000C6000000}"/>
    <cellStyle name="40% - Énfasis4 4 3" xfId="200" xr:uid="{00000000-0005-0000-0000-0000C7000000}"/>
    <cellStyle name="40% - Énfasis4 5" xfId="201" xr:uid="{00000000-0005-0000-0000-0000C8000000}"/>
    <cellStyle name="40% - Énfasis4 5 2" xfId="202" xr:uid="{00000000-0005-0000-0000-0000C9000000}"/>
    <cellStyle name="40% - Énfasis4 5 3" xfId="203" xr:uid="{00000000-0005-0000-0000-0000CA000000}"/>
    <cellStyle name="40% - Énfasis4 6" xfId="204" xr:uid="{00000000-0005-0000-0000-0000CB000000}"/>
    <cellStyle name="40% - Énfasis4 6 2" xfId="205" xr:uid="{00000000-0005-0000-0000-0000CC000000}"/>
    <cellStyle name="40% - Énfasis4 6 3" xfId="206" xr:uid="{00000000-0005-0000-0000-0000CD000000}"/>
    <cellStyle name="40% - Énfasis4 7" xfId="207" xr:uid="{00000000-0005-0000-0000-0000CE000000}"/>
    <cellStyle name="40% - Énfasis4 7 2" xfId="208" xr:uid="{00000000-0005-0000-0000-0000CF000000}"/>
    <cellStyle name="40% - Énfasis4 7 3" xfId="209" xr:uid="{00000000-0005-0000-0000-0000D0000000}"/>
    <cellStyle name="40% - Énfasis4 8" xfId="210" xr:uid="{00000000-0005-0000-0000-0000D1000000}"/>
    <cellStyle name="40% - Énfasis4 8 2" xfId="211" xr:uid="{00000000-0005-0000-0000-0000D2000000}"/>
    <cellStyle name="40% - Énfasis4 8 3" xfId="212" xr:uid="{00000000-0005-0000-0000-0000D3000000}"/>
    <cellStyle name="40% - Énfasis5 2" xfId="213" xr:uid="{00000000-0005-0000-0000-0000D4000000}"/>
    <cellStyle name="40% - Énfasis5 2 2" xfId="214" xr:uid="{00000000-0005-0000-0000-0000D5000000}"/>
    <cellStyle name="40% - Énfasis5 2 3" xfId="215" xr:uid="{00000000-0005-0000-0000-0000D6000000}"/>
    <cellStyle name="40% - Énfasis5 3" xfId="216" xr:uid="{00000000-0005-0000-0000-0000D7000000}"/>
    <cellStyle name="40% - Énfasis5 3 2" xfId="217" xr:uid="{00000000-0005-0000-0000-0000D8000000}"/>
    <cellStyle name="40% - Énfasis5 3 3" xfId="218" xr:uid="{00000000-0005-0000-0000-0000D9000000}"/>
    <cellStyle name="40% - Énfasis5 4" xfId="219" xr:uid="{00000000-0005-0000-0000-0000DA000000}"/>
    <cellStyle name="40% - Énfasis5 4 2" xfId="220" xr:uid="{00000000-0005-0000-0000-0000DB000000}"/>
    <cellStyle name="40% - Énfasis5 4 3" xfId="221" xr:uid="{00000000-0005-0000-0000-0000DC000000}"/>
    <cellStyle name="40% - Énfasis5 5" xfId="222" xr:uid="{00000000-0005-0000-0000-0000DD000000}"/>
    <cellStyle name="40% - Énfasis5 5 2" xfId="223" xr:uid="{00000000-0005-0000-0000-0000DE000000}"/>
    <cellStyle name="40% - Énfasis5 5 3" xfId="224" xr:uid="{00000000-0005-0000-0000-0000DF000000}"/>
    <cellStyle name="40% - Énfasis5 6" xfId="225" xr:uid="{00000000-0005-0000-0000-0000E0000000}"/>
    <cellStyle name="40% - Énfasis5 6 2" xfId="226" xr:uid="{00000000-0005-0000-0000-0000E1000000}"/>
    <cellStyle name="40% - Énfasis5 6 3" xfId="227" xr:uid="{00000000-0005-0000-0000-0000E2000000}"/>
    <cellStyle name="40% - Énfasis5 7" xfId="228" xr:uid="{00000000-0005-0000-0000-0000E3000000}"/>
    <cellStyle name="40% - Énfasis5 7 2" xfId="229" xr:uid="{00000000-0005-0000-0000-0000E4000000}"/>
    <cellStyle name="40% - Énfasis5 7 3" xfId="230" xr:uid="{00000000-0005-0000-0000-0000E5000000}"/>
    <cellStyle name="40% - Énfasis5 8" xfId="231" xr:uid="{00000000-0005-0000-0000-0000E6000000}"/>
    <cellStyle name="40% - Énfasis5 8 2" xfId="232" xr:uid="{00000000-0005-0000-0000-0000E7000000}"/>
    <cellStyle name="40% - Énfasis5 8 3" xfId="233" xr:uid="{00000000-0005-0000-0000-0000E8000000}"/>
    <cellStyle name="40% - Énfasis6 2" xfId="234" xr:uid="{00000000-0005-0000-0000-0000E9000000}"/>
    <cellStyle name="40% - Énfasis6 2 2" xfId="235" xr:uid="{00000000-0005-0000-0000-0000EA000000}"/>
    <cellStyle name="40% - Énfasis6 2 3" xfId="236" xr:uid="{00000000-0005-0000-0000-0000EB000000}"/>
    <cellStyle name="40% - Énfasis6 3" xfId="237" xr:uid="{00000000-0005-0000-0000-0000EC000000}"/>
    <cellStyle name="40% - Énfasis6 3 2" xfId="238" xr:uid="{00000000-0005-0000-0000-0000ED000000}"/>
    <cellStyle name="40% - Énfasis6 3 3" xfId="239" xr:uid="{00000000-0005-0000-0000-0000EE000000}"/>
    <cellStyle name="40% - Énfasis6 4" xfId="240" xr:uid="{00000000-0005-0000-0000-0000EF000000}"/>
    <cellStyle name="40% - Énfasis6 4 2" xfId="241" xr:uid="{00000000-0005-0000-0000-0000F0000000}"/>
    <cellStyle name="40% - Énfasis6 4 3" xfId="242" xr:uid="{00000000-0005-0000-0000-0000F1000000}"/>
    <cellStyle name="40% - Énfasis6 5" xfId="243" xr:uid="{00000000-0005-0000-0000-0000F2000000}"/>
    <cellStyle name="40% - Énfasis6 5 2" xfId="244" xr:uid="{00000000-0005-0000-0000-0000F3000000}"/>
    <cellStyle name="40% - Énfasis6 5 3" xfId="245" xr:uid="{00000000-0005-0000-0000-0000F4000000}"/>
    <cellStyle name="40% - Énfasis6 6" xfId="246" xr:uid="{00000000-0005-0000-0000-0000F5000000}"/>
    <cellStyle name="40% - Énfasis6 6 2" xfId="247" xr:uid="{00000000-0005-0000-0000-0000F6000000}"/>
    <cellStyle name="40% - Énfasis6 6 3" xfId="248" xr:uid="{00000000-0005-0000-0000-0000F7000000}"/>
    <cellStyle name="40% - Énfasis6 7" xfId="249" xr:uid="{00000000-0005-0000-0000-0000F8000000}"/>
    <cellStyle name="40% - Énfasis6 7 2" xfId="250" xr:uid="{00000000-0005-0000-0000-0000F9000000}"/>
    <cellStyle name="40% - Énfasis6 7 3" xfId="251" xr:uid="{00000000-0005-0000-0000-0000FA000000}"/>
    <cellStyle name="40% - Énfasis6 8" xfId="252" xr:uid="{00000000-0005-0000-0000-0000FB000000}"/>
    <cellStyle name="40% - Énfasis6 8 2" xfId="253" xr:uid="{00000000-0005-0000-0000-0000FC000000}"/>
    <cellStyle name="40% - Énfasis6 8 3" xfId="254" xr:uid="{00000000-0005-0000-0000-0000FD000000}"/>
    <cellStyle name="60% - Énfasis1 2" xfId="255" xr:uid="{00000000-0005-0000-0000-0000FE000000}"/>
    <cellStyle name="60% - Énfasis1 3" xfId="256" xr:uid="{00000000-0005-0000-0000-0000FF000000}"/>
    <cellStyle name="60% - Énfasis1 4" xfId="257" xr:uid="{00000000-0005-0000-0000-000000010000}"/>
    <cellStyle name="60% - Énfasis1 5" xfId="258" xr:uid="{00000000-0005-0000-0000-000001010000}"/>
    <cellStyle name="60% - Énfasis1 6" xfId="259" xr:uid="{00000000-0005-0000-0000-000002010000}"/>
    <cellStyle name="60% - Énfasis1 7" xfId="260" xr:uid="{00000000-0005-0000-0000-000003010000}"/>
    <cellStyle name="60% - Énfasis1 8" xfId="261" xr:uid="{00000000-0005-0000-0000-000004010000}"/>
    <cellStyle name="60% - Énfasis2 2" xfId="262" xr:uid="{00000000-0005-0000-0000-000005010000}"/>
    <cellStyle name="60% - Énfasis2 3" xfId="263" xr:uid="{00000000-0005-0000-0000-000006010000}"/>
    <cellStyle name="60% - Énfasis2 4" xfId="264" xr:uid="{00000000-0005-0000-0000-000007010000}"/>
    <cellStyle name="60% - Énfasis2 5" xfId="265" xr:uid="{00000000-0005-0000-0000-000008010000}"/>
    <cellStyle name="60% - Énfasis2 6" xfId="266" xr:uid="{00000000-0005-0000-0000-000009010000}"/>
    <cellStyle name="60% - Énfasis2 7" xfId="267" xr:uid="{00000000-0005-0000-0000-00000A010000}"/>
    <cellStyle name="60% - Énfasis2 8" xfId="268" xr:uid="{00000000-0005-0000-0000-00000B010000}"/>
    <cellStyle name="60% - Énfasis3 2" xfId="269" xr:uid="{00000000-0005-0000-0000-00000C010000}"/>
    <cellStyle name="60% - Énfasis3 3" xfId="270" xr:uid="{00000000-0005-0000-0000-00000D010000}"/>
    <cellStyle name="60% - Énfasis3 4" xfId="271" xr:uid="{00000000-0005-0000-0000-00000E010000}"/>
    <cellStyle name="60% - Énfasis3 5" xfId="272" xr:uid="{00000000-0005-0000-0000-00000F010000}"/>
    <cellStyle name="60% - Énfasis3 6" xfId="273" xr:uid="{00000000-0005-0000-0000-000010010000}"/>
    <cellStyle name="60% - Énfasis3 7" xfId="274" xr:uid="{00000000-0005-0000-0000-000011010000}"/>
    <cellStyle name="60% - Énfasis3 8" xfId="275" xr:uid="{00000000-0005-0000-0000-000012010000}"/>
    <cellStyle name="60% - Énfasis4 2" xfId="276" xr:uid="{00000000-0005-0000-0000-000013010000}"/>
    <cellStyle name="60% - Énfasis4 3" xfId="277" xr:uid="{00000000-0005-0000-0000-000014010000}"/>
    <cellStyle name="60% - Énfasis4 4" xfId="278" xr:uid="{00000000-0005-0000-0000-000015010000}"/>
    <cellStyle name="60% - Énfasis4 5" xfId="279" xr:uid="{00000000-0005-0000-0000-000016010000}"/>
    <cellStyle name="60% - Énfasis4 6" xfId="280" xr:uid="{00000000-0005-0000-0000-000017010000}"/>
    <cellStyle name="60% - Énfasis4 7" xfId="281" xr:uid="{00000000-0005-0000-0000-000018010000}"/>
    <cellStyle name="60% - Énfasis4 8" xfId="282" xr:uid="{00000000-0005-0000-0000-000019010000}"/>
    <cellStyle name="60% - Énfasis5 2" xfId="283" xr:uid="{00000000-0005-0000-0000-00001A010000}"/>
    <cellStyle name="60% - Énfasis5 3" xfId="284" xr:uid="{00000000-0005-0000-0000-00001B010000}"/>
    <cellStyle name="60% - Énfasis5 4" xfId="285" xr:uid="{00000000-0005-0000-0000-00001C010000}"/>
    <cellStyle name="60% - Énfasis5 5" xfId="286" xr:uid="{00000000-0005-0000-0000-00001D010000}"/>
    <cellStyle name="60% - Énfasis5 6" xfId="287" xr:uid="{00000000-0005-0000-0000-00001E010000}"/>
    <cellStyle name="60% - Énfasis5 7" xfId="288" xr:uid="{00000000-0005-0000-0000-00001F010000}"/>
    <cellStyle name="60% - Énfasis5 8" xfId="289" xr:uid="{00000000-0005-0000-0000-000020010000}"/>
    <cellStyle name="60% - Énfasis6 2" xfId="290" xr:uid="{00000000-0005-0000-0000-000021010000}"/>
    <cellStyle name="60% - Énfasis6 3" xfId="291" xr:uid="{00000000-0005-0000-0000-000022010000}"/>
    <cellStyle name="60% - Énfasis6 4" xfId="292" xr:uid="{00000000-0005-0000-0000-000023010000}"/>
    <cellStyle name="60% - Énfasis6 5" xfId="293" xr:uid="{00000000-0005-0000-0000-000024010000}"/>
    <cellStyle name="60% - Énfasis6 6" xfId="294" xr:uid="{00000000-0005-0000-0000-000025010000}"/>
    <cellStyle name="60% - Énfasis6 7" xfId="295" xr:uid="{00000000-0005-0000-0000-000026010000}"/>
    <cellStyle name="60% - Énfasis6 8" xfId="296" xr:uid="{00000000-0005-0000-0000-000027010000}"/>
    <cellStyle name="Buena 2" xfId="297" xr:uid="{00000000-0005-0000-0000-000028010000}"/>
    <cellStyle name="Buena 3" xfId="298" xr:uid="{00000000-0005-0000-0000-000029010000}"/>
    <cellStyle name="Buena 4" xfId="299" xr:uid="{00000000-0005-0000-0000-00002A010000}"/>
    <cellStyle name="Buena 5" xfId="300" xr:uid="{00000000-0005-0000-0000-00002B010000}"/>
    <cellStyle name="Buena 6" xfId="301" xr:uid="{00000000-0005-0000-0000-00002C010000}"/>
    <cellStyle name="Buena 7" xfId="302" xr:uid="{00000000-0005-0000-0000-00002D010000}"/>
    <cellStyle name="Buena 8" xfId="303" xr:uid="{00000000-0005-0000-0000-00002E010000}"/>
    <cellStyle name="Cálculo 2" xfId="304" xr:uid="{00000000-0005-0000-0000-00002F010000}"/>
    <cellStyle name="Cálculo 3" xfId="305" xr:uid="{00000000-0005-0000-0000-000030010000}"/>
    <cellStyle name="Cálculo 4" xfId="306" xr:uid="{00000000-0005-0000-0000-000031010000}"/>
    <cellStyle name="Cálculo 5" xfId="307" xr:uid="{00000000-0005-0000-0000-000032010000}"/>
    <cellStyle name="Cálculo 6" xfId="308" xr:uid="{00000000-0005-0000-0000-000033010000}"/>
    <cellStyle name="Cálculo 7" xfId="309" xr:uid="{00000000-0005-0000-0000-000034010000}"/>
    <cellStyle name="Cálculo 8" xfId="310" xr:uid="{00000000-0005-0000-0000-000035010000}"/>
    <cellStyle name="Celda de comprobación 2" xfId="311" xr:uid="{00000000-0005-0000-0000-000036010000}"/>
    <cellStyle name="Celda de comprobación 3" xfId="312" xr:uid="{00000000-0005-0000-0000-000037010000}"/>
    <cellStyle name="Celda de comprobación 4" xfId="313" xr:uid="{00000000-0005-0000-0000-000038010000}"/>
    <cellStyle name="Celda de comprobación 5" xfId="314" xr:uid="{00000000-0005-0000-0000-000039010000}"/>
    <cellStyle name="Celda de comprobación 6" xfId="315" xr:uid="{00000000-0005-0000-0000-00003A010000}"/>
    <cellStyle name="Celda de comprobación 7" xfId="316" xr:uid="{00000000-0005-0000-0000-00003B010000}"/>
    <cellStyle name="Celda de comprobación 8" xfId="317" xr:uid="{00000000-0005-0000-0000-00003C010000}"/>
    <cellStyle name="Celda vinculada 2" xfId="318" xr:uid="{00000000-0005-0000-0000-00003D010000}"/>
    <cellStyle name="Celda vinculada 3" xfId="319" xr:uid="{00000000-0005-0000-0000-00003E010000}"/>
    <cellStyle name="Celda vinculada 4" xfId="320" xr:uid="{00000000-0005-0000-0000-00003F010000}"/>
    <cellStyle name="Celda vinculada 5" xfId="321" xr:uid="{00000000-0005-0000-0000-000040010000}"/>
    <cellStyle name="Celda vinculada 6" xfId="322" xr:uid="{00000000-0005-0000-0000-000041010000}"/>
    <cellStyle name="Celda vinculada 7" xfId="323" xr:uid="{00000000-0005-0000-0000-000042010000}"/>
    <cellStyle name="Celda vinculada 8" xfId="324" xr:uid="{00000000-0005-0000-0000-000043010000}"/>
    <cellStyle name="Comma_Calendario 2003" xfId="325" xr:uid="{00000000-0005-0000-0000-000044010000}"/>
    <cellStyle name="Encabezado 4 2" xfId="326" xr:uid="{00000000-0005-0000-0000-000045010000}"/>
    <cellStyle name="Encabezado 4 3" xfId="327" xr:uid="{00000000-0005-0000-0000-000046010000}"/>
    <cellStyle name="Encabezado 4 4" xfId="328" xr:uid="{00000000-0005-0000-0000-000047010000}"/>
    <cellStyle name="Encabezado 4 5" xfId="329" xr:uid="{00000000-0005-0000-0000-000048010000}"/>
    <cellStyle name="Encabezado 4 6" xfId="330" xr:uid="{00000000-0005-0000-0000-000049010000}"/>
    <cellStyle name="Encabezado 4 7" xfId="331" xr:uid="{00000000-0005-0000-0000-00004A010000}"/>
    <cellStyle name="Encabezado 4 8" xfId="332" xr:uid="{00000000-0005-0000-0000-00004B010000}"/>
    <cellStyle name="Énfasis1 2" xfId="333" xr:uid="{00000000-0005-0000-0000-00004C010000}"/>
    <cellStyle name="Énfasis1 3" xfId="334" xr:uid="{00000000-0005-0000-0000-00004D010000}"/>
    <cellStyle name="Énfasis1 4" xfId="335" xr:uid="{00000000-0005-0000-0000-00004E010000}"/>
    <cellStyle name="Énfasis1 5" xfId="336" xr:uid="{00000000-0005-0000-0000-00004F010000}"/>
    <cellStyle name="Énfasis1 6" xfId="337" xr:uid="{00000000-0005-0000-0000-000050010000}"/>
    <cellStyle name="Énfasis1 7" xfId="338" xr:uid="{00000000-0005-0000-0000-000051010000}"/>
    <cellStyle name="Énfasis1 8" xfId="339" xr:uid="{00000000-0005-0000-0000-000052010000}"/>
    <cellStyle name="Énfasis2 2" xfId="340" xr:uid="{00000000-0005-0000-0000-000053010000}"/>
    <cellStyle name="Énfasis2 3" xfId="341" xr:uid="{00000000-0005-0000-0000-000054010000}"/>
    <cellStyle name="Énfasis2 4" xfId="342" xr:uid="{00000000-0005-0000-0000-000055010000}"/>
    <cellStyle name="Énfasis2 5" xfId="343" xr:uid="{00000000-0005-0000-0000-000056010000}"/>
    <cellStyle name="Énfasis2 6" xfId="344" xr:uid="{00000000-0005-0000-0000-000057010000}"/>
    <cellStyle name="Énfasis2 7" xfId="345" xr:uid="{00000000-0005-0000-0000-000058010000}"/>
    <cellStyle name="Énfasis2 8" xfId="346" xr:uid="{00000000-0005-0000-0000-000059010000}"/>
    <cellStyle name="Énfasis3 2" xfId="347" xr:uid="{00000000-0005-0000-0000-00005A010000}"/>
    <cellStyle name="Énfasis3 3" xfId="348" xr:uid="{00000000-0005-0000-0000-00005B010000}"/>
    <cellStyle name="Énfasis3 4" xfId="349" xr:uid="{00000000-0005-0000-0000-00005C010000}"/>
    <cellStyle name="Énfasis3 5" xfId="350" xr:uid="{00000000-0005-0000-0000-00005D010000}"/>
    <cellStyle name="Énfasis3 6" xfId="351" xr:uid="{00000000-0005-0000-0000-00005E010000}"/>
    <cellStyle name="Énfasis3 7" xfId="352" xr:uid="{00000000-0005-0000-0000-00005F010000}"/>
    <cellStyle name="Énfasis3 8" xfId="353" xr:uid="{00000000-0005-0000-0000-000060010000}"/>
    <cellStyle name="Énfasis4 2" xfId="354" xr:uid="{00000000-0005-0000-0000-000061010000}"/>
    <cellStyle name="Énfasis4 3" xfId="355" xr:uid="{00000000-0005-0000-0000-000062010000}"/>
    <cellStyle name="Énfasis4 4" xfId="356" xr:uid="{00000000-0005-0000-0000-000063010000}"/>
    <cellStyle name="Énfasis4 5" xfId="357" xr:uid="{00000000-0005-0000-0000-000064010000}"/>
    <cellStyle name="Énfasis4 6" xfId="358" xr:uid="{00000000-0005-0000-0000-000065010000}"/>
    <cellStyle name="Énfasis4 7" xfId="359" xr:uid="{00000000-0005-0000-0000-000066010000}"/>
    <cellStyle name="Énfasis4 8" xfId="360" xr:uid="{00000000-0005-0000-0000-000067010000}"/>
    <cellStyle name="Énfasis5 2" xfId="361" xr:uid="{00000000-0005-0000-0000-000068010000}"/>
    <cellStyle name="Énfasis5 3" xfId="362" xr:uid="{00000000-0005-0000-0000-000069010000}"/>
    <cellStyle name="Énfasis5 4" xfId="363" xr:uid="{00000000-0005-0000-0000-00006A010000}"/>
    <cellStyle name="Énfasis5 5" xfId="364" xr:uid="{00000000-0005-0000-0000-00006B010000}"/>
    <cellStyle name="Énfasis5 6" xfId="365" xr:uid="{00000000-0005-0000-0000-00006C010000}"/>
    <cellStyle name="Énfasis5 7" xfId="366" xr:uid="{00000000-0005-0000-0000-00006D010000}"/>
    <cellStyle name="Énfasis5 8" xfId="367" xr:uid="{00000000-0005-0000-0000-00006E010000}"/>
    <cellStyle name="Énfasis6 2" xfId="368" xr:uid="{00000000-0005-0000-0000-00006F010000}"/>
    <cellStyle name="Énfasis6 3" xfId="369" xr:uid="{00000000-0005-0000-0000-000070010000}"/>
    <cellStyle name="Énfasis6 4" xfId="370" xr:uid="{00000000-0005-0000-0000-000071010000}"/>
    <cellStyle name="Énfasis6 5" xfId="371" xr:uid="{00000000-0005-0000-0000-000072010000}"/>
    <cellStyle name="Énfasis6 6" xfId="372" xr:uid="{00000000-0005-0000-0000-000073010000}"/>
    <cellStyle name="Énfasis6 7" xfId="373" xr:uid="{00000000-0005-0000-0000-000074010000}"/>
    <cellStyle name="Énfasis6 8" xfId="374" xr:uid="{00000000-0005-0000-0000-000075010000}"/>
    <cellStyle name="Entrada 2" xfId="375" xr:uid="{00000000-0005-0000-0000-000076010000}"/>
    <cellStyle name="Entrada 3" xfId="376" xr:uid="{00000000-0005-0000-0000-000077010000}"/>
    <cellStyle name="Entrada 4" xfId="377" xr:uid="{00000000-0005-0000-0000-000078010000}"/>
    <cellStyle name="Entrada 5" xfId="378" xr:uid="{00000000-0005-0000-0000-000079010000}"/>
    <cellStyle name="Entrada 6" xfId="379" xr:uid="{00000000-0005-0000-0000-00007A010000}"/>
    <cellStyle name="Entrada 7" xfId="380" xr:uid="{00000000-0005-0000-0000-00007B010000}"/>
    <cellStyle name="Entrada 8" xfId="381" xr:uid="{00000000-0005-0000-0000-00007C010000}"/>
    <cellStyle name="Estilo 1" xfId="382" xr:uid="{00000000-0005-0000-0000-00007D010000}"/>
    <cellStyle name="Euro" xfId="383" xr:uid="{00000000-0005-0000-0000-00007E010000}"/>
    <cellStyle name="Heading" xfId="384" xr:uid="{00000000-0005-0000-0000-00007F010000}"/>
    <cellStyle name="Hipervínculo 2" xfId="385" xr:uid="{00000000-0005-0000-0000-000080010000}"/>
    <cellStyle name="Hipervínculo 3" xfId="386" xr:uid="{00000000-0005-0000-0000-000081010000}"/>
    <cellStyle name="Incorrecto 2" xfId="387" xr:uid="{00000000-0005-0000-0000-000082010000}"/>
    <cellStyle name="Incorrecto 3" xfId="388" xr:uid="{00000000-0005-0000-0000-000083010000}"/>
    <cellStyle name="Incorrecto 4" xfId="389" xr:uid="{00000000-0005-0000-0000-000084010000}"/>
    <cellStyle name="Incorrecto 5" xfId="390" xr:uid="{00000000-0005-0000-0000-000085010000}"/>
    <cellStyle name="Incorrecto 6" xfId="391" xr:uid="{00000000-0005-0000-0000-000086010000}"/>
    <cellStyle name="Incorrecto 7" xfId="392" xr:uid="{00000000-0005-0000-0000-000087010000}"/>
    <cellStyle name="Incorrecto 8" xfId="393" xr:uid="{00000000-0005-0000-0000-000088010000}"/>
    <cellStyle name="Linea horizontal" xfId="394" xr:uid="{00000000-0005-0000-0000-000089010000}"/>
    <cellStyle name="Millares 10" xfId="395" xr:uid="{00000000-0005-0000-0000-00008A010000}"/>
    <cellStyle name="Millares 11" xfId="396" xr:uid="{00000000-0005-0000-0000-00008B010000}"/>
    <cellStyle name="Millares 2" xfId="397" xr:uid="{00000000-0005-0000-0000-00008C010000}"/>
    <cellStyle name="Millares 2 2" xfId="398" xr:uid="{00000000-0005-0000-0000-00008D010000}"/>
    <cellStyle name="Millares 2 3" xfId="399" xr:uid="{00000000-0005-0000-0000-00008E010000}"/>
    <cellStyle name="Millares 2 3 2" xfId="400" xr:uid="{00000000-0005-0000-0000-00008F010000}"/>
    <cellStyle name="Millares 2 4" xfId="401" xr:uid="{00000000-0005-0000-0000-000090010000}"/>
    <cellStyle name="Millares 2 4 2" xfId="402" xr:uid="{00000000-0005-0000-0000-000091010000}"/>
    <cellStyle name="Millares 2 5" xfId="403" xr:uid="{00000000-0005-0000-0000-000092010000}"/>
    <cellStyle name="Millares 3" xfId="404" xr:uid="{00000000-0005-0000-0000-000093010000}"/>
    <cellStyle name="Millares 3 2" xfId="405" xr:uid="{00000000-0005-0000-0000-000094010000}"/>
    <cellStyle name="Millares 4" xfId="406" xr:uid="{00000000-0005-0000-0000-000095010000}"/>
    <cellStyle name="Millares 4 2" xfId="407" xr:uid="{00000000-0005-0000-0000-000096010000}"/>
    <cellStyle name="Millares 5" xfId="408" xr:uid="{00000000-0005-0000-0000-000097010000}"/>
    <cellStyle name="Millares 5 2" xfId="409" xr:uid="{00000000-0005-0000-0000-000098010000}"/>
    <cellStyle name="Millares 5 3" xfId="410" xr:uid="{00000000-0005-0000-0000-000099010000}"/>
    <cellStyle name="Millares 6" xfId="411" xr:uid="{00000000-0005-0000-0000-00009A010000}"/>
    <cellStyle name="Millares 6 2" xfId="412" xr:uid="{00000000-0005-0000-0000-00009B010000}"/>
    <cellStyle name="Millares 6 3" xfId="413" xr:uid="{00000000-0005-0000-0000-00009C010000}"/>
    <cellStyle name="Millares 6 3 2" xfId="414" xr:uid="{00000000-0005-0000-0000-00009D010000}"/>
    <cellStyle name="Millares 7" xfId="415" xr:uid="{00000000-0005-0000-0000-00009E010000}"/>
    <cellStyle name="Millares 8" xfId="416" xr:uid="{00000000-0005-0000-0000-00009F010000}"/>
    <cellStyle name="Millares 9" xfId="417" xr:uid="{00000000-0005-0000-0000-0000A0010000}"/>
    <cellStyle name="Moneda 2" xfId="418" xr:uid="{00000000-0005-0000-0000-0000A1010000}"/>
    <cellStyle name="Neutral 2" xfId="419" xr:uid="{00000000-0005-0000-0000-0000A2010000}"/>
    <cellStyle name="Neutral 3" xfId="420" xr:uid="{00000000-0005-0000-0000-0000A3010000}"/>
    <cellStyle name="Neutral 4" xfId="421" xr:uid="{00000000-0005-0000-0000-0000A4010000}"/>
    <cellStyle name="Neutral 5" xfId="422" xr:uid="{00000000-0005-0000-0000-0000A5010000}"/>
    <cellStyle name="Neutral 6" xfId="423" xr:uid="{00000000-0005-0000-0000-0000A6010000}"/>
    <cellStyle name="Neutral 7" xfId="424" xr:uid="{00000000-0005-0000-0000-0000A7010000}"/>
    <cellStyle name="Neutral 8" xfId="425" xr:uid="{00000000-0005-0000-0000-0000A8010000}"/>
    <cellStyle name="Normal" xfId="0" builtinId="0"/>
    <cellStyle name="Normal - Modelo1" xfId="426" xr:uid="{00000000-0005-0000-0000-0000AA010000}"/>
    <cellStyle name="Normal - Modelo2" xfId="427" xr:uid="{00000000-0005-0000-0000-0000AB010000}"/>
    <cellStyle name="Normal - Modelo3" xfId="428" xr:uid="{00000000-0005-0000-0000-0000AC010000}"/>
    <cellStyle name="Normal 10" xfId="429" xr:uid="{00000000-0005-0000-0000-0000AD010000}"/>
    <cellStyle name="Normal 10 2" xfId="430" xr:uid="{00000000-0005-0000-0000-0000AE010000}"/>
    <cellStyle name="Normal 11" xfId="431" xr:uid="{00000000-0005-0000-0000-0000AF010000}"/>
    <cellStyle name="Normal 11 2" xfId="432" xr:uid="{00000000-0005-0000-0000-0000B0010000}"/>
    <cellStyle name="Normal 11 2 2" xfId="433" xr:uid="{00000000-0005-0000-0000-0000B1010000}"/>
    <cellStyle name="Normal 12" xfId="434" xr:uid="{00000000-0005-0000-0000-0000B2010000}"/>
    <cellStyle name="Normal 12 2" xfId="435" xr:uid="{00000000-0005-0000-0000-0000B3010000}"/>
    <cellStyle name="Normal 13" xfId="436" xr:uid="{00000000-0005-0000-0000-0000B4010000}"/>
    <cellStyle name="Normal 13 2" xfId="437" xr:uid="{00000000-0005-0000-0000-0000B5010000}"/>
    <cellStyle name="Normal 14" xfId="438" xr:uid="{00000000-0005-0000-0000-0000B6010000}"/>
    <cellStyle name="Normal 14 2" xfId="439" xr:uid="{00000000-0005-0000-0000-0000B7010000}"/>
    <cellStyle name="Normal 15" xfId="440" xr:uid="{00000000-0005-0000-0000-0000B8010000}"/>
    <cellStyle name="Normal 15 2" xfId="441" xr:uid="{00000000-0005-0000-0000-0000B9010000}"/>
    <cellStyle name="Normal 16" xfId="442" xr:uid="{00000000-0005-0000-0000-0000BA010000}"/>
    <cellStyle name="Normal 16 2" xfId="443" xr:uid="{00000000-0005-0000-0000-0000BB010000}"/>
    <cellStyle name="Normal 17" xfId="444" xr:uid="{00000000-0005-0000-0000-0000BC010000}"/>
    <cellStyle name="Normal 17 2" xfId="445" xr:uid="{00000000-0005-0000-0000-0000BD010000}"/>
    <cellStyle name="Normal 18" xfId="446" xr:uid="{00000000-0005-0000-0000-0000BE010000}"/>
    <cellStyle name="Normal 18 2" xfId="447" xr:uid="{00000000-0005-0000-0000-0000BF010000}"/>
    <cellStyle name="Normal 19" xfId="448" xr:uid="{00000000-0005-0000-0000-0000C0010000}"/>
    <cellStyle name="Normal 2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2 2" xfId="452" xr:uid="{00000000-0005-0000-0000-0000C4010000}"/>
    <cellStyle name="Normal 2 2 3" xfId="453" xr:uid="{00000000-0005-0000-0000-0000C5010000}"/>
    <cellStyle name="Normal 2 3" xfId="454" xr:uid="{00000000-0005-0000-0000-0000C6010000}"/>
    <cellStyle name="Normal 2 3 2" xfId="455" xr:uid="{00000000-0005-0000-0000-0000C7010000}"/>
    <cellStyle name="Normal 2 4" xfId="456" xr:uid="{00000000-0005-0000-0000-0000C8010000}"/>
    <cellStyle name="Normal 2 4 2" xfId="457" xr:uid="{00000000-0005-0000-0000-0000C9010000}"/>
    <cellStyle name="Normal 2 4 2 2" xfId="458" xr:uid="{00000000-0005-0000-0000-0000CA010000}"/>
    <cellStyle name="Normal 2 4 3" xfId="459" xr:uid="{00000000-0005-0000-0000-0000CB010000}"/>
    <cellStyle name="Normal 2 4 4" xfId="460" xr:uid="{00000000-0005-0000-0000-0000CC010000}"/>
    <cellStyle name="Normal 2 5" xfId="461" xr:uid="{00000000-0005-0000-0000-0000CD010000}"/>
    <cellStyle name="Normal 2 6" xfId="462" xr:uid="{00000000-0005-0000-0000-0000CE010000}"/>
    <cellStyle name="Normal 2 7" xfId="463" xr:uid="{00000000-0005-0000-0000-0000CF010000}"/>
    <cellStyle name="Normal 2_Prioritarios 2010-Nominal (2)" xfId="464" xr:uid="{00000000-0005-0000-0000-0000D0010000}"/>
    <cellStyle name="Normal 20" xfId="465" xr:uid="{00000000-0005-0000-0000-0000D1010000}"/>
    <cellStyle name="Normal 20 2" xfId="466" xr:uid="{00000000-0005-0000-0000-0000D2010000}"/>
    <cellStyle name="Normal 21" xfId="467" xr:uid="{00000000-0005-0000-0000-0000D3010000}"/>
    <cellStyle name="Normal 21 2" xfId="468" xr:uid="{00000000-0005-0000-0000-0000D4010000}"/>
    <cellStyle name="Normal 22" xfId="469" xr:uid="{00000000-0005-0000-0000-0000D5010000}"/>
    <cellStyle name="Normal 22 2" xfId="470" xr:uid="{00000000-0005-0000-0000-0000D6010000}"/>
    <cellStyle name="Normal 23" xfId="471" xr:uid="{00000000-0005-0000-0000-0000D7010000}"/>
    <cellStyle name="Normal 23 2" xfId="472" xr:uid="{00000000-0005-0000-0000-0000D8010000}"/>
    <cellStyle name="Normal 24" xfId="473" xr:uid="{00000000-0005-0000-0000-0000D9010000}"/>
    <cellStyle name="Normal 24 2" xfId="474" xr:uid="{00000000-0005-0000-0000-0000DA010000}"/>
    <cellStyle name="Normal 25" xfId="475" xr:uid="{00000000-0005-0000-0000-0000DB010000}"/>
    <cellStyle name="Normal 25 2" xfId="476" xr:uid="{00000000-0005-0000-0000-0000DC010000}"/>
    <cellStyle name="Normal 26" xfId="477" xr:uid="{00000000-0005-0000-0000-0000DD010000}"/>
    <cellStyle name="Normal 26 2" xfId="478" xr:uid="{00000000-0005-0000-0000-0000DE010000}"/>
    <cellStyle name="Normal 27" xfId="479" xr:uid="{00000000-0005-0000-0000-0000DF010000}"/>
    <cellStyle name="Normal 27 2" xfId="480" xr:uid="{00000000-0005-0000-0000-0000E0010000}"/>
    <cellStyle name="Normal 28" xfId="481" xr:uid="{00000000-0005-0000-0000-0000E1010000}"/>
    <cellStyle name="Normal 28 2" xfId="482" xr:uid="{00000000-0005-0000-0000-0000E2010000}"/>
    <cellStyle name="Normal 29" xfId="483" xr:uid="{00000000-0005-0000-0000-0000E3010000}"/>
    <cellStyle name="Normal 29 2" xfId="484" xr:uid="{00000000-0005-0000-0000-0000E4010000}"/>
    <cellStyle name="Normal 3" xfId="485" xr:uid="{00000000-0005-0000-0000-0000E5010000}"/>
    <cellStyle name="Normal 3 2" xfId="486" xr:uid="{00000000-0005-0000-0000-0000E6010000}"/>
    <cellStyle name="Normal 3 2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0" xfId="490" xr:uid="{00000000-0005-0000-0000-0000EA010000}"/>
    <cellStyle name="Normal 30 2" xfId="491" xr:uid="{00000000-0005-0000-0000-0000EB010000}"/>
    <cellStyle name="Normal 31" xfId="492" xr:uid="{00000000-0005-0000-0000-0000EC010000}"/>
    <cellStyle name="Normal 31 2" xfId="493" xr:uid="{00000000-0005-0000-0000-0000ED010000}"/>
    <cellStyle name="Normal 32" xfId="494" xr:uid="{00000000-0005-0000-0000-0000EE010000}"/>
    <cellStyle name="Normal 32 2" xfId="495" xr:uid="{00000000-0005-0000-0000-0000EF010000}"/>
    <cellStyle name="Normal 33" xfId="496" xr:uid="{00000000-0005-0000-0000-0000F0010000}"/>
    <cellStyle name="Normal 33 2" xfId="497" xr:uid="{00000000-0005-0000-0000-0000F1010000}"/>
    <cellStyle name="Normal 34" xfId="498" xr:uid="{00000000-0005-0000-0000-0000F2010000}"/>
    <cellStyle name="Normal 34 2" xfId="499" xr:uid="{00000000-0005-0000-0000-0000F3010000}"/>
    <cellStyle name="Normal 35" xfId="500" xr:uid="{00000000-0005-0000-0000-0000F4010000}"/>
    <cellStyle name="Normal 35 2" xfId="501" xr:uid="{00000000-0005-0000-0000-0000F5010000}"/>
    <cellStyle name="Normal 36" xfId="502" xr:uid="{00000000-0005-0000-0000-0000F6010000}"/>
    <cellStyle name="Normal 36 2" xfId="503" xr:uid="{00000000-0005-0000-0000-0000F7010000}"/>
    <cellStyle name="Normal 37" xfId="504" xr:uid="{00000000-0005-0000-0000-0000F8010000}"/>
    <cellStyle name="Normal 37 2" xfId="505" xr:uid="{00000000-0005-0000-0000-0000F9010000}"/>
    <cellStyle name="Normal 38" xfId="506" xr:uid="{00000000-0005-0000-0000-0000FA010000}"/>
    <cellStyle name="Normal 39" xfId="507" xr:uid="{00000000-0005-0000-0000-0000FB010000}"/>
    <cellStyle name="Normal 39 2" xfId="508" xr:uid="{00000000-0005-0000-0000-0000FC010000}"/>
    <cellStyle name="Normal 4" xfId="509" xr:uid="{00000000-0005-0000-0000-0000FD010000}"/>
    <cellStyle name="Normal 4 2" xfId="510" xr:uid="{00000000-0005-0000-0000-0000FE010000}"/>
    <cellStyle name="Normal 4 3" xfId="511" xr:uid="{00000000-0005-0000-0000-0000FF010000}"/>
    <cellStyle name="Normal 40" xfId="512" xr:uid="{00000000-0005-0000-0000-000000020000}"/>
    <cellStyle name="Normal 40 2" xfId="513" xr:uid="{00000000-0005-0000-0000-000001020000}"/>
    <cellStyle name="Normal 41" xfId="514" xr:uid="{00000000-0005-0000-0000-000002020000}"/>
    <cellStyle name="Normal 41 2" xfId="515" xr:uid="{00000000-0005-0000-0000-000003020000}"/>
    <cellStyle name="Normal 42" xfId="516" xr:uid="{00000000-0005-0000-0000-000004020000}"/>
    <cellStyle name="Normal 42 2" xfId="517" xr:uid="{00000000-0005-0000-0000-000005020000}"/>
    <cellStyle name="Normal 43" xfId="518" xr:uid="{00000000-0005-0000-0000-000006020000}"/>
    <cellStyle name="Normal 43 2" xfId="519" xr:uid="{00000000-0005-0000-0000-000007020000}"/>
    <cellStyle name="Normal 44" xfId="520" xr:uid="{00000000-0005-0000-0000-000008020000}"/>
    <cellStyle name="Normal 44 2" xfId="521" xr:uid="{00000000-0005-0000-0000-000009020000}"/>
    <cellStyle name="Normal 45" xfId="522" xr:uid="{00000000-0005-0000-0000-00000A020000}"/>
    <cellStyle name="Normal 45 2" xfId="523" xr:uid="{00000000-0005-0000-0000-00000B020000}"/>
    <cellStyle name="Normal 46" xfId="524" xr:uid="{00000000-0005-0000-0000-00000C020000}"/>
    <cellStyle name="Normal 46 2" xfId="525" xr:uid="{00000000-0005-0000-0000-00000D020000}"/>
    <cellStyle name="Normal 47" xfId="526" xr:uid="{00000000-0005-0000-0000-00000E020000}"/>
    <cellStyle name="Normal 47 2" xfId="527" xr:uid="{00000000-0005-0000-0000-00000F020000}"/>
    <cellStyle name="Normal 48" xfId="528" xr:uid="{00000000-0005-0000-0000-000010020000}"/>
    <cellStyle name="Normal 48 2" xfId="529" xr:uid="{00000000-0005-0000-0000-000011020000}"/>
    <cellStyle name="Normal 49" xfId="530" xr:uid="{00000000-0005-0000-0000-000012020000}"/>
    <cellStyle name="Normal 49 2" xfId="531" xr:uid="{00000000-0005-0000-0000-000013020000}"/>
    <cellStyle name="Normal 5" xfId="532" xr:uid="{00000000-0005-0000-0000-000014020000}"/>
    <cellStyle name="Normal 5 2" xfId="533" xr:uid="{00000000-0005-0000-0000-000015020000}"/>
    <cellStyle name="Normal 5 3" xfId="534" xr:uid="{00000000-0005-0000-0000-000016020000}"/>
    <cellStyle name="Normal 50" xfId="535" xr:uid="{00000000-0005-0000-0000-000017020000}"/>
    <cellStyle name="Normal 50 2" xfId="536" xr:uid="{00000000-0005-0000-0000-000018020000}"/>
    <cellStyle name="Normal 51" xfId="537" xr:uid="{00000000-0005-0000-0000-000019020000}"/>
    <cellStyle name="Normal 51 2" xfId="538" xr:uid="{00000000-0005-0000-0000-00001A020000}"/>
    <cellStyle name="Normal 52" xfId="539" xr:uid="{00000000-0005-0000-0000-00001B020000}"/>
    <cellStyle name="Normal 52 2" xfId="540" xr:uid="{00000000-0005-0000-0000-00001C020000}"/>
    <cellStyle name="Normal 53" xfId="541" xr:uid="{00000000-0005-0000-0000-00001D020000}"/>
    <cellStyle name="Normal 53 2" xfId="542" xr:uid="{00000000-0005-0000-0000-00001E020000}"/>
    <cellStyle name="Normal 54" xfId="543" xr:uid="{00000000-0005-0000-0000-00001F020000}"/>
    <cellStyle name="Normal 54 2" xfId="544" xr:uid="{00000000-0005-0000-0000-000020020000}"/>
    <cellStyle name="Normal 55" xfId="545" xr:uid="{00000000-0005-0000-0000-000021020000}"/>
    <cellStyle name="Normal 55 2" xfId="546" xr:uid="{00000000-0005-0000-0000-000022020000}"/>
    <cellStyle name="Normal 56" xfId="547" xr:uid="{00000000-0005-0000-0000-000023020000}"/>
    <cellStyle name="Normal 56 2" xfId="548" xr:uid="{00000000-0005-0000-0000-000024020000}"/>
    <cellStyle name="Normal 57" xfId="648" xr:uid="{00000000-0005-0000-0000-000025020000}"/>
    <cellStyle name="Normal 59" xfId="549" xr:uid="{00000000-0005-0000-0000-000026020000}"/>
    <cellStyle name="Normal 59 2" xfId="550" xr:uid="{00000000-0005-0000-0000-000027020000}"/>
    <cellStyle name="Normal 6" xfId="551" xr:uid="{00000000-0005-0000-0000-000028020000}"/>
    <cellStyle name="Normal 6 2" xfId="552" xr:uid="{00000000-0005-0000-0000-000029020000}"/>
    <cellStyle name="Normal 6 2 2" xfId="553" xr:uid="{00000000-0005-0000-0000-00002A020000}"/>
    <cellStyle name="Normal 6 3" xfId="554" xr:uid="{00000000-0005-0000-0000-00002B020000}"/>
    <cellStyle name="Normal 60" xfId="555" xr:uid="{00000000-0005-0000-0000-00002C020000}"/>
    <cellStyle name="Normal 60 2" xfId="556" xr:uid="{00000000-0005-0000-0000-00002D020000}"/>
    <cellStyle name="Normal 61" xfId="557" xr:uid="{00000000-0005-0000-0000-00002E020000}"/>
    <cellStyle name="Normal 61 2" xfId="558" xr:uid="{00000000-0005-0000-0000-00002F020000}"/>
    <cellStyle name="Normal 7" xfId="559" xr:uid="{00000000-0005-0000-0000-000030020000}"/>
    <cellStyle name="Normal 7 2" xfId="560" xr:uid="{00000000-0005-0000-0000-000031020000}"/>
    <cellStyle name="Normal 8" xfId="561" xr:uid="{00000000-0005-0000-0000-000032020000}"/>
    <cellStyle name="Normal 8 2" xfId="562" xr:uid="{00000000-0005-0000-0000-000033020000}"/>
    <cellStyle name="Normal 9" xfId="563" xr:uid="{00000000-0005-0000-0000-000034020000}"/>
    <cellStyle name="Normal 9 2" xfId="564" xr:uid="{00000000-0005-0000-0000-000035020000}"/>
    <cellStyle name="Notas 2" xfId="565" xr:uid="{00000000-0005-0000-0000-000036020000}"/>
    <cellStyle name="Notas 2 2" xfId="566" xr:uid="{00000000-0005-0000-0000-000037020000}"/>
    <cellStyle name="Notas 2 3" xfId="567" xr:uid="{00000000-0005-0000-0000-000038020000}"/>
    <cellStyle name="Notas 3" xfId="568" xr:uid="{00000000-0005-0000-0000-000039020000}"/>
    <cellStyle name="Notas 3 2" xfId="569" xr:uid="{00000000-0005-0000-0000-00003A020000}"/>
    <cellStyle name="Notas 3 3" xfId="570" xr:uid="{00000000-0005-0000-0000-00003B020000}"/>
    <cellStyle name="Notas 4" xfId="571" xr:uid="{00000000-0005-0000-0000-00003C020000}"/>
    <cellStyle name="Notas 4 2" xfId="572" xr:uid="{00000000-0005-0000-0000-00003D020000}"/>
    <cellStyle name="Notas 4 3" xfId="573" xr:uid="{00000000-0005-0000-0000-00003E020000}"/>
    <cellStyle name="Notas 5" xfId="574" xr:uid="{00000000-0005-0000-0000-00003F020000}"/>
    <cellStyle name="Notas 5 2" xfId="575" xr:uid="{00000000-0005-0000-0000-000040020000}"/>
    <cellStyle name="Notas 5 3" xfId="576" xr:uid="{00000000-0005-0000-0000-000041020000}"/>
    <cellStyle name="Notas 6" xfId="577" xr:uid="{00000000-0005-0000-0000-000042020000}"/>
    <cellStyle name="Notas 6 2" xfId="578" xr:uid="{00000000-0005-0000-0000-000043020000}"/>
    <cellStyle name="Notas 6 3" xfId="579" xr:uid="{00000000-0005-0000-0000-000044020000}"/>
    <cellStyle name="Notas 7" xfId="580" xr:uid="{00000000-0005-0000-0000-000045020000}"/>
    <cellStyle name="Notas 7 2" xfId="581" xr:uid="{00000000-0005-0000-0000-000046020000}"/>
    <cellStyle name="Notas 7 3" xfId="582" xr:uid="{00000000-0005-0000-0000-000047020000}"/>
    <cellStyle name="Notas 8" xfId="583" xr:uid="{00000000-0005-0000-0000-000048020000}"/>
    <cellStyle name="Notas 8 2" xfId="584" xr:uid="{00000000-0005-0000-0000-000049020000}"/>
    <cellStyle name="Notas 8 3" xfId="585" xr:uid="{00000000-0005-0000-0000-00004A020000}"/>
    <cellStyle name="Percent_fotfcor" xfId="586" xr:uid="{00000000-0005-0000-0000-00004B020000}"/>
    <cellStyle name="Porcentaje 2" xfId="587" xr:uid="{00000000-0005-0000-0000-00004C020000}"/>
    <cellStyle name="Porcentual 2" xfId="588" xr:uid="{00000000-0005-0000-0000-00004D020000}"/>
    <cellStyle name="Porcentual 3" xfId="589" xr:uid="{00000000-0005-0000-0000-00004E020000}"/>
    <cellStyle name="Porcentual 4" xfId="590" xr:uid="{00000000-0005-0000-0000-00004F020000}"/>
    <cellStyle name="Salida 2" xfId="591" xr:uid="{00000000-0005-0000-0000-000050020000}"/>
    <cellStyle name="Salida 3" xfId="592" xr:uid="{00000000-0005-0000-0000-000051020000}"/>
    <cellStyle name="Salida 4" xfId="593" xr:uid="{00000000-0005-0000-0000-000052020000}"/>
    <cellStyle name="Salida 5" xfId="594" xr:uid="{00000000-0005-0000-0000-000053020000}"/>
    <cellStyle name="Salida 6" xfId="595" xr:uid="{00000000-0005-0000-0000-000054020000}"/>
    <cellStyle name="Salida 7" xfId="596" xr:uid="{00000000-0005-0000-0000-000055020000}"/>
    <cellStyle name="Salida 8" xfId="597" xr:uid="{00000000-0005-0000-0000-000056020000}"/>
    <cellStyle name="Texto de advertencia 2" xfId="598" xr:uid="{00000000-0005-0000-0000-000057020000}"/>
    <cellStyle name="Texto de advertencia 3" xfId="599" xr:uid="{00000000-0005-0000-0000-000058020000}"/>
    <cellStyle name="Texto de advertencia 4" xfId="600" xr:uid="{00000000-0005-0000-0000-000059020000}"/>
    <cellStyle name="Texto de advertencia 5" xfId="601" xr:uid="{00000000-0005-0000-0000-00005A020000}"/>
    <cellStyle name="Texto de advertencia 6" xfId="602" xr:uid="{00000000-0005-0000-0000-00005B020000}"/>
    <cellStyle name="Texto de advertencia 7" xfId="603" xr:uid="{00000000-0005-0000-0000-00005C020000}"/>
    <cellStyle name="Texto de advertencia 8" xfId="604" xr:uid="{00000000-0005-0000-0000-00005D020000}"/>
    <cellStyle name="Texto explicativo 2" xfId="605" xr:uid="{00000000-0005-0000-0000-00005E020000}"/>
    <cellStyle name="Texto explicativo 3" xfId="606" xr:uid="{00000000-0005-0000-0000-00005F020000}"/>
    <cellStyle name="Texto explicativo 4" xfId="607" xr:uid="{00000000-0005-0000-0000-000060020000}"/>
    <cellStyle name="Texto explicativo 5" xfId="608" xr:uid="{00000000-0005-0000-0000-000061020000}"/>
    <cellStyle name="Texto explicativo 6" xfId="609" xr:uid="{00000000-0005-0000-0000-000062020000}"/>
    <cellStyle name="Texto explicativo 7" xfId="610" xr:uid="{00000000-0005-0000-0000-000063020000}"/>
    <cellStyle name="Texto explicativo 8" xfId="611" xr:uid="{00000000-0005-0000-0000-000064020000}"/>
    <cellStyle name="Texto, derecha" xfId="612" xr:uid="{00000000-0005-0000-0000-000065020000}"/>
    <cellStyle name="Título 1 2" xfId="613" xr:uid="{00000000-0005-0000-0000-000066020000}"/>
    <cellStyle name="Título 1 3" xfId="614" xr:uid="{00000000-0005-0000-0000-000067020000}"/>
    <cellStyle name="Título 1 4" xfId="615" xr:uid="{00000000-0005-0000-0000-000068020000}"/>
    <cellStyle name="Título 1 5" xfId="616" xr:uid="{00000000-0005-0000-0000-000069020000}"/>
    <cellStyle name="Título 1 6" xfId="617" xr:uid="{00000000-0005-0000-0000-00006A020000}"/>
    <cellStyle name="Título 1 7" xfId="618" xr:uid="{00000000-0005-0000-0000-00006B020000}"/>
    <cellStyle name="Título 1 8" xfId="619" xr:uid="{00000000-0005-0000-0000-00006C020000}"/>
    <cellStyle name="Título 10" xfId="620" xr:uid="{00000000-0005-0000-0000-00006D020000}"/>
    <cellStyle name="Título 2 2" xfId="621" xr:uid="{00000000-0005-0000-0000-00006E020000}"/>
    <cellStyle name="Título 2 3" xfId="622" xr:uid="{00000000-0005-0000-0000-00006F020000}"/>
    <cellStyle name="Título 2 4" xfId="623" xr:uid="{00000000-0005-0000-0000-000070020000}"/>
    <cellStyle name="Título 2 5" xfId="624" xr:uid="{00000000-0005-0000-0000-000071020000}"/>
    <cellStyle name="Título 2 6" xfId="625" xr:uid="{00000000-0005-0000-0000-000072020000}"/>
    <cellStyle name="Título 2 7" xfId="626" xr:uid="{00000000-0005-0000-0000-000073020000}"/>
    <cellStyle name="Título 2 8" xfId="627" xr:uid="{00000000-0005-0000-0000-000074020000}"/>
    <cellStyle name="Título 3 2" xfId="628" xr:uid="{00000000-0005-0000-0000-000075020000}"/>
    <cellStyle name="Título 3 3" xfId="629" xr:uid="{00000000-0005-0000-0000-000076020000}"/>
    <cellStyle name="Título 3 4" xfId="630" xr:uid="{00000000-0005-0000-0000-000077020000}"/>
    <cellStyle name="Título 3 5" xfId="631" xr:uid="{00000000-0005-0000-0000-000078020000}"/>
    <cellStyle name="Título 3 6" xfId="632" xr:uid="{00000000-0005-0000-0000-000079020000}"/>
    <cellStyle name="Título 3 7" xfId="633" xr:uid="{00000000-0005-0000-0000-00007A020000}"/>
    <cellStyle name="Título 3 8" xfId="634" xr:uid="{00000000-0005-0000-0000-00007B020000}"/>
    <cellStyle name="Título 4" xfId="635" xr:uid="{00000000-0005-0000-0000-00007C020000}"/>
    <cellStyle name="Título 5" xfId="636" xr:uid="{00000000-0005-0000-0000-00007D020000}"/>
    <cellStyle name="Título 6" xfId="637" xr:uid="{00000000-0005-0000-0000-00007E020000}"/>
    <cellStyle name="Título 7" xfId="638" xr:uid="{00000000-0005-0000-0000-00007F020000}"/>
    <cellStyle name="Título 8" xfId="639" xr:uid="{00000000-0005-0000-0000-000080020000}"/>
    <cellStyle name="Título 9" xfId="640" xr:uid="{00000000-0005-0000-0000-000081020000}"/>
    <cellStyle name="Total 2" xfId="641" xr:uid="{00000000-0005-0000-0000-000082020000}"/>
    <cellStyle name="Total 3" xfId="642" xr:uid="{00000000-0005-0000-0000-000083020000}"/>
    <cellStyle name="Total 4" xfId="643" xr:uid="{00000000-0005-0000-0000-000084020000}"/>
    <cellStyle name="Total 5" xfId="644" xr:uid="{00000000-0005-0000-0000-000085020000}"/>
    <cellStyle name="Total 6" xfId="645" xr:uid="{00000000-0005-0000-0000-000086020000}"/>
    <cellStyle name="Total 7" xfId="646" xr:uid="{00000000-0005-0000-0000-000087020000}"/>
    <cellStyle name="Total 8" xfId="647" xr:uid="{00000000-0005-0000-0000-00008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PCP1\VOL1\IGIL\DIP\PEF99\BASES99\MODIF99\ECOMOD99\MODCO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Mis%20documentos\2002\controlado\seguimiento\CUADR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rian\Datos%20de%20programa\Microsoft\Excel\Integraci&#243;n%20de%20los%20recursos%20reportados%20P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D\Calendarios%202003\DGPyPA\Lunes13\BANPR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EF%202013/27-08-2012/Resumen%20N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ROYECTO%202006/FUNCIONAL%202000-2004%20BAS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oreno\mis%20document\Mis%20documentos\ass97\Noviembre\inercial-31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JRB2002/EXCEL/ASIGNACION%20ORIGINAL%20DEFINITIV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DIP\PEF04\Exposicion%20de%20Motivos\2003.08.13%20Exp.Motivos%20PPEF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5.43\dgaaefsp\2009\EM\Definitivos\Cuadros%20EM%202009_02-09-2008_entregado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tonio_hernandez/Configuraci&#243;n%20local/Archivos%20temporales%20de%20Internet/OLKCD/GBM%20ULTIMA%20HO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 Eco Controlados 99"/>
      <sheetName val="MODCON99"/>
      <sheetName val="#¡REF"/>
      <sheetName val="edofza4"/>
      <sheetName val="edofza8"/>
      <sheetName val="edofza12"/>
      <sheetName val="edofza1"/>
      <sheetName val="edofza2"/>
      <sheetName val="edofza7"/>
      <sheetName val="edofza6"/>
      <sheetName val="edofza3"/>
      <sheetName val="edofza5"/>
      <sheetName val="edofza11"/>
      <sheetName val="edofza10"/>
      <sheetName val="edofza9"/>
      <sheetName val="CONTROL"/>
      <sheetName val="Tipos de Cambio"/>
      <sheetName val="FP199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98"/>
      <sheetName val="r99"/>
      <sheetName val="SPC"/>
      <sheetName val="c12"/>
      <sheetName val="c13"/>
      <sheetName val="basefin"/>
      <sheetName val="agfimss"/>
      <sheetName val="PENS"/>
      <sheetName val="eroext"/>
      <sheetName val="trans"/>
      <sheetName val="segres"/>
      <sheetName val="c-11"/>
      <sheetName val="c-12"/>
      <sheetName val="H-25"/>
      <sheetName val="invpem"/>
      <sheetName val="balfin-01"/>
      <sheetName val="balfin-00"/>
      <sheetName val="OPFIN"/>
      <sheetName val="resana"/>
      <sheetName val="RES98"/>
      <sheetName val="RES99"/>
      <sheetName val="gp99"/>
      <sheetName val="gp98"/>
      <sheetName val="ip99"/>
      <sheetName val="ip98"/>
      <sheetName val="COY"/>
      <sheetName val="COYUNTURA"/>
      <sheetName val="ip98s-estatutarias"/>
      <sheetName val="GP R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T 27"/>
      <sheetName val="Base 27 3418"/>
      <sheetName val="Base 27"/>
      <sheetName val="T 27%"/>
      <sheetName val="T 12"/>
      <sheetName val="Base 12"/>
      <sheetName val="T 23"/>
      <sheetName val="Base 23"/>
      <sheetName val="T 30"/>
      <sheetName val="Base 30"/>
      <sheetName val="Hoja1"/>
      <sheetName val="Base global"/>
      <sheetName val="Tabla global"/>
      <sheetName val="Global"/>
      <sheetName val="100"/>
      <sheetName val="102"/>
      <sheetName val="110"/>
      <sheetName val="200"/>
      <sheetName val="300"/>
      <sheetName val="400"/>
      <sheetName val="500"/>
      <sheetName val="700"/>
      <sheetName val="710"/>
      <sheetName val="711"/>
      <sheetName val="712"/>
      <sheetName val="713"/>
      <sheetName val="720"/>
      <sheetName val="Tabla 201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"/>
      <sheetName val="BANPRO99"/>
      <sheetName val="Tipos de Cambio"/>
      <sheetName val="Mod Eco Controlados 99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ioritarios"/>
      <sheetName val="ajuste"/>
      <sheetName val="Hoja2"/>
      <sheetName val="Hoja3"/>
      <sheetName val="Resumen N-4"/>
      <sheetName val="Resumen N-4.xlsx"/>
      <sheetName val="Resumen%20N-4.xlsx"/>
    </sheetNames>
    <definedNames>
      <definedName name="ABR"/>
      <definedName name="AGO"/>
      <definedName name="DIC"/>
      <definedName name="FECHA"/>
      <definedName name="JUL"/>
      <definedName name="JUN"/>
      <definedName name="MAY"/>
      <definedName name="NOV"/>
      <definedName name="OCT"/>
      <definedName name="SE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_2000"/>
      <sheetName val="CP_2001"/>
      <sheetName val="CP_2002"/>
      <sheetName val="CP_2003"/>
      <sheetName val="CP_2004"/>
      <sheetName val="2003 aport"/>
      <sheetName val="GP-2003"/>
      <sheetName val="2000 aport"/>
      <sheetName val="2001 aport"/>
      <sheetName val="2002 aport"/>
      <sheetName val="GF_2000-2005"/>
      <sheetName val="APORT_2000-2005"/>
      <sheetName val="Hoja1"/>
      <sheetName val="Supuestos"/>
      <sheetName val="completa"/>
      <sheetName val="base ram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996"/>
      <sheetName val="Presiones"/>
      <sheetName val="ingsecpar"/>
      <sheetName val="INGOBFED"/>
      <sheetName val="Intereses"/>
      <sheetName val="Diferencias"/>
      <sheetName val="Crit-petr"/>
      <sheetName val="Crit-tribut"/>
      <sheetName val="fpajussindulces"/>
      <sheetName val="fpajustado"/>
      <sheetName val="Ajustes"/>
      <sheetName val="Administrativa"/>
      <sheetName val="CP_2003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FINITIVA 2002"/>
      <sheetName val="FORMATO-C"/>
      <sheetName val="1-10"/>
      <sheetName val="1-11"/>
      <sheetName val="1-17"/>
      <sheetName val="1-50"/>
      <sheetName val="2-10"/>
      <sheetName val="3-10"/>
      <sheetName val="3-20"/>
      <sheetName val="3-50"/>
      <sheetName val="4-20"/>
      <sheetName val="4-50"/>
      <sheetName val="FORMATO-C A PESOS"/>
      <sheetName val="BASE CON L Y SL"/>
      <sheetName val="del. y jun. foran."/>
      <sheetName val="cred. ext."/>
      <sheetName val="trad. central"/>
      <sheetName val="organ."/>
      <sheetName val="FP1996"/>
      <sheetName val="Finanzas Púb"/>
      <sheetName val="Administrativa"/>
      <sheetName val="Clas_Econ"/>
      <sheetName val="Clas_Fun"/>
      <sheetName val="Sector público"/>
      <sheetName val="OyE"/>
      <sheetName val="Ramos Autónomos"/>
      <sheetName val="Gto_Ent_Fed"/>
      <sheetName val="Gasto Neto Total"/>
      <sheetName val="Ingresos Presup"/>
      <sheetName val=" "/>
      <sheetName val="Procesos Orig"/>
      <sheetName val="Procesos Modif"/>
      <sheetName val="Calendario RP"/>
      <sheetName val="Calendario RF"/>
      <sheetName val="RESUMEN RF"/>
      <sheetName val="MINISTR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icionMotivos"/>
      <sheetName val="Ingresos Presup"/>
      <sheetName val="Gasto Neto Total"/>
      <sheetName val="GtoProgPodInvSoc"/>
      <sheetName val="Clas_Fun"/>
      <sheetName val="Administrativa3"/>
      <sheetName val="Administrativa2 (2)"/>
      <sheetName val="ClasFun"/>
      <sheetName val="Administrativa (2)"/>
      <sheetName val="Clasificación Econo (2)"/>
      <sheetName val="Inver Impul"/>
      <sheetName val="Comp Sec Ener"/>
      <sheetName val="Inver Impul (2)"/>
      <sheetName val="Comp Sec Ener (2)"/>
      <sheetName val="Gasto Federalizado2"/>
      <sheetName val="Gasto Federalizado4"/>
      <sheetName val="Gasto Federalizado3"/>
      <sheetName val="Costo Finan"/>
      <sheetName val="RFSP"/>
      <sheetName val="Prog Sep Vol"/>
      <sheetName val="Ramos Autónomos"/>
      <sheetName val="OyE"/>
      <sheetName val="Sector público"/>
      <sheetName val="Ind Educ"/>
      <sheetName val="Ind Sal"/>
      <sheetName val="Prog viv"/>
      <sheetName val="Cien y Tec"/>
      <sheetName val="Py Carr 2004"/>
      <sheetName val="Py Carr desp 2004"/>
      <sheetName val="Servs Agua"/>
      <sheetName val="Capac"/>
      <sheetName val="Prog Suj Reg Op"/>
      <sheetName val="Aho y Aus"/>
      <sheetName val="Ramos Autónomos (2)"/>
      <sheetName val="OyE (2)"/>
      <sheetName val="Sector público (2)"/>
      <sheetName val="Ind Educ (2)"/>
      <sheetName val="Ind Sal (2)"/>
      <sheetName val="Prog viv (2)"/>
      <sheetName val="Cien y Tec (2)"/>
      <sheetName val="Py Carr 2004 (2)"/>
      <sheetName val="Py Carr desp 2004 (2)"/>
      <sheetName val="Servs Agua (2)"/>
      <sheetName val="Capac (2)"/>
      <sheetName val="ProgReg (2)"/>
      <sheetName val="Des_Fun (2)"/>
      <sheetName val="Res_Adm (2)"/>
      <sheetName val="Res_Eco (2)"/>
      <sheetName val="RProgFin"/>
      <sheetName val="Res_Eco_Finan"/>
      <sheetName val="Des_Fun Oy E"/>
      <sheetName val="Res_Eco_ECPD (2)"/>
      <sheetName val="Gto_PrgEsp (2)"/>
      <sheetName val="ProgReg"/>
      <sheetName val="Res_Adm"/>
      <sheetName val="Res_Eco"/>
      <sheetName val="Des_Fun"/>
      <sheetName val="Res_Eco_ECPD"/>
      <sheetName val="Gto_PrgEsp"/>
      <sheetName val="Finanzas Púb"/>
      <sheetName val="Déficit"/>
      <sheetName val="Fuente"/>
      <sheetName val="GtoNet"/>
      <sheetName val="Compos_Gto_Prog"/>
      <sheetName val="Administrativa"/>
      <sheetName val="Admin Prueba"/>
      <sheetName val="Cons Inv Soc"/>
      <sheetName val="Estructura"/>
      <sheetName val="Pie_Clas_Fun"/>
      <sheetName val="Gto_Ent_Fed"/>
      <sheetName val="GtoOrdGob"/>
      <sheetName val="Gasto Federalizado"/>
      <sheetName val="Comp.Presup"/>
      <sheetName val="Comp.Presup (2)"/>
      <sheetName val="Prom PEMEX-CFE-IMSS"/>
      <sheetName val="Adm-Chavez"/>
      <sheetName val="Econ-Chavez"/>
      <sheetName val="Fun-Chavez"/>
      <sheetName val="Fun_A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de 2009_Rossana_3008200"/>
      <sheetName val="deflactores"/>
      <sheetName val="GNT evolución mdp"/>
      <sheetName val="GNT evolución % PIB"/>
      <sheetName val="Federalizado evolución mdp"/>
      <sheetName val="Federalizado evolución % PIB"/>
      <sheetName val="GP Administrativa evolución mdp"/>
      <sheetName val="GP Admitiva evolución % PIB"/>
      <sheetName val="GP Económica evolución mdp"/>
      <sheetName val="GP Económica evolución % PIB"/>
      <sheetName val="GP Económica evolución ajustada"/>
      <sheetName val="GP Económica % PIB ajustada"/>
      <sheetName val="GP Funcional evolución mdp"/>
      <sheetName val="GP Funcional evolución % PIB"/>
      <sheetName val="GP Funcional evolución mdp (2)"/>
      <sheetName val="GP Funcional evolución % PI (2)"/>
      <sheetName val="Ingresos serie"/>
      <sheetName val="GNT estimación 09 mdp"/>
      <sheetName val="GNT estimación 09 % PIB"/>
      <sheetName val="Federalizado estimación mdp"/>
      <sheetName val="GP Admitiva estimación mdp "/>
      <sheetName val="GP Admitiva ECD estimación mdp"/>
      <sheetName val="GP Autónomos estimación mdp"/>
      <sheetName val="INEG estimación mdp"/>
      <sheetName val="GP Económica CA-"/>
      <sheetName val="GP Económica CA"/>
      <sheetName val="GP Económica estimación mdp"/>
      <sheetName val="Pensiones estimación mdp"/>
      <sheetName val="GP Funcional estimación mdp"/>
      <sheetName val="GP Funcional Estructura %"/>
      <sheetName val="GP Funcional estimación mdp (2)"/>
      <sheetName val="GP Funcional Estructura % (2)"/>
      <sheetName val="GP Económica CA (2)"/>
      <sheetName val="GP Funcional % PIB"/>
      <sheetName val="Clas_F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5.1.1"/>
      <sheetName val="18-5.2.1"/>
      <sheetName val="19-5.2.2 PIB"/>
      <sheetName val="20-5.2.3"/>
      <sheetName val="25-5.2.8"/>
      <sheetName val="27-5.2.10"/>
      <sheetName val="28-5.2.11"/>
      <sheetName val="29-5.2.12"/>
      <sheetName val="26-5.2.9"/>
      <sheetName val="32-6.1.3"/>
      <sheetName val="36-6.2.4"/>
      <sheetName val="30-6.1.1"/>
      <sheetName val="31-6.1.3"/>
      <sheetName val="33-6.2.1"/>
      <sheetName val="34-6.2.2"/>
      <sheetName val="40-6.3.1"/>
      <sheetName val="41-6.3.2"/>
      <sheetName val="Ingresos se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C65" t="str">
            <v>Gasto Programable de la Administración Pública Centralizada en Clasificación Administrativa: Ramos Administrativos y Ramos Generales</v>
          </cell>
        </row>
      </sheetData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0"/>
  <sheetViews>
    <sheetView showGridLines="0" workbookViewId="0">
      <selection sqref="A1:L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2" width="12.7109375" style="7" customWidth="1"/>
    <col min="13" max="16384" width="11.42578125" style="8"/>
  </cols>
  <sheetData>
    <row r="1" spans="1:12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6" customFormat="1" ht="32.25" customHeight="1" x14ac:dyDescent="0.2">
      <c r="A2" s="112" t="s">
        <v>462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7.100000000000001" customHeight="1" thickBot="1" x14ac:dyDescent="0.3"/>
    <row r="5" spans="1:12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5"/>
      <c r="I5" s="115"/>
      <c r="J5" s="114" t="s">
        <v>398</v>
      </c>
      <c r="K5" s="115"/>
      <c r="L5" s="118"/>
    </row>
    <row r="6" spans="1:12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7"/>
      <c r="I6" s="117"/>
      <c r="J6" s="116"/>
      <c r="K6" s="117"/>
      <c r="L6" s="119"/>
    </row>
    <row r="7" spans="1:12" s="9" customFormat="1" ht="17.100000000000001" customHeight="1" thickBot="1" x14ac:dyDescent="0.3">
      <c r="A7" s="59" t="s">
        <v>116</v>
      </c>
      <c r="B7" s="121"/>
      <c r="C7" s="124"/>
      <c r="D7" s="13" t="s">
        <v>433</v>
      </c>
      <c r="E7" s="13" t="s">
        <v>410</v>
      </c>
      <c r="F7" s="126" t="s">
        <v>403</v>
      </c>
      <c r="G7" s="127"/>
      <c r="H7" s="56" t="s">
        <v>460</v>
      </c>
      <c r="I7" s="56" t="s">
        <v>446</v>
      </c>
      <c r="J7" s="60" t="s">
        <v>433</v>
      </c>
      <c r="K7" s="60" t="s">
        <v>410</v>
      </c>
      <c r="L7" s="63" t="s">
        <v>403</v>
      </c>
    </row>
    <row r="8" spans="1:12" s="9" customFormat="1" ht="17.100000000000001" customHeight="1" thickBot="1" x14ac:dyDescent="0.3">
      <c r="A8" s="59" t="s">
        <v>117</v>
      </c>
      <c r="B8" s="122"/>
      <c r="C8" s="125"/>
      <c r="D8" s="13"/>
      <c r="E8" s="13"/>
      <c r="F8" s="57" t="s">
        <v>400</v>
      </c>
      <c r="G8" s="57" t="s">
        <v>459</v>
      </c>
      <c r="H8" s="57" t="s">
        <v>461</v>
      </c>
      <c r="I8" s="57" t="s">
        <v>447</v>
      </c>
      <c r="J8" s="61"/>
      <c r="K8" s="61"/>
      <c r="L8" s="57" t="s">
        <v>400</v>
      </c>
    </row>
    <row r="9" spans="1:12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148481817</v>
      </c>
      <c r="D10" s="18">
        <f>+D11+D14+D17+D23+D37+D43</f>
        <v>4459794</v>
      </c>
      <c r="E10" s="18">
        <f t="shared" ref="E10:L10" si="0">+E11+E14+E17+E23++E37+E43</f>
        <v>15838452</v>
      </c>
      <c r="F10" s="18">
        <f t="shared" si="0"/>
        <v>122924875</v>
      </c>
      <c r="G10" s="18">
        <f t="shared" ref="G10:H10" si="1">+G11+G14+G17+G23++G37+G43</f>
        <v>0</v>
      </c>
      <c r="H10" s="18">
        <f t="shared" si="1"/>
        <v>0</v>
      </c>
      <c r="I10" s="18">
        <f t="shared" si="0"/>
        <v>0</v>
      </c>
      <c r="J10" s="18">
        <f t="shared" si="0"/>
        <v>57410</v>
      </c>
      <c r="K10" s="18">
        <f t="shared" si="0"/>
        <v>1867420</v>
      </c>
      <c r="L10" s="18">
        <f t="shared" si="0"/>
        <v>3333866</v>
      </c>
    </row>
    <row r="11" spans="1:12" s="9" customFormat="1" ht="17.100000000000001" customHeight="1" x14ac:dyDescent="0.2">
      <c r="A11" s="26">
        <v>1100</v>
      </c>
      <c r="B11" s="19" t="s">
        <v>206</v>
      </c>
      <c r="C11" s="20">
        <f>+C12</f>
        <v>33289349</v>
      </c>
      <c r="D11" s="20">
        <f t="shared" ref="D11:L12" si="2">+D12</f>
        <v>967637</v>
      </c>
      <c r="E11" s="20">
        <f t="shared" si="2"/>
        <v>2852884</v>
      </c>
      <c r="F11" s="20">
        <f t="shared" si="2"/>
        <v>29468828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</row>
    <row r="12" spans="1:12" ht="17.100000000000001" customHeight="1" x14ac:dyDescent="0.25">
      <c r="A12" s="27">
        <v>113</v>
      </c>
      <c r="B12" s="21" t="s">
        <v>207</v>
      </c>
      <c r="C12" s="22">
        <f>+C13</f>
        <v>33289349</v>
      </c>
      <c r="D12" s="22">
        <f t="shared" si="2"/>
        <v>967637</v>
      </c>
      <c r="E12" s="22">
        <f t="shared" si="2"/>
        <v>2852884</v>
      </c>
      <c r="F12" s="22">
        <f t="shared" si="2"/>
        <v>29468828</v>
      </c>
      <c r="G12" s="22">
        <f t="shared" si="2"/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</row>
    <row r="13" spans="1:12" ht="17.100000000000001" customHeight="1" x14ac:dyDescent="0.25">
      <c r="A13" s="28">
        <v>11301</v>
      </c>
      <c r="B13" s="21" t="s">
        <v>208</v>
      </c>
      <c r="C13" s="22">
        <f>+SUM(D13:L13)</f>
        <v>33289349</v>
      </c>
      <c r="D13" s="22">
        <f>+SUMIF('TOTAL RECURSOS 2013'!$P:$P,CONCATENATE("O001",$A13,1,$F$8),'TOTAL RECURSOS 2013'!$N:$N)</f>
        <v>967637</v>
      </c>
      <c r="E13" s="22">
        <f>+SUMIF('TOTAL RECURSOS 2013'!$P:$P,CONCATENATE("M001",$A13,1,$F$8),'TOTAL RECURSOS 2013'!$N:$N)</f>
        <v>2852884</v>
      </c>
      <c r="F13" s="22">
        <f>+SUMIF('TOTAL RECURSOS 2013'!$P:$P,CONCATENATE("E006",$A13,1,$F$8),'TOTAL RECURSOS 2013'!$N:$N)</f>
        <v>29468828</v>
      </c>
      <c r="G13" s="22">
        <f>+SUMIF('TOTAL RECURSOS 2013'!$P:$P,CONCATENATE("E006",$A13,1,$G$8),'TOTAL RECURSOS 2013'!$N:$N)</f>
        <v>0</v>
      </c>
      <c r="H13" s="22">
        <f>+SUMIF('TOTAL RECURSOS 2013'!$P:$P,CONCATENATE("K024",$A13,1,$H$8),'TOTAL RECURSOS 2013'!$N:$N)</f>
        <v>0</v>
      </c>
      <c r="I13" s="22">
        <f>+SUMIF('TOTAL RECURSOS 2013'!$P:$P,CONCATENATE("K024",$A13,1,$I$8),'TOTAL RECURSOS 2013'!$N:$N)</f>
        <v>0</v>
      </c>
      <c r="J13" s="22">
        <f>+SUMIF('TOTAL RECURSOS 2013'!$P:$P,CONCATENATE("O001",$A13,4,$F$8),'TOTAL RECURSOS 2013'!$N:$N)</f>
        <v>0</v>
      </c>
      <c r="K13" s="22">
        <f>+SUMIF('TOTAL RECURSOS 2013'!$P:$P,CONCATENATE("M001",$A13,4,$F$8),'TOTAL RECURSOS 2013'!$N:$N)</f>
        <v>0</v>
      </c>
      <c r="L13" s="22">
        <f>+SUMIF('TOTAL RECURSOS 2013'!$P:$P,CONCATENATE("E006",$A13,4,$F$8),'TOTAL RECURSOS 2013'!$N:$N)</f>
        <v>0</v>
      </c>
    </row>
    <row r="14" spans="1:12" s="9" customFormat="1" ht="17.100000000000001" customHeight="1" x14ac:dyDescent="0.2">
      <c r="A14" s="26">
        <v>1200</v>
      </c>
      <c r="B14" s="19" t="s">
        <v>209</v>
      </c>
      <c r="C14" s="20">
        <f>+C15</f>
        <v>6239710</v>
      </c>
      <c r="D14" s="20">
        <f t="shared" ref="D14:L15" si="3">+D15</f>
        <v>0</v>
      </c>
      <c r="E14" s="20">
        <f t="shared" si="3"/>
        <v>0</v>
      </c>
      <c r="F14" s="20">
        <f t="shared" si="3"/>
        <v>4546750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1692960</v>
      </c>
      <c r="L14" s="20">
        <f t="shared" si="3"/>
        <v>0</v>
      </c>
    </row>
    <row r="15" spans="1:12" ht="17.100000000000001" customHeight="1" x14ac:dyDescent="0.25">
      <c r="A15" s="27" t="s">
        <v>119</v>
      </c>
      <c r="B15" s="21" t="s">
        <v>210</v>
      </c>
      <c r="C15" s="22">
        <f>+C16</f>
        <v>6239710</v>
      </c>
      <c r="D15" s="22">
        <f t="shared" si="3"/>
        <v>0</v>
      </c>
      <c r="E15" s="22">
        <f t="shared" si="3"/>
        <v>0</v>
      </c>
      <c r="F15" s="22">
        <f t="shared" si="3"/>
        <v>4546750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1692960</v>
      </c>
      <c r="L15" s="22">
        <f t="shared" si="3"/>
        <v>0</v>
      </c>
    </row>
    <row r="16" spans="1:12" ht="17.100000000000001" customHeight="1" x14ac:dyDescent="0.25">
      <c r="A16" s="28" t="s">
        <v>23</v>
      </c>
      <c r="B16" s="21" t="s">
        <v>211</v>
      </c>
      <c r="C16" s="22">
        <f>+SUM(D16:L16)</f>
        <v>6239710</v>
      </c>
      <c r="D16" s="22">
        <f>+SUMIF('TOTAL RECURSOS 2013'!$P:$P,CONCATENATE("O001",$A16,1,$F$8),'TOTAL RECURSOS 2013'!$N:$N)</f>
        <v>0</v>
      </c>
      <c r="E16" s="22">
        <f>+SUMIF('TOTAL RECURSOS 2013'!$P:$P,CONCATENATE("M001",$A16,1,$F$8),'TOTAL RECURSOS 2013'!$N:$N)</f>
        <v>0</v>
      </c>
      <c r="F16" s="22">
        <f>+SUMIF('TOTAL RECURSOS 2013'!$P:$P,CONCATENATE("E006",$A16,1,$F$8),'TOTAL RECURSOS 2013'!$N:$N)</f>
        <v>4546750</v>
      </c>
      <c r="G16" s="22">
        <f>+SUMIF('TOTAL RECURSOS 2013'!$P:$P,CONCATENATE("E006",$A16,1,$G$8),'TOTAL RECURSOS 2013'!$N:$N)</f>
        <v>0</v>
      </c>
      <c r="H16" s="22">
        <f>+SUMIF('TOTAL RECURSOS 2013'!$P:$P,CONCATENATE("K024",$A16,1,$H$8),'TOTAL RECURSOS 2013'!$N:$N)</f>
        <v>0</v>
      </c>
      <c r="I16" s="22">
        <f>+SUMIF('TOTAL RECURSOS 2013'!$P:$P,CONCATENATE("K024",$A16,1,$I$8),'TOTAL RECURSOS 2013'!$N:$N)</f>
        <v>0</v>
      </c>
      <c r="J16" s="22">
        <f>+SUMIF('TOTAL RECURSOS 2013'!$P:$P,CONCATENATE("O001",$A16,4,$F$8),'TOTAL RECURSOS 2013'!$N:$N)</f>
        <v>0</v>
      </c>
      <c r="K16" s="22">
        <f>+SUMIF('TOTAL RECURSOS 2013'!$P:$P,CONCATENATE("M001",$A16,4,$F$8),'TOTAL RECURSOS 2013'!$N:$N)</f>
        <v>1692960</v>
      </c>
      <c r="L16" s="22">
        <f>+SUMIF('TOTAL RECURSOS 2013'!$P:$P,CONCATENATE("E006",$A16,4,$F$8),'TOTAL RECURSOS 2013'!$N:$N)</f>
        <v>0</v>
      </c>
    </row>
    <row r="17" spans="1:12" s="9" customFormat="1" ht="17.100000000000001" customHeight="1" x14ac:dyDescent="0.2">
      <c r="A17" s="26">
        <v>1300</v>
      </c>
      <c r="B17" s="19" t="s">
        <v>212</v>
      </c>
      <c r="C17" s="20">
        <f>+C18+C20</f>
        <v>4420995</v>
      </c>
      <c r="D17" s="20">
        <f t="shared" ref="D17:L17" si="4">+D18+D20</f>
        <v>133674</v>
      </c>
      <c r="E17" s="20">
        <f t="shared" si="4"/>
        <v>386657</v>
      </c>
      <c r="F17" s="20">
        <f t="shared" si="4"/>
        <v>3900664</v>
      </c>
      <c r="G17" s="20">
        <f t="shared" ref="G17:H17" si="5">+G18+G20</f>
        <v>0</v>
      </c>
      <c r="H17" s="20">
        <f t="shared" si="5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</row>
    <row r="18" spans="1:12" ht="17.100000000000001" customHeight="1" x14ac:dyDescent="0.25">
      <c r="A18" s="27" t="s">
        <v>120</v>
      </c>
      <c r="B18" s="21" t="s">
        <v>213</v>
      </c>
      <c r="C18" s="22">
        <f>+C19</f>
        <v>502439</v>
      </c>
      <c r="D18" s="22">
        <f t="shared" ref="D18:L18" si="6">+D19</f>
        <v>13311</v>
      </c>
      <c r="E18" s="22">
        <f t="shared" si="6"/>
        <v>47147</v>
      </c>
      <c r="F18" s="22">
        <f t="shared" si="6"/>
        <v>441981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</row>
    <row r="19" spans="1:12" ht="17.100000000000001" customHeight="1" x14ac:dyDescent="0.25">
      <c r="A19" s="28" t="s">
        <v>3</v>
      </c>
      <c r="B19" s="21" t="s">
        <v>214</v>
      </c>
      <c r="C19" s="22">
        <f>+SUM(D19:L19)</f>
        <v>502439</v>
      </c>
      <c r="D19" s="22">
        <f>+SUMIF('TOTAL RECURSOS 2013'!$P:$P,CONCATENATE("O001",$A19,1,$F$8),'TOTAL RECURSOS 2013'!$N:$N)</f>
        <v>13311</v>
      </c>
      <c r="E19" s="22">
        <f>+SUMIF('TOTAL RECURSOS 2013'!$P:$P,CONCATENATE("M001",$A19,1,$F$8),'TOTAL RECURSOS 2013'!$N:$N)</f>
        <v>47147</v>
      </c>
      <c r="F19" s="22">
        <f>+SUMIF('TOTAL RECURSOS 2013'!$P:$P,CONCATENATE("E006",$A19,1,$F$8),'TOTAL RECURSOS 2013'!$N:$N)</f>
        <v>441981</v>
      </c>
      <c r="G19" s="22">
        <f>+SUMIF('TOTAL RECURSOS 2013'!$P:$P,CONCATENATE("E006",$A19,1,$G$8),'TOTAL RECURSOS 2013'!$N:$N)</f>
        <v>0</v>
      </c>
      <c r="H19" s="22">
        <f>+SUMIF('TOTAL RECURSOS 2013'!$P:$P,CONCATENATE("K024",$A19,1,$H$8),'TOTAL RECURSOS 2013'!$N:$N)</f>
        <v>0</v>
      </c>
      <c r="I19" s="22">
        <f>+SUMIF('TOTAL RECURSOS 2013'!$P:$P,CONCATENATE("K024",$A19,1,$I$8),'TOTAL RECURSOS 2013'!$N:$N)</f>
        <v>0</v>
      </c>
      <c r="J19" s="22">
        <f>+SUMIF('TOTAL RECURSOS 2013'!$P:$P,CONCATENATE("O001",$A19,4,$F$8),'TOTAL RECURSOS 2013'!$N:$N)</f>
        <v>0</v>
      </c>
      <c r="K19" s="22">
        <f>+SUMIF('TOTAL RECURSOS 2013'!$P:$P,CONCATENATE("M001",$A19,4,$F$8),'TOTAL RECURSOS 2013'!$N:$N)</f>
        <v>0</v>
      </c>
      <c r="L19" s="22">
        <f>+SUMIF('TOTAL RECURSOS 2013'!$P:$P,CONCATENATE("E006",$A19,4,$F$8),'TOTAL RECURSOS 2013'!$N:$N)</f>
        <v>0</v>
      </c>
    </row>
    <row r="20" spans="1:12" ht="17.100000000000001" customHeight="1" x14ac:dyDescent="0.25">
      <c r="A20" s="27" t="s">
        <v>121</v>
      </c>
      <c r="B20" s="21" t="s">
        <v>215</v>
      </c>
      <c r="C20" s="22">
        <f>+C21+C22</f>
        <v>3918556</v>
      </c>
      <c r="D20" s="22">
        <f t="shared" ref="D20:L20" si="7">+D21+D22</f>
        <v>120363</v>
      </c>
      <c r="E20" s="22">
        <f t="shared" si="7"/>
        <v>339510</v>
      </c>
      <c r="F20" s="22">
        <f t="shared" si="7"/>
        <v>3458683</v>
      </c>
      <c r="G20" s="22">
        <f t="shared" ref="G20:H20" si="8">+G21+G22</f>
        <v>0</v>
      </c>
      <c r="H20" s="22">
        <f t="shared" si="8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</row>
    <row r="21" spans="1:12" ht="17.100000000000001" customHeight="1" x14ac:dyDescent="0.25">
      <c r="A21" s="28" t="s">
        <v>4</v>
      </c>
      <c r="B21" s="21" t="s">
        <v>216</v>
      </c>
      <c r="C21" s="22">
        <f>+SUM(D21:L21)</f>
        <v>846554</v>
      </c>
      <c r="D21" s="22">
        <f>+SUMIF('TOTAL RECURSOS 2013'!$P:$P,CONCATENATE("O001",$A21,1,$F$8),'TOTAL RECURSOS 2013'!$N:$N)</f>
        <v>24662</v>
      </c>
      <c r="E21" s="22">
        <f>+SUMIF('TOTAL RECURSOS 2013'!$P:$P,CONCATENATE("M001",$A21,1,$F$8),'TOTAL RECURSOS 2013'!$N:$N)</f>
        <v>73547</v>
      </c>
      <c r="F21" s="22">
        <f>+SUMIF('TOTAL RECURSOS 2013'!$P:$P,CONCATENATE("E006",$A21,1,$F$8),'TOTAL RECURSOS 2013'!$N:$N)</f>
        <v>748345</v>
      </c>
      <c r="G21" s="22">
        <f>+SUMIF('TOTAL RECURSOS 2013'!$P:$P,CONCATENATE("E006",$A21,1,$G$8),'TOTAL RECURSOS 2013'!$N:$N)</f>
        <v>0</v>
      </c>
      <c r="H21" s="22">
        <f>+SUMIF('TOTAL RECURSOS 2013'!$P:$P,CONCATENATE("K024",$A21,1,$H$8),'TOTAL RECURSOS 2013'!$N:$N)</f>
        <v>0</v>
      </c>
      <c r="I21" s="22">
        <f>+SUMIF('TOTAL RECURSOS 2013'!$P:$P,CONCATENATE("K024",$A21,1,$I$8),'TOTAL RECURSOS 2013'!$N:$N)</f>
        <v>0</v>
      </c>
      <c r="J21" s="22">
        <f>+SUMIF('TOTAL RECURSOS 2013'!$P:$P,CONCATENATE("O001",$A21,4,$F$8),'TOTAL RECURSOS 2013'!$N:$N)</f>
        <v>0</v>
      </c>
      <c r="K21" s="22">
        <f>+SUMIF('TOTAL RECURSOS 2013'!$P:$P,CONCATENATE("M001",$A21,4,$F$8),'TOTAL RECURSOS 2013'!$N:$N)</f>
        <v>0</v>
      </c>
      <c r="L21" s="22">
        <f>+SUMIF('TOTAL RECURSOS 2013'!$P:$P,CONCATENATE("E006",$A21,4,$F$8),'TOTAL RECURSOS 2013'!$N:$N)</f>
        <v>0</v>
      </c>
    </row>
    <row r="22" spans="1:12" ht="17.100000000000001" customHeight="1" x14ac:dyDescent="0.25">
      <c r="A22" s="28" t="s">
        <v>5</v>
      </c>
      <c r="B22" s="21" t="s">
        <v>217</v>
      </c>
      <c r="C22" s="22">
        <f>+SUM(D22:L22)</f>
        <v>3072002</v>
      </c>
      <c r="D22" s="22">
        <f>+SUMIF('TOTAL RECURSOS 2013'!$P:$P,CONCATENATE("O001",$A22,1,$F$8),'TOTAL RECURSOS 2013'!$N:$N)</f>
        <v>95701</v>
      </c>
      <c r="E22" s="22">
        <f>+SUMIF('TOTAL RECURSOS 2013'!$P:$P,CONCATENATE("M001",$A22,1,$F$8),'TOTAL RECURSOS 2013'!$N:$N)</f>
        <v>265963</v>
      </c>
      <c r="F22" s="22">
        <f>+SUMIF('TOTAL RECURSOS 2013'!$P:$P,CONCATENATE("E006",$A22,1,$F$8),'TOTAL RECURSOS 2013'!$N:$N)</f>
        <v>2710338</v>
      </c>
      <c r="G22" s="22">
        <f>+SUMIF('TOTAL RECURSOS 2013'!$P:$P,CONCATENATE("E006",$A22,1,$G$8),'TOTAL RECURSOS 2013'!$N:$N)</f>
        <v>0</v>
      </c>
      <c r="H22" s="22">
        <f>+SUMIF('TOTAL RECURSOS 2013'!$P:$P,CONCATENATE("K024",$A22,1,$H$8),'TOTAL RECURSOS 2013'!$N:$N)</f>
        <v>0</v>
      </c>
      <c r="I22" s="22">
        <f>+SUMIF('TOTAL RECURSOS 2013'!$P:$P,CONCATENATE("K024",$A22,1,$I$8),'TOTAL RECURSOS 2013'!$N:$N)</f>
        <v>0</v>
      </c>
      <c r="J22" s="22">
        <f>+SUMIF('TOTAL RECURSOS 2013'!$P:$P,CONCATENATE("O001",$A22,4,$F$8),'TOTAL RECURSOS 2013'!$N:$N)</f>
        <v>0</v>
      </c>
      <c r="K22" s="22">
        <f>+SUMIF('TOTAL RECURSOS 2013'!$P:$P,CONCATENATE("M001",$A22,4,$F$8),'TOTAL RECURSOS 2013'!$N:$N)</f>
        <v>0</v>
      </c>
      <c r="L22" s="22">
        <f>+SUMIF('TOTAL RECURSOS 2013'!$P:$P,CONCATENATE("E006",$A22,4,$F$8),'TOTAL RECURSOS 2013'!$N:$N)</f>
        <v>0</v>
      </c>
    </row>
    <row r="23" spans="1:12" s="9" customFormat="1" ht="17.100000000000001" customHeight="1" x14ac:dyDescent="0.2">
      <c r="A23" s="26">
        <v>1400</v>
      </c>
      <c r="B23" s="19" t="s">
        <v>218</v>
      </c>
      <c r="C23" s="20">
        <f t="shared" ref="C23:L23" si="9">+C24+C27+C29+C32</f>
        <v>22713782</v>
      </c>
      <c r="D23" s="20">
        <f t="shared" si="9"/>
        <v>720060</v>
      </c>
      <c r="E23" s="20">
        <f t="shared" si="9"/>
        <v>1762838</v>
      </c>
      <c r="F23" s="20">
        <f t="shared" si="9"/>
        <v>20230884</v>
      </c>
      <c r="G23" s="20">
        <f t="shared" ref="G23:H23" si="10">+G24+G27+G29+G32</f>
        <v>0</v>
      </c>
      <c r="H23" s="20">
        <f t="shared" si="10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</row>
    <row r="24" spans="1:12" ht="17.100000000000001" customHeight="1" x14ac:dyDescent="0.25">
      <c r="A24" s="27" t="s">
        <v>122</v>
      </c>
      <c r="B24" s="21" t="s">
        <v>219</v>
      </c>
      <c r="C24" s="22">
        <f t="shared" ref="C24:L24" si="11">+C25+C26</f>
        <v>5571028</v>
      </c>
      <c r="D24" s="22">
        <f t="shared" si="11"/>
        <v>170689</v>
      </c>
      <c r="E24" s="22">
        <f t="shared" si="11"/>
        <v>498115</v>
      </c>
      <c r="F24" s="22">
        <f t="shared" si="11"/>
        <v>4902224</v>
      </c>
      <c r="G24" s="22">
        <f t="shared" ref="G24:H24" si="12">+G25+G26</f>
        <v>0</v>
      </c>
      <c r="H24" s="22">
        <f t="shared" si="12"/>
        <v>0</v>
      </c>
      <c r="I24" s="22">
        <f t="shared" si="11"/>
        <v>0</v>
      </c>
      <c r="J24" s="22">
        <f t="shared" si="11"/>
        <v>0</v>
      </c>
      <c r="K24" s="22">
        <f t="shared" si="11"/>
        <v>0</v>
      </c>
      <c r="L24" s="22">
        <f t="shared" si="11"/>
        <v>0</v>
      </c>
    </row>
    <row r="25" spans="1:12" ht="17.100000000000001" customHeight="1" x14ac:dyDescent="0.25">
      <c r="A25" s="28" t="s">
        <v>6</v>
      </c>
      <c r="B25" s="21" t="s">
        <v>220</v>
      </c>
      <c r="C25" s="22">
        <f>+SUM(D25:L25)</f>
        <v>4160115</v>
      </c>
      <c r="D25" s="22">
        <f>+SUMIF('TOTAL RECURSOS 2013'!$P:$P,CONCATENATE("O001",$A25,1,$F$8),'TOTAL RECURSOS 2013'!$N:$N)</f>
        <v>127613</v>
      </c>
      <c r="E25" s="22">
        <f>+SUMIF('TOTAL RECURSOS 2013'!$P:$P,CONCATENATE("M001",$A25,1,$F$8),'TOTAL RECURSOS 2013'!$N:$N)</f>
        <v>371624</v>
      </c>
      <c r="F25" s="22">
        <f>+SUMIF('TOTAL RECURSOS 2013'!$P:$P,CONCATENATE("E006",$A25,1,$F$8),'TOTAL RECURSOS 2013'!$N:$N)</f>
        <v>3660878</v>
      </c>
      <c r="G25" s="22">
        <f>+SUMIF('TOTAL RECURSOS 2013'!$P:$P,CONCATENATE("E006",$A25,1,$G$8),'TOTAL RECURSOS 2013'!$N:$N)</f>
        <v>0</v>
      </c>
      <c r="H25" s="22">
        <f>+SUMIF('TOTAL RECURSOS 2013'!$P:$P,CONCATENATE("K024",$A25,1,$H$8),'TOTAL RECURSOS 2013'!$N:$N)</f>
        <v>0</v>
      </c>
      <c r="I25" s="22">
        <f>+SUMIF('TOTAL RECURSOS 2013'!$P:$P,CONCATENATE("K024",$A25,1,$I$8),'TOTAL RECURSOS 2013'!$N:$N)</f>
        <v>0</v>
      </c>
      <c r="J25" s="22">
        <f>+SUMIF('TOTAL RECURSOS 2013'!$P:$P,CONCATENATE("O001",$A25,4,$F$8),'TOTAL RECURSOS 2013'!$N:$N)</f>
        <v>0</v>
      </c>
      <c r="K25" s="22">
        <f>+SUMIF('TOTAL RECURSOS 2013'!$P:$P,CONCATENATE("M001",$A25,4,$F$8),'TOTAL RECURSOS 2013'!$N:$N)</f>
        <v>0</v>
      </c>
      <c r="L25" s="22">
        <f>+SUMIF('TOTAL RECURSOS 2013'!$P:$P,CONCATENATE("E006",$A25,4,$F$8),'TOTAL RECURSOS 2013'!$N:$N)</f>
        <v>0</v>
      </c>
    </row>
    <row r="26" spans="1:12" ht="17.100000000000001" customHeight="1" x14ac:dyDescent="0.25">
      <c r="A26" s="28" t="s">
        <v>7</v>
      </c>
      <c r="B26" s="21" t="s">
        <v>221</v>
      </c>
      <c r="C26" s="22">
        <f>+SUM(D26:L26)</f>
        <v>1410913</v>
      </c>
      <c r="D26" s="22">
        <f>+SUMIF('TOTAL RECURSOS 2013'!$P:$P,CONCATENATE("O001",$A26,1,$F$8),'TOTAL RECURSOS 2013'!$N:$N)</f>
        <v>43076</v>
      </c>
      <c r="E26" s="22">
        <f>+SUMIF('TOTAL RECURSOS 2013'!$P:$P,CONCATENATE("M001",$A26,1,$F$8),'TOTAL RECURSOS 2013'!$N:$N)</f>
        <v>126491</v>
      </c>
      <c r="F26" s="22">
        <f>+SUMIF('TOTAL RECURSOS 2013'!$P:$P,CONCATENATE("E006",$A26,1,$F$8),'TOTAL RECURSOS 2013'!$N:$N)</f>
        <v>1241346</v>
      </c>
      <c r="G26" s="22">
        <f>+SUMIF('TOTAL RECURSOS 2013'!$P:$P,CONCATENATE("E006",$A26,1,$G$8),'TOTAL RECURSOS 2013'!$N:$N)</f>
        <v>0</v>
      </c>
      <c r="H26" s="22">
        <f>+SUMIF('TOTAL RECURSOS 2013'!$P:$P,CONCATENATE("K024",$A26,1,$H$8),'TOTAL RECURSOS 2013'!$N:$N)</f>
        <v>0</v>
      </c>
      <c r="I26" s="22">
        <f>+SUMIF('TOTAL RECURSOS 2013'!$P:$P,CONCATENATE("K024",$A26,1,$I$8),'TOTAL RECURSOS 2013'!$N:$N)</f>
        <v>0</v>
      </c>
      <c r="J26" s="22">
        <f>+SUMIF('TOTAL RECURSOS 2013'!$P:$P,CONCATENATE("O001",$A26,4,$F$8),'TOTAL RECURSOS 2013'!$N:$N)</f>
        <v>0</v>
      </c>
      <c r="K26" s="22">
        <f>+SUMIF('TOTAL RECURSOS 2013'!$P:$P,CONCATENATE("M001",$A26,4,$F$8),'TOTAL RECURSOS 2013'!$N:$N)</f>
        <v>0</v>
      </c>
      <c r="L26" s="22">
        <f>+SUMIF('TOTAL RECURSOS 2013'!$P:$P,CONCATENATE("E006",$A26,4,$F$8),'TOTAL RECURSOS 2013'!$N:$N)</f>
        <v>0</v>
      </c>
    </row>
    <row r="27" spans="1:12" ht="17.100000000000001" customHeight="1" x14ac:dyDescent="0.25">
      <c r="A27" s="27" t="s">
        <v>123</v>
      </c>
      <c r="B27" s="21" t="s">
        <v>222</v>
      </c>
      <c r="C27" s="22">
        <f>+C28</f>
        <v>1521458</v>
      </c>
      <c r="D27" s="22">
        <f t="shared" ref="D27:L27" si="13">+D28</f>
        <v>44389</v>
      </c>
      <c r="E27" s="22">
        <f t="shared" si="13"/>
        <v>132340</v>
      </c>
      <c r="F27" s="22">
        <f t="shared" si="13"/>
        <v>1344729</v>
      </c>
      <c r="G27" s="22">
        <f t="shared" si="13"/>
        <v>0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</row>
    <row r="28" spans="1:12" ht="17.100000000000001" customHeight="1" x14ac:dyDescent="0.25">
      <c r="A28" s="28" t="s">
        <v>8</v>
      </c>
      <c r="B28" s="21" t="s">
        <v>223</v>
      </c>
      <c r="C28" s="22">
        <f>+SUM(D28:L28)</f>
        <v>1521458</v>
      </c>
      <c r="D28" s="22">
        <f>+SUMIF('TOTAL RECURSOS 2013'!$P:$P,CONCATENATE("O001",$A28,1,$F$8),'TOTAL RECURSOS 2013'!$N:$N)</f>
        <v>44389</v>
      </c>
      <c r="E28" s="22">
        <f>+SUMIF('TOTAL RECURSOS 2013'!$P:$P,CONCATENATE("M001",$A28,1,$F$8),'TOTAL RECURSOS 2013'!$N:$N)</f>
        <v>132340</v>
      </c>
      <c r="F28" s="22">
        <f>+SUMIF('TOTAL RECURSOS 2013'!$P:$P,CONCATENATE("E006",$A28,1,$F$8),'TOTAL RECURSOS 2013'!$N:$N)</f>
        <v>1344729</v>
      </c>
      <c r="G28" s="22">
        <f>+SUMIF('TOTAL RECURSOS 2013'!$P:$P,CONCATENATE("E006",$A28,1,$G$8),'TOTAL RECURSOS 2013'!$N:$N)</f>
        <v>0</v>
      </c>
      <c r="H28" s="22">
        <f>+SUMIF('TOTAL RECURSOS 2013'!$P:$P,CONCATENATE("K024",$A28,1,$H$8),'TOTAL RECURSOS 2013'!$N:$N)</f>
        <v>0</v>
      </c>
      <c r="I28" s="22">
        <f>+SUMIF('TOTAL RECURSOS 2013'!$P:$P,CONCATENATE("K024",$A28,1,$I$8),'TOTAL RECURSOS 2013'!$N:$N)</f>
        <v>0</v>
      </c>
      <c r="J28" s="22">
        <f>+SUMIF('TOTAL RECURSOS 2013'!$P:$P,CONCATENATE("O001",$A28,4,$F$8),'TOTAL RECURSOS 2013'!$N:$N)</f>
        <v>0</v>
      </c>
      <c r="K28" s="22">
        <f>+SUMIF('TOTAL RECURSOS 2013'!$P:$P,CONCATENATE("M001",$A28,4,$F$8),'TOTAL RECURSOS 2013'!$N:$N)</f>
        <v>0</v>
      </c>
      <c r="L28" s="22">
        <f>+SUMIF('TOTAL RECURSOS 2013'!$P:$P,CONCATENATE("E006",$A28,4,$F$8),'TOTAL RECURSOS 2013'!$N:$N)</f>
        <v>0</v>
      </c>
    </row>
    <row r="29" spans="1:12" ht="17.100000000000001" customHeight="1" x14ac:dyDescent="0.25">
      <c r="A29" s="27" t="s">
        <v>124</v>
      </c>
      <c r="B29" s="21" t="s">
        <v>224</v>
      </c>
      <c r="C29" s="22">
        <f t="shared" ref="C29:L29" si="14">+C30+C31</f>
        <v>608584</v>
      </c>
      <c r="D29" s="22">
        <f t="shared" si="14"/>
        <v>17757</v>
      </c>
      <c r="E29" s="22">
        <f t="shared" si="14"/>
        <v>52936</v>
      </c>
      <c r="F29" s="22">
        <f t="shared" si="14"/>
        <v>537891</v>
      </c>
      <c r="G29" s="22">
        <f t="shared" ref="G29:H29" si="15">+G30+G31</f>
        <v>0</v>
      </c>
      <c r="H29" s="22">
        <f t="shared" si="15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</row>
    <row r="30" spans="1:12" ht="17.100000000000001" customHeight="1" x14ac:dyDescent="0.25">
      <c r="A30" s="28" t="s">
        <v>9</v>
      </c>
      <c r="B30" s="21" t="s">
        <v>225</v>
      </c>
      <c r="C30" s="22">
        <f>+SUM(D30:L30)</f>
        <v>608584</v>
      </c>
      <c r="D30" s="22">
        <f>+SUMIF('TOTAL RECURSOS 2013'!$P:$P,CONCATENATE("O001",$A30,1,$F$8),'TOTAL RECURSOS 2013'!$N:$N)</f>
        <v>17757</v>
      </c>
      <c r="E30" s="22">
        <f>+SUMIF('TOTAL RECURSOS 2013'!$P:$P,CONCATENATE("M001",$A30,1,$F$8),'TOTAL RECURSOS 2013'!$N:$N)</f>
        <v>52936</v>
      </c>
      <c r="F30" s="22">
        <f>+SUMIF('TOTAL RECURSOS 2013'!$P:$P,CONCATENATE("E006",$A30,1,$F$8),'TOTAL RECURSOS 2013'!$N:$N)</f>
        <v>537891</v>
      </c>
      <c r="G30" s="22">
        <f>+SUMIF('TOTAL RECURSOS 2013'!$P:$P,CONCATENATE("E006",$A30,1,$G$8),'TOTAL RECURSOS 2013'!$N:$N)</f>
        <v>0</v>
      </c>
      <c r="H30" s="22">
        <f>+SUMIF('TOTAL RECURSOS 2013'!$P:$P,CONCATENATE("K024",$A30,1,$H$8),'TOTAL RECURSOS 2013'!$N:$N)</f>
        <v>0</v>
      </c>
      <c r="I30" s="22">
        <f>+SUMIF('TOTAL RECURSOS 2013'!$P:$P,CONCATENATE("K024",$A30,1,$I$8),'TOTAL RECURSOS 2013'!$N:$N)</f>
        <v>0</v>
      </c>
      <c r="J30" s="22">
        <f>+SUMIF('TOTAL RECURSOS 2013'!$P:$P,CONCATENATE("O001",$A30,4,$F$8),'TOTAL RECURSOS 2013'!$N:$N)</f>
        <v>0</v>
      </c>
      <c r="K30" s="22">
        <f>+SUMIF('TOTAL RECURSOS 2013'!$P:$P,CONCATENATE("M001",$A30,4,$F$8),'TOTAL RECURSOS 2013'!$N:$N)</f>
        <v>0</v>
      </c>
      <c r="L30" s="22">
        <f>+SUMIF('TOTAL RECURSOS 2013'!$P:$P,CONCATENATE("E006",$A30,4,$F$8),'TOTAL RECURSOS 2013'!$N:$N)</f>
        <v>0</v>
      </c>
    </row>
    <row r="31" spans="1:12" ht="17.100000000000001" customHeight="1" x14ac:dyDescent="0.25">
      <c r="A31" s="28">
        <v>14302</v>
      </c>
      <c r="B31" s="21" t="s">
        <v>448</v>
      </c>
      <c r="C31" s="22">
        <f>+SUM(D31:L31)</f>
        <v>0</v>
      </c>
      <c r="D31" s="22">
        <f>+SUMIF('TOTAL RECURSOS 2013'!$P:$P,CONCATENATE("O001",$A31,1,$F$8),'TOTAL RECURSOS 2013'!$N:$N)</f>
        <v>0</v>
      </c>
      <c r="E31" s="22">
        <f>+SUMIF('TOTAL RECURSOS 2013'!$P:$P,CONCATENATE("M001",$A31,1,$F$8),'TOTAL RECURSOS 2013'!$N:$N)</f>
        <v>0</v>
      </c>
      <c r="F31" s="22">
        <f>+SUMIF('TOTAL RECURSOS 2013'!$P:$P,CONCATENATE("E006",$A31,1,$F$8),'TOTAL RECURSOS 2013'!$N:$N)</f>
        <v>0</v>
      </c>
      <c r="G31" s="22">
        <f>+SUMIF('TOTAL RECURSOS 2013'!$P:$P,CONCATENATE("E006",$A31,1,$G$8),'TOTAL RECURSOS 2013'!$N:$N)</f>
        <v>0</v>
      </c>
      <c r="H31" s="22">
        <f>+SUMIF('TOTAL RECURSOS 2013'!$P:$P,CONCATENATE("K024",$A31,1,$H$8),'TOTAL RECURSOS 2013'!$N:$N)</f>
        <v>0</v>
      </c>
      <c r="I31" s="22">
        <f>+SUMIF('TOTAL RECURSOS 2013'!$P:$P,CONCATENATE("K024",$A31,1,$I$8),'TOTAL RECURSOS 2013'!$N:$N)</f>
        <v>0</v>
      </c>
      <c r="J31" s="22">
        <f>+SUMIF('TOTAL RECURSOS 2013'!$P:$P,CONCATENATE("O001",$A31,4,$F$8),'TOTAL RECURSOS 2013'!$N:$N)</f>
        <v>0</v>
      </c>
      <c r="K31" s="22">
        <f>+SUMIF('TOTAL RECURSOS 2013'!$P:$P,CONCATENATE("M001",$A31,4,$F$8),'TOTAL RECURSOS 2013'!$N:$N)</f>
        <v>0</v>
      </c>
      <c r="L31" s="22">
        <f>+SUMIF('TOTAL RECURSOS 2013'!$P:$P,CONCATENATE("E006",$A31,4,$F$8),'TOTAL RECURSOS 2013'!$N:$N)</f>
        <v>0</v>
      </c>
    </row>
    <row r="32" spans="1:12" ht="17.100000000000001" customHeight="1" x14ac:dyDescent="0.25">
      <c r="A32" s="27" t="s">
        <v>125</v>
      </c>
      <c r="B32" s="21" t="s">
        <v>226</v>
      </c>
      <c r="C32" s="22">
        <f>+C33+C34+C35+C36</f>
        <v>15012712</v>
      </c>
      <c r="D32" s="22">
        <f t="shared" ref="D32:L32" si="16">+D33+D34+D35+D36</f>
        <v>487225</v>
      </c>
      <c r="E32" s="22">
        <f t="shared" si="16"/>
        <v>1079447</v>
      </c>
      <c r="F32" s="22">
        <f t="shared" si="16"/>
        <v>13446040</v>
      </c>
      <c r="G32" s="22">
        <f t="shared" ref="G32:H32" si="17">+G33+G34+G35+G36</f>
        <v>0</v>
      </c>
      <c r="H32" s="22">
        <f t="shared" si="17"/>
        <v>0</v>
      </c>
      <c r="I32" s="22">
        <f t="shared" si="16"/>
        <v>0</v>
      </c>
      <c r="J32" s="22">
        <f t="shared" si="16"/>
        <v>0</v>
      </c>
      <c r="K32" s="22">
        <f t="shared" si="16"/>
        <v>0</v>
      </c>
      <c r="L32" s="22">
        <f t="shared" si="16"/>
        <v>0</v>
      </c>
    </row>
    <row r="33" spans="1:12" ht="17.100000000000001" customHeight="1" x14ac:dyDescent="0.25">
      <c r="A33" s="28" t="s">
        <v>10</v>
      </c>
      <c r="B33" s="21" t="s">
        <v>227</v>
      </c>
      <c r="C33" s="22">
        <f>+SUM(D33:L33)</f>
        <v>1384224</v>
      </c>
      <c r="D33" s="22">
        <f>+SUMIF('TOTAL RECURSOS 2013'!$P:$P,CONCATENATE("O001",$A33,1,$F$8),'TOTAL RECURSOS 2013'!$N:$N)</f>
        <v>44373</v>
      </c>
      <c r="E33" s="22">
        <f>+SUMIF('TOTAL RECURSOS 2013'!$P:$P,CONCATENATE("M001",$A33,1,$F$8),'TOTAL RECURSOS 2013'!$N:$N)</f>
        <v>90885</v>
      </c>
      <c r="F33" s="22">
        <f>+SUMIF('TOTAL RECURSOS 2013'!$P:$P,CONCATENATE("E006",$A33,1,$F$8),'TOTAL RECURSOS 2013'!$N:$N)</f>
        <v>1248966</v>
      </c>
      <c r="G33" s="22">
        <f>+SUMIF('TOTAL RECURSOS 2013'!$P:$P,CONCATENATE("E006",$A33,1,$G$8),'TOTAL RECURSOS 2013'!$N:$N)</f>
        <v>0</v>
      </c>
      <c r="H33" s="22">
        <f>+SUMIF('TOTAL RECURSOS 2013'!$P:$P,CONCATENATE("K024",$A33,1,$H$8),'TOTAL RECURSOS 2013'!$N:$N)</f>
        <v>0</v>
      </c>
      <c r="I33" s="22">
        <f>+SUMIF('TOTAL RECURSOS 2013'!$P:$P,CONCATENATE("K024",$A33,1,$I$8),'TOTAL RECURSOS 2013'!$N:$N)</f>
        <v>0</v>
      </c>
      <c r="J33" s="22">
        <f>+SUMIF('TOTAL RECURSOS 2013'!$P:$P,CONCATENATE("O001",$A33,4,$F$8),'TOTAL RECURSOS 2013'!$N:$N)</f>
        <v>0</v>
      </c>
      <c r="K33" s="22">
        <f>+SUMIF('TOTAL RECURSOS 2013'!$P:$P,CONCATENATE("M001",$A33,4,$F$8),'TOTAL RECURSOS 2013'!$N:$N)</f>
        <v>0</v>
      </c>
      <c r="L33" s="22">
        <f>+SUMIF('TOTAL RECURSOS 2013'!$P:$P,CONCATENATE("E006",$A33,4,$F$8),'TOTAL RECURSOS 2013'!$N:$N)</f>
        <v>0</v>
      </c>
    </row>
    <row r="34" spans="1:12" ht="17.100000000000001" customHeight="1" x14ac:dyDescent="0.25">
      <c r="A34" s="28" t="s">
        <v>11</v>
      </c>
      <c r="B34" s="21" t="s">
        <v>228</v>
      </c>
      <c r="C34" s="22">
        <f>+SUM(D34:L34)</f>
        <v>2778649</v>
      </c>
      <c r="D34" s="22">
        <f>+SUMIF('TOTAL RECURSOS 2013'!$P:$P,CONCATENATE("O001",$A34,1,$F$8),'TOTAL RECURSOS 2013'!$N:$N)</f>
        <v>69685</v>
      </c>
      <c r="E34" s="22">
        <f>+SUMIF('TOTAL RECURSOS 2013'!$P:$P,CONCATENATE("M001",$A34,1,$F$8),'TOTAL RECURSOS 2013'!$N:$N)</f>
        <v>260995</v>
      </c>
      <c r="F34" s="22">
        <f>+SUMIF('TOTAL RECURSOS 2013'!$P:$P,CONCATENATE("E006",$A34,1,$F$8),'TOTAL RECURSOS 2013'!$N:$N)</f>
        <v>2447969</v>
      </c>
      <c r="G34" s="22">
        <f>+SUMIF('TOTAL RECURSOS 2013'!$P:$P,CONCATENATE("E006",$A34,1,$G$8),'TOTAL RECURSOS 2013'!$N:$N)</f>
        <v>0</v>
      </c>
      <c r="H34" s="22">
        <f>+SUMIF('TOTAL RECURSOS 2013'!$P:$P,CONCATENATE("K024",$A34,1,$H$8),'TOTAL RECURSOS 2013'!$N:$N)</f>
        <v>0</v>
      </c>
      <c r="I34" s="22">
        <f>+SUMIF('TOTAL RECURSOS 2013'!$P:$P,CONCATENATE("K024",$A34,1,$I$8),'TOTAL RECURSOS 2013'!$N:$N)</f>
        <v>0</v>
      </c>
      <c r="J34" s="22">
        <f>+SUMIF('TOTAL RECURSOS 2013'!$P:$P,CONCATENATE("O001",$A34,4,$F$8),'TOTAL RECURSOS 2013'!$N:$N)</f>
        <v>0</v>
      </c>
      <c r="K34" s="22">
        <f>+SUMIF('TOTAL RECURSOS 2013'!$P:$P,CONCATENATE("M001",$A34,4,$F$8),'TOTAL RECURSOS 2013'!$N:$N)</f>
        <v>0</v>
      </c>
      <c r="L34" s="22">
        <f>+SUMIF('TOTAL RECURSOS 2013'!$P:$P,CONCATENATE("E006",$A34,4,$F$8),'TOTAL RECURSOS 2013'!$N:$N)</f>
        <v>0</v>
      </c>
    </row>
    <row r="35" spans="1:12" ht="17.100000000000001" customHeight="1" x14ac:dyDescent="0.25">
      <c r="A35" s="28" t="s">
        <v>12</v>
      </c>
      <c r="B35" s="21" t="s">
        <v>229</v>
      </c>
      <c r="C35" s="22">
        <f>+SUM(D35:L35)</f>
        <v>10691171</v>
      </c>
      <c r="D35" s="22">
        <f>+SUMIF('TOTAL RECURSOS 2013'!$P:$P,CONCATENATE("O001",$A35,1,$F$8),'TOTAL RECURSOS 2013'!$N:$N)</f>
        <v>368906</v>
      </c>
      <c r="E35" s="22">
        <f>+SUMIF('TOTAL RECURSOS 2013'!$P:$P,CONCATENATE("M001",$A35,1,$F$8),'TOTAL RECURSOS 2013'!$N:$N)</f>
        <v>712279</v>
      </c>
      <c r="F35" s="22">
        <f>+SUMIF('TOTAL RECURSOS 2013'!$P:$P,CONCATENATE("E006",$A35,1,$F$8),'TOTAL RECURSOS 2013'!$N:$N)</f>
        <v>9609986</v>
      </c>
      <c r="G35" s="22">
        <f>+SUMIF('TOTAL RECURSOS 2013'!$P:$P,CONCATENATE("E006",$A35,1,$G$8),'TOTAL RECURSOS 2013'!$N:$N)</f>
        <v>0</v>
      </c>
      <c r="H35" s="22">
        <f>+SUMIF('TOTAL RECURSOS 2013'!$P:$P,CONCATENATE("K024",$A35,1,$H$8),'TOTAL RECURSOS 2013'!$N:$N)</f>
        <v>0</v>
      </c>
      <c r="I35" s="22">
        <f>+SUMIF('TOTAL RECURSOS 2013'!$P:$P,CONCATENATE("K024",$A35,1,$I$8),'TOTAL RECURSOS 2013'!$N:$N)</f>
        <v>0</v>
      </c>
      <c r="J35" s="22">
        <f>+SUMIF('TOTAL RECURSOS 2013'!$P:$P,CONCATENATE("O001",$A35,4,$F$8),'TOTAL RECURSOS 2013'!$N:$N)</f>
        <v>0</v>
      </c>
      <c r="K35" s="22">
        <f>+SUMIF('TOTAL RECURSOS 2013'!$P:$P,CONCATENATE("M001",$A35,4,$F$8),'TOTAL RECURSOS 2013'!$N:$N)</f>
        <v>0</v>
      </c>
      <c r="L35" s="22">
        <f>+SUMIF('TOTAL RECURSOS 2013'!$P:$P,CONCATENATE("E006",$A35,4,$F$8),'TOTAL RECURSOS 2013'!$N:$N)</f>
        <v>0</v>
      </c>
    </row>
    <row r="36" spans="1:12" ht="17.100000000000001" customHeight="1" x14ac:dyDescent="0.25">
      <c r="A36" s="28" t="s">
        <v>13</v>
      </c>
      <c r="B36" s="21" t="s">
        <v>230</v>
      </c>
      <c r="C36" s="22">
        <f>+SUM(D36:L36)</f>
        <v>158668</v>
      </c>
      <c r="D36" s="22">
        <f>+SUMIF('TOTAL RECURSOS 2013'!$P:$P,CONCATENATE("O001",$A36,1,$F$8),'TOTAL RECURSOS 2013'!$N:$N)</f>
        <v>4261</v>
      </c>
      <c r="E36" s="22">
        <f>+SUMIF('TOTAL RECURSOS 2013'!$P:$P,CONCATENATE("M001",$A36,1,$F$8),'TOTAL RECURSOS 2013'!$N:$N)</f>
        <v>15288</v>
      </c>
      <c r="F36" s="22">
        <f>+SUMIF('TOTAL RECURSOS 2013'!$P:$P,CONCATENATE("E006",$A36,1,$F$8),'TOTAL RECURSOS 2013'!$N:$N)</f>
        <v>139119</v>
      </c>
      <c r="G36" s="22">
        <f>+SUMIF('TOTAL RECURSOS 2013'!$P:$P,CONCATENATE("E006",$A36,1,$G$8),'TOTAL RECURSOS 2013'!$N:$N)</f>
        <v>0</v>
      </c>
      <c r="H36" s="22">
        <f>+SUMIF('TOTAL RECURSOS 2013'!$P:$P,CONCATENATE("K024",$A36,1,$H$8),'TOTAL RECURSOS 2013'!$N:$N)</f>
        <v>0</v>
      </c>
      <c r="I36" s="22">
        <f>+SUMIF('TOTAL RECURSOS 2013'!$P:$P,CONCATENATE("K024",$A36,1,$I$8),'TOTAL RECURSOS 2013'!$N:$N)</f>
        <v>0</v>
      </c>
      <c r="J36" s="22">
        <f>+SUMIF('TOTAL RECURSOS 2013'!$P:$P,CONCATENATE("O001",$A36,4,$F$8),'TOTAL RECURSOS 2013'!$N:$N)</f>
        <v>0</v>
      </c>
      <c r="K36" s="22">
        <f>+SUMIF('TOTAL RECURSOS 2013'!$P:$P,CONCATENATE("M001",$A36,4,$F$8),'TOTAL RECURSOS 2013'!$N:$N)</f>
        <v>0</v>
      </c>
      <c r="L36" s="22">
        <f>+SUMIF('TOTAL RECURSOS 2013'!$P:$P,CONCATENATE("E006",$A36,4,$F$8),'TOTAL RECURSOS 2013'!$N:$N)</f>
        <v>0</v>
      </c>
    </row>
    <row r="37" spans="1:12" s="9" customFormat="1" ht="17.100000000000001" customHeight="1" x14ac:dyDescent="0.2">
      <c r="A37" s="26">
        <v>1500</v>
      </c>
      <c r="B37" s="19" t="s">
        <v>231</v>
      </c>
      <c r="C37" s="20">
        <f>+C38+C41</f>
        <v>79248656</v>
      </c>
      <c r="D37" s="20">
        <f t="shared" ref="D37:L37" si="18">+D38+D41</f>
        <v>2638423</v>
      </c>
      <c r="E37" s="20">
        <f t="shared" si="18"/>
        <v>8266748</v>
      </c>
      <c r="F37" s="20">
        <f t="shared" si="18"/>
        <v>64777749</v>
      </c>
      <c r="G37" s="20">
        <f t="shared" ref="G37:H37" si="19">+G38+G41</f>
        <v>0</v>
      </c>
      <c r="H37" s="20">
        <f t="shared" si="19"/>
        <v>0</v>
      </c>
      <c r="I37" s="20">
        <f t="shared" si="18"/>
        <v>0</v>
      </c>
      <c r="J37" s="20">
        <f t="shared" si="18"/>
        <v>57410</v>
      </c>
      <c r="K37" s="20">
        <f t="shared" si="18"/>
        <v>174460</v>
      </c>
      <c r="L37" s="20">
        <f t="shared" si="18"/>
        <v>3333866</v>
      </c>
    </row>
    <row r="38" spans="1:12" ht="17.100000000000001" customHeight="1" x14ac:dyDescent="0.25">
      <c r="A38" s="27" t="s">
        <v>126</v>
      </c>
      <c r="B38" s="21" t="s">
        <v>232</v>
      </c>
      <c r="C38" s="22">
        <f>+C39+C40</f>
        <v>75496920</v>
      </c>
      <c r="D38" s="22">
        <f t="shared" ref="D38:L38" si="20">+D39+D40</f>
        <v>2638423</v>
      </c>
      <c r="E38" s="22">
        <f t="shared" si="20"/>
        <v>8266748</v>
      </c>
      <c r="F38" s="22">
        <f t="shared" si="20"/>
        <v>64591749</v>
      </c>
      <c r="G38" s="22">
        <f t="shared" ref="G38:H38" si="21">+G39+G40</f>
        <v>0</v>
      </c>
      <c r="H38" s="22">
        <f t="shared" si="21"/>
        <v>0</v>
      </c>
      <c r="I38" s="22">
        <f t="shared" si="20"/>
        <v>0</v>
      </c>
      <c r="J38" s="22">
        <f t="shared" si="20"/>
        <v>0</v>
      </c>
      <c r="K38" s="22">
        <f t="shared" si="20"/>
        <v>0</v>
      </c>
      <c r="L38" s="22">
        <f t="shared" si="20"/>
        <v>0</v>
      </c>
    </row>
    <row r="39" spans="1:12" ht="17.100000000000001" customHeight="1" x14ac:dyDescent="0.25">
      <c r="A39" s="28" t="s">
        <v>14</v>
      </c>
      <c r="B39" s="21" t="s">
        <v>233</v>
      </c>
      <c r="C39" s="22">
        <f>+SUM(D39:L39)</f>
        <v>74826053</v>
      </c>
      <c r="D39" s="22">
        <f>+SUMIF('TOTAL RECURSOS 2013'!$P:$P,CONCATENATE("O001",$A39,1,$F$8),'TOTAL RECURSOS 2013'!$N:$N)</f>
        <v>2613271</v>
      </c>
      <c r="E39" s="22">
        <f>+SUMIF('TOTAL RECURSOS 2013'!$P:$P,CONCATENATE("M001",$A39,1,$F$8),'TOTAL RECURSOS 2013'!$N:$N)</f>
        <v>8200663</v>
      </c>
      <c r="F39" s="22">
        <f>+SUMIF('TOTAL RECURSOS 2013'!$P:$P,CONCATENATE("E006",$A39,1,$F$8),'TOTAL RECURSOS 2013'!$N:$N)</f>
        <v>64012119</v>
      </c>
      <c r="G39" s="22">
        <f>+SUMIF('TOTAL RECURSOS 2013'!$P:$P,CONCATENATE("E006",$A39,1,$G$8),'TOTAL RECURSOS 2013'!$N:$N)</f>
        <v>0</v>
      </c>
      <c r="H39" s="22">
        <f>+SUMIF('TOTAL RECURSOS 2013'!$P:$P,CONCATENATE("K024",$A39,1,$H$8),'TOTAL RECURSOS 2013'!$N:$N)</f>
        <v>0</v>
      </c>
      <c r="I39" s="22">
        <f>+SUMIF('TOTAL RECURSOS 2013'!$P:$P,CONCATENATE("K024",$A39,1,$I$8),'TOTAL RECURSOS 2013'!$N:$N)</f>
        <v>0</v>
      </c>
      <c r="J39" s="22">
        <f>+SUMIF('TOTAL RECURSOS 2013'!$P:$P,CONCATENATE("O001",$A39,4,$F$8),'TOTAL RECURSOS 2013'!$N:$N)</f>
        <v>0</v>
      </c>
      <c r="K39" s="22">
        <f>+SUMIF('TOTAL RECURSOS 2013'!$P:$P,CONCATENATE("M001",$A39,4,$F$8),'TOTAL RECURSOS 2013'!$N:$N)</f>
        <v>0</v>
      </c>
      <c r="L39" s="22">
        <f>+SUMIF('TOTAL RECURSOS 2013'!$P:$P,CONCATENATE("E006",$A39,4,$F$8),'TOTAL RECURSOS 2013'!$N:$N)</f>
        <v>0</v>
      </c>
    </row>
    <row r="40" spans="1:12" ht="17.100000000000001" customHeight="1" x14ac:dyDescent="0.25">
      <c r="A40" s="28" t="s">
        <v>15</v>
      </c>
      <c r="B40" s="21" t="s">
        <v>234</v>
      </c>
      <c r="C40" s="22">
        <f>+SUM(D40:L40)</f>
        <v>670867</v>
      </c>
      <c r="D40" s="22">
        <f>+SUMIF('TOTAL RECURSOS 2013'!$P:$P,CONCATENATE("O001",$A40,1,$F$8),'TOTAL RECURSOS 2013'!$N:$N)</f>
        <v>25152</v>
      </c>
      <c r="E40" s="22">
        <f>+SUMIF('TOTAL RECURSOS 2013'!$P:$P,CONCATENATE("M001",$A40,1,$F$8),'TOTAL RECURSOS 2013'!$N:$N)</f>
        <v>66085</v>
      </c>
      <c r="F40" s="22">
        <f>+SUMIF('TOTAL RECURSOS 2013'!$P:$P,CONCATENATE("E006",$A40,1,$F$8),'TOTAL RECURSOS 2013'!$N:$N)</f>
        <v>579630</v>
      </c>
      <c r="G40" s="22">
        <f>+SUMIF('TOTAL RECURSOS 2013'!$P:$P,CONCATENATE("E006",$A40,1,$G$8),'TOTAL RECURSOS 2013'!$N:$N)</f>
        <v>0</v>
      </c>
      <c r="H40" s="22">
        <f>+SUMIF('TOTAL RECURSOS 2013'!$P:$P,CONCATENATE("K024",$A40,1,$H$8),'TOTAL RECURSOS 2013'!$N:$N)</f>
        <v>0</v>
      </c>
      <c r="I40" s="22">
        <f>+SUMIF('TOTAL RECURSOS 2013'!$P:$P,CONCATENATE("K024",$A40,1,$I$8),'TOTAL RECURSOS 2013'!$N:$N)</f>
        <v>0</v>
      </c>
      <c r="J40" s="22">
        <f>+SUMIF('TOTAL RECURSOS 2013'!$P:$P,CONCATENATE("O001",$A40,4,$F$8),'TOTAL RECURSOS 2013'!$N:$N)</f>
        <v>0</v>
      </c>
      <c r="K40" s="22">
        <f>+SUMIF('TOTAL RECURSOS 2013'!$P:$P,CONCATENATE("M001",$A40,4,$F$8),'TOTAL RECURSOS 2013'!$N:$N)</f>
        <v>0</v>
      </c>
      <c r="L40" s="22">
        <f>+SUMIF('TOTAL RECURSOS 2013'!$P:$P,CONCATENATE("E006",$A40,4,$F$8),'TOTAL RECURSOS 2013'!$N:$N)</f>
        <v>0</v>
      </c>
    </row>
    <row r="41" spans="1:12" ht="17.100000000000001" customHeight="1" x14ac:dyDescent="0.25">
      <c r="A41" s="27" t="s">
        <v>127</v>
      </c>
      <c r="B41" s="21" t="s">
        <v>235</v>
      </c>
      <c r="C41" s="22">
        <f>+C42</f>
        <v>3751736</v>
      </c>
      <c r="D41" s="22">
        <f t="shared" ref="D41:L41" si="22">+D42</f>
        <v>0</v>
      </c>
      <c r="E41" s="22">
        <f t="shared" si="22"/>
        <v>0</v>
      </c>
      <c r="F41" s="22">
        <f t="shared" si="22"/>
        <v>186000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57410</v>
      </c>
      <c r="K41" s="22">
        <f t="shared" si="22"/>
        <v>174460</v>
      </c>
      <c r="L41" s="22">
        <f t="shared" si="22"/>
        <v>3333866</v>
      </c>
    </row>
    <row r="42" spans="1:12" ht="17.100000000000001" customHeight="1" x14ac:dyDescent="0.25">
      <c r="A42" s="28" t="s">
        <v>24</v>
      </c>
      <c r="B42" s="21" t="s">
        <v>236</v>
      </c>
      <c r="C42" s="22">
        <f>+SUM(D42:L42)</f>
        <v>3751736</v>
      </c>
      <c r="D42" s="22">
        <f>+SUMIF('TOTAL RECURSOS 2013'!$P:$P,CONCATENATE("O001",$A42,1,$F$8),'TOTAL RECURSOS 2013'!$N:$N)</f>
        <v>0</v>
      </c>
      <c r="E42" s="22">
        <f>+SUMIF('TOTAL RECURSOS 2013'!$P:$P,CONCATENATE("M001",$A42,1,$F$8),'TOTAL RECURSOS 2013'!$N:$N)</f>
        <v>0</v>
      </c>
      <c r="F42" s="22">
        <f>+SUMIF('TOTAL RECURSOS 2013'!$P:$P,CONCATENATE("E006",$A42,1,$F$8),'TOTAL RECURSOS 2013'!$N:$N)</f>
        <v>186000</v>
      </c>
      <c r="G42" s="22">
        <f>+SUMIF('TOTAL RECURSOS 2013'!$P:$P,CONCATENATE("E006",$A42,1,$G$8),'TOTAL RECURSOS 2013'!$N:$N)</f>
        <v>0</v>
      </c>
      <c r="H42" s="22">
        <f>+SUMIF('TOTAL RECURSOS 2013'!$P:$P,CONCATENATE("K024",$A42,1,$H$8),'TOTAL RECURSOS 2013'!$N:$N)</f>
        <v>0</v>
      </c>
      <c r="I42" s="22">
        <f>+SUMIF('TOTAL RECURSOS 2013'!$P:$P,CONCATENATE("K024",$A42,1,$I$8),'TOTAL RECURSOS 2013'!$N:$N)</f>
        <v>0</v>
      </c>
      <c r="J42" s="22">
        <f>+SUMIF('TOTAL RECURSOS 2013'!$P:$P,CONCATENATE("O001",$A42,4,$F$8),'TOTAL RECURSOS 2013'!$N:$N)</f>
        <v>57410</v>
      </c>
      <c r="K42" s="22">
        <f>+SUMIF('TOTAL RECURSOS 2013'!$P:$P,CONCATENATE("M001",$A42,4,$F$8),'TOTAL RECURSOS 2013'!$N:$N)</f>
        <v>174460</v>
      </c>
      <c r="L42" s="22">
        <f>+SUMIF('TOTAL RECURSOS 2013'!$P:$P,CONCATENATE("E006",$A42,4,$F$8),'TOTAL RECURSOS 2013'!$N:$N)</f>
        <v>3333866</v>
      </c>
    </row>
    <row r="43" spans="1:12" s="9" customFormat="1" ht="17.100000000000001" customHeight="1" x14ac:dyDescent="0.2">
      <c r="A43" s="26">
        <v>1600</v>
      </c>
      <c r="B43" s="19" t="s">
        <v>434</v>
      </c>
      <c r="C43" s="20">
        <f>+C44</f>
        <v>2569325</v>
      </c>
      <c r="D43" s="20">
        <f t="shared" ref="D43:L43" si="23">+D44</f>
        <v>0</v>
      </c>
      <c r="E43" s="20">
        <f t="shared" si="23"/>
        <v>2569325</v>
      </c>
      <c r="F43" s="20">
        <f t="shared" si="23"/>
        <v>0</v>
      </c>
      <c r="G43" s="20">
        <f t="shared" si="23"/>
        <v>0</v>
      </c>
      <c r="H43" s="20">
        <f t="shared" si="23"/>
        <v>0</v>
      </c>
      <c r="I43" s="20">
        <f t="shared" si="23"/>
        <v>0</v>
      </c>
      <c r="J43" s="20">
        <f t="shared" si="23"/>
        <v>0</v>
      </c>
      <c r="K43" s="20">
        <f t="shared" si="23"/>
        <v>0</v>
      </c>
      <c r="L43" s="20">
        <f t="shared" si="23"/>
        <v>0</v>
      </c>
    </row>
    <row r="44" spans="1:12" ht="17.100000000000001" customHeight="1" x14ac:dyDescent="0.25">
      <c r="A44" s="27">
        <v>161</v>
      </c>
      <c r="B44" s="21" t="s">
        <v>435</v>
      </c>
      <c r="C44" s="22">
        <f>+SUM(C45:C52)</f>
        <v>2569325</v>
      </c>
      <c r="D44" s="22">
        <f t="shared" ref="D44:L44" si="24">+SUM(D45:D52)</f>
        <v>0</v>
      </c>
      <c r="E44" s="22">
        <f t="shared" si="24"/>
        <v>2569325</v>
      </c>
      <c r="F44" s="22">
        <f t="shared" si="24"/>
        <v>0</v>
      </c>
      <c r="G44" s="22">
        <f t="shared" ref="G44:H44" si="25">+SUM(G45:G52)</f>
        <v>0</v>
      </c>
      <c r="H44" s="22">
        <f t="shared" si="25"/>
        <v>0</v>
      </c>
      <c r="I44" s="22">
        <f t="shared" si="24"/>
        <v>0</v>
      </c>
      <c r="J44" s="22">
        <f t="shared" si="24"/>
        <v>0</v>
      </c>
      <c r="K44" s="22">
        <f t="shared" si="24"/>
        <v>0</v>
      </c>
      <c r="L44" s="22">
        <f t="shared" si="24"/>
        <v>0</v>
      </c>
    </row>
    <row r="45" spans="1:12" ht="17.100000000000001" customHeight="1" x14ac:dyDescent="0.25">
      <c r="A45" s="28" t="s">
        <v>420</v>
      </c>
      <c r="B45" s="21" t="s">
        <v>436</v>
      </c>
      <c r="C45" s="22">
        <f t="shared" ref="C45:C52" si="26">+SUM(D45:L45)</f>
        <v>2294870</v>
      </c>
      <c r="D45" s="22">
        <f>+SUMIF('TOTAL RECURSOS 2013'!$P:$P,CONCATENATE("O001",$A45,1,$F$8),'TOTAL RECURSOS 2013'!$N:$N)</f>
        <v>0</v>
      </c>
      <c r="E45" s="22">
        <f>+SUMIF('TOTAL RECURSOS 2013'!$P:$P,CONCATENATE("M001",$A45,1,$F$8),'TOTAL RECURSOS 2013'!$N:$N)</f>
        <v>2294870</v>
      </c>
      <c r="F45" s="22">
        <f>+SUMIF('TOTAL RECURSOS 2013'!$P:$P,CONCATENATE("E006",$A45,1,$F$8),'TOTAL RECURSOS 2013'!$N:$N)</f>
        <v>0</v>
      </c>
      <c r="G45" s="22">
        <f>+SUMIF('TOTAL RECURSOS 2013'!$P:$P,CONCATENATE("E006",$A45,1,$G$8),'TOTAL RECURSOS 2013'!$N:$N)</f>
        <v>0</v>
      </c>
      <c r="H45" s="22">
        <f>+SUMIF('TOTAL RECURSOS 2013'!$P:$P,CONCATENATE("K024",$A45,1,$H$8),'TOTAL RECURSOS 2013'!$N:$N)</f>
        <v>0</v>
      </c>
      <c r="I45" s="22">
        <f>+SUMIF('TOTAL RECURSOS 2013'!$P:$P,CONCATENATE("K024",$A45,1,$I$8),'TOTAL RECURSOS 2013'!$N:$N)</f>
        <v>0</v>
      </c>
      <c r="J45" s="22">
        <f>+SUMIF('TOTAL RECURSOS 2013'!$P:$P,CONCATENATE("O001",$A45,4,$F$8),'TOTAL RECURSOS 2013'!$N:$N)</f>
        <v>0</v>
      </c>
      <c r="K45" s="22">
        <f>+SUMIF('TOTAL RECURSOS 2013'!$P:$P,CONCATENATE("M001",$A45,4,$F$8),'TOTAL RECURSOS 2013'!$N:$N)</f>
        <v>0</v>
      </c>
      <c r="L45" s="22">
        <f>+SUMIF('TOTAL RECURSOS 2013'!$P:$P,CONCATENATE("E006",$A45,4,$F$8),'TOTAL RECURSOS 2013'!$N:$N)</f>
        <v>0</v>
      </c>
    </row>
    <row r="46" spans="1:12" ht="17.100000000000001" customHeight="1" x14ac:dyDescent="0.25">
      <c r="A46" s="28">
        <v>16102</v>
      </c>
      <c r="B46" s="21" t="s">
        <v>437</v>
      </c>
      <c r="C46" s="22">
        <f t="shared" si="26"/>
        <v>0</v>
      </c>
      <c r="D46" s="22">
        <f>+SUMIF('TOTAL RECURSOS 2013'!$P:$P,CONCATENATE("O001",$A46,1,$F$8),'TOTAL RECURSOS 2013'!$N:$N)</f>
        <v>0</v>
      </c>
      <c r="E46" s="22">
        <f>+SUMIF('TOTAL RECURSOS 2013'!$P:$P,CONCATENATE("M001",$A46,1,$F$8),'TOTAL RECURSOS 2013'!$N:$N)</f>
        <v>0</v>
      </c>
      <c r="F46" s="22">
        <f>+SUMIF('TOTAL RECURSOS 2013'!$P:$P,CONCATENATE("E006",$A46,1,$F$8),'TOTAL RECURSOS 2013'!$N:$N)</f>
        <v>0</v>
      </c>
      <c r="G46" s="22">
        <f>+SUMIF('TOTAL RECURSOS 2013'!$P:$P,CONCATENATE("E006",$A46,1,$G$8),'TOTAL RECURSOS 2013'!$N:$N)</f>
        <v>0</v>
      </c>
      <c r="H46" s="22">
        <f>+SUMIF('TOTAL RECURSOS 2013'!$P:$P,CONCATENATE("K024",$A46,1,$H$8),'TOTAL RECURSOS 2013'!$N:$N)</f>
        <v>0</v>
      </c>
      <c r="I46" s="22">
        <f>+SUMIF('TOTAL RECURSOS 2013'!$P:$P,CONCATENATE("K024",$A46,1,$I$8),'TOTAL RECURSOS 2013'!$N:$N)</f>
        <v>0</v>
      </c>
      <c r="J46" s="22">
        <f>+SUMIF('TOTAL RECURSOS 2013'!$P:$P,CONCATENATE("O001",$A46,4,$F$8),'TOTAL RECURSOS 2013'!$N:$N)</f>
        <v>0</v>
      </c>
      <c r="K46" s="22">
        <f>+SUMIF('TOTAL RECURSOS 2013'!$P:$P,CONCATENATE("M001",$A46,4,$F$8),'TOTAL RECURSOS 2013'!$N:$N)</f>
        <v>0</v>
      </c>
      <c r="L46" s="22">
        <f>+SUMIF('TOTAL RECURSOS 2013'!$P:$P,CONCATENATE("E006",$A46,4,$F$8),'TOTAL RECURSOS 2013'!$N:$N)</f>
        <v>0</v>
      </c>
    </row>
    <row r="47" spans="1:12" ht="17.100000000000001" customHeight="1" x14ac:dyDescent="0.25">
      <c r="A47" s="28" t="s">
        <v>419</v>
      </c>
      <c r="B47" s="21" t="s">
        <v>437</v>
      </c>
      <c r="C47" s="22">
        <f t="shared" si="26"/>
        <v>136491</v>
      </c>
      <c r="D47" s="22">
        <f>+SUMIF('TOTAL RECURSOS 2013'!$P:$P,CONCATENATE("O001",$A47,1,$F$8),'TOTAL RECURSOS 2013'!$N:$N)</f>
        <v>0</v>
      </c>
      <c r="E47" s="22">
        <f>+SUMIF('TOTAL RECURSOS 2013'!$P:$P,CONCATENATE("M001",$A47,1,$F$8),'TOTAL RECURSOS 2013'!$N:$N)</f>
        <v>136491</v>
      </c>
      <c r="F47" s="22">
        <f>+SUMIF('TOTAL RECURSOS 2013'!$P:$P,CONCATENATE("E006",$A47,1,$F$8),'TOTAL RECURSOS 2013'!$N:$N)</f>
        <v>0</v>
      </c>
      <c r="G47" s="22">
        <f>+SUMIF('TOTAL RECURSOS 2013'!$P:$P,CONCATENATE("E006",$A47,1,$G$8),'TOTAL RECURSOS 2013'!$N:$N)</f>
        <v>0</v>
      </c>
      <c r="H47" s="22">
        <f>+SUMIF('TOTAL RECURSOS 2013'!$P:$P,CONCATENATE("K024",$A47,1,$H$8),'TOTAL RECURSOS 2013'!$N:$N)</f>
        <v>0</v>
      </c>
      <c r="I47" s="22">
        <f>+SUMIF('TOTAL RECURSOS 2013'!$P:$P,CONCATENATE("K024",$A47,1,$I$8),'TOTAL RECURSOS 2013'!$N:$N)</f>
        <v>0</v>
      </c>
      <c r="J47" s="22">
        <f>+SUMIF('TOTAL RECURSOS 2013'!$P:$P,CONCATENATE("O001",$A47,4,$F$8),'TOTAL RECURSOS 2013'!$N:$N)</f>
        <v>0</v>
      </c>
      <c r="K47" s="22">
        <f>+SUMIF('TOTAL RECURSOS 2013'!$P:$P,CONCATENATE("M001",$A47,4,$F$8),'TOTAL RECURSOS 2013'!$N:$N)</f>
        <v>0</v>
      </c>
      <c r="L47" s="22">
        <f>+SUMIF('TOTAL RECURSOS 2013'!$P:$P,CONCATENATE("E006",$A47,4,$F$8),'TOTAL RECURSOS 2013'!$N:$N)</f>
        <v>0</v>
      </c>
    </row>
    <row r="48" spans="1:12" ht="17.100000000000001" customHeight="1" x14ac:dyDescent="0.25">
      <c r="A48" s="28" t="s">
        <v>418</v>
      </c>
      <c r="B48" s="21" t="s">
        <v>439</v>
      </c>
      <c r="C48" s="22">
        <f t="shared" si="26"/>
        <v>55768</v>
      </c>
      <c r="D48" s="22">
        <f>+SUMIF('TOTAL RECURSOS 2013'!$P:$P,CONCATENATE("O001",$A48,1,$F$8),'TOTAL RECURSOS 2013'!$N:$N)</f>
        <v>0</v>
      </c>
      <c r="E48" s="22">
        <f>+SUMIF('TOTAL RECURSOS 2013'!$P:$P,CONCATENATE("M001",$A48,1,$F$8),'TOTAL RECURSOS 2013'!$N:$N)</f>
        <v>55768</v>
      </c>
      <c r="F48" s="22">
        <f>+SUMIF('TOTAL RECURSOS 2013'!$P:$P,CONCATENATE("E006",$A48,1,$F$8),'TOTAL RECURSOS 2013'!$N:$N)</f>
        <v>0</v>
      </c>
      <c r="G48" s="22">
        <f>+SUMIF('TOTAL RECURSOS 2013'!$P:$P,CONCATENATE("E006",$A48,1,$G$8),'TOTAL RECURSOS 2013'!$N:$N)</f>
        <v>0</v>
      </c>
      <c r="H48" s="22">
        <f>+SUMIF('TOTAL RECURSOS 2013'!$P:$P,CONCATENATE("K024",$A48,1,$H$8),'TOTAL RECURSOS 2013'!$N:$N)</f>
        <v>0</v>
      </c>
      <c r="I48" s="22">
        <f>+SUMIF('TOTAL RECURSOS 2013'!$P:$P,CONCATENATE("K024",$A48,1,$I$8),'TOTAL RECURSOS 2013'!$N:$N)</f>
        <v>0</v>
      </c>
      <c r="J48" s="22">
        <f>+SUMIF('TOTAL RECURSOS 2013'!$P:$P,CONCATENATE("O001",$A48,4,$F$8),'TOTAL RECURSOS 2013'!$N:$N)</f>
        <v>0</v>
      </c>
      <c r="K48" s="22">
        <f>+SUMIF('TOTAL RECURSOS 2013'!$P:$P,CONCATENATE("M001",$A48,4,$F$8),'TOTAL RECURSOS 2013'!$N:$N)</f>
        <v>0</v>
      </c>
      <c r="L48" s="22">
        <f>+SUMIF('TOTAL RECURSOS 2013'!$P:$P,CONCATENATE("E006",$A48,4,$F$8),'TOTAL RECURSOS 2013'!$N:$N)</f>
        <v>0</v>
      </c>
    </row>
    <row r="49" spans="1:12" ht="17.100000000000001" customHeight="1" x14ac:dyDescent="0.25">
      <c r="A49" s="28" t="s">
        <v>417</v>
      </c>
      <c r="B49" s="21" t="s">
        <v>440</v>
      </c>
      <c r="C49" s="22">
        <f t="shared" si="26"/>
        <v>27968</v>
      </c>
      <c r="D49" s="22">
        <f>+SUMIF('TOTAL RECURSOS 2013'!$P:$P,CONCATENATE("O001",$A49,1,$F$8),'TOTAL RECURSOS 2013'!$N:$N)</f>
        <v>0</v>
      </c>
      <c r="E49" s="22">
        <f>+SUMIF('TOTAL RECURSOS 2013'!$P:$P,CONCATENATE("M001",$A49,1,$F$8),'TOTAL RECURSOS 2013'!$N:$N)</f>
        <v>27968</v>
      </c>
      <c r="F49" s="22">
        <f>+SUMIF('TOTAL RECURSOS 2013'!$P:$P,CONCATENATE("E006",$A49,1,$F$8),'TOTAL RECURSOS 2013'!$N:$N)</f>
        <v>0</v>
      </c>
      <c r="G49" s="22">
        <f>+SUMIF('TOTAL RECURSOS 2013'!$P:$P,CONCATENATE("E006",$A49,1,$G$8),'TOTAL RECURSOS 2013'!$N:$N)</f>
        <v>0</v>
      </c>
      <c r="H49" s="22">
        <f>+SUMIF('TOTAL RECURSOS 2013'!$P:$P,CONCATENATE("K024",$A49,1,$H$8),'TOTAL RECURSOS 2013'!$N:$N)</f>
        <v>0</v>
      </c>
      <c r="I49" s="22">
        <f>+SUMIF('TOTAL RECURSOS 2013'!$P:$P,CONCATENATE("K024",$A49,1,$I$8),'TOTAL RECURSOS 2013'!$N:$N)</f>
        <v>0</v>
      </c>
      <c r="J49" s="22">
        <f>+SUMIF('TOTAL RECURSOS 2013'!$P:$P,CONCATENATE("O001",$A49,4,$F$8),'TOTAL RECURSOS 2013'!$N:$N)</f>
        <v>0</v>
      </c>
      <c r="K49" s="22">
        <f>+SUMIF('TOTAL RECURSOS 2013'!$P:$P,CONCATENATE("M001",$A49,4,$F$8),'TOTAL RECURSOS 2013'!$N:$N)</f>
        <v>0</v>
      </c>
      <c r="L49" s="22">
        <f>+SUMIF('TOTAL RECURSOS 2013'!$P:$P,CONCATENATE("E006",$A49,4,$F$8),'TOTAL RECURSOS 2013'!$N:$N)</f>
        <v>0</v>
      </c>
    </row>
    <row r="50" spans="1:12" ht="17.100000000000001" customHeight="1" x14ac:dyDescent="0.25">
      <c r="A50" s="28" t="s">
        <v>416</v>
      </c>
      <c r="B50" s="21" t="s">
        <v>438</v>
      </c>
      <c r="C50" s="22">
        <f t="shared" si="26"/>
        <v>11188</v>
      </c>
      <c r="D50" s="22">
        <f>+SUMIF('TOTAL RECURSOS 2013'!$P:$P,CONCATENATE("O001",$A50,1,$F$8),'TOTAL RECURSOS 2013'!$N:$N)</f>
        <v>0</v>
      </c>
      <c r="E50" s="22">
        <f>+SUMIF('TOTAL RECURSOS 2013'!$P:$P,CONCATENATE("M001",$A50,1,$F$8),'TOTAL RECURSOS 2013'!$N:$N)</f>
        <v>11188</v>
      </c>
      <c r="F50" s="22">
        <f>+SUMIF('TOTAL RECURSOS 2013'!$P:$P,CONCATENATE("E006",$A50,1,$F$8),'TOTAL RECURSOS 2013'!$N:$N)</f>
        <v>0</v>
      </c>
      <c r="G50" s="22">
        <f>+SUMIF('TOTAL RECURSOS 2013'!$P:$P,CONCATENATE("E006",$A50,1,$G$8),'TOTAL RECURSOS 2013'!$N:$N)</f>
        <v>0</v>
      </c>
      <c r="H50" s="22">
        <f>+SUMIF('TOTAL RECURSOS 2013'!$P:$P,CONCATENATE("K024",$A50,1,$H$8),'TOTAL RECURSOS 2013'!$N:$N)</f>
        <v>0</v>
      </c>
      <c r="I50" s="22">
        <f>+SUMIF('TOTAL RECURSOS 2013'!$P:$P,CONCATENATE("K024",$A50,1,$I$8),'TOTAL RECURSOS 2013'!$N:$N)</f>
        <v>0</v>
      </c>
      <c r="J50" s="22">
        <f>+SUMIF('TOTAL RECURSOS 2013'!$P:$P,CONCATENATE("O001",$A50,4,$F$8),'TOTAL RECURSOS 2013'!$N:$N)</f>
        <v>0</v>
      </c>
      <c r="K50" s="22">
        <f>+SUMIF('TOTAL RECURSOS 2013'!$P:$P,CONCATENATE("M001",$A50,4,$F$8),'TOTAL RECURSOS 2013'!$N:$N)</f>
        <v>0</v>
      </c>
      <c r="L50" s="22">
        <f>+SUMIF('TOTAL RECURSOS 2013'!$P:$P,CONCATENATE("E006",$A50,4,$F$8),'TOTAL RECURSOS 2013'!$N:$N)</f>
        <v>0</v>
      </c>
    </row>
    <row r="51" spans="1:12" ht="17.100000000000001" customHeight="1" x14ac:dyDescent="0.25">
      <c r="A51" s="28">
        <v>16107</v>
      </c>
      <c r="B51" s="21" t="s">
        <v>441</v>
      </c>
      <c r="C51" s="22">
        <f t="shared" si="26"/>
        <v>17760</v>
      </c>
      <c r="D51" s="22">
        <f>+SUMIF('TOTAL RECURSOS 2013'!$P:$P,CONCATENATE("O001",$A51,1,$F$8),'TOTAL RECURSOS 2013'!$N:$N)</f>
        <v>0</v>
      </c>
      <c r="E51" s="22">
        <f>+SUMIF('TOTAL RECURSOS 2013'!$P:$P,CONCATENATE("M001",$A51,1,$F$8),'TOTAL RECURSOS 2013'!$N:$N)</f>
        <v>17760</v>
      </c>
      <c r="F51" s="22">
        <f>+SUMIF('TOTAL RECURSOS 2013'!$P:$P,CONCATENATE("E006",$A51,1,$F$8),'TOTAL RECURSOS 2013'!$N:$N)</f>
        <v>0</v>
      </c>
      <c r="G51" s="22">
        <f>+SUMIF('TOTAL RECURSOS 2013'!$P:$P,CONCATENATE("E006",$A51,1,$G$8),'TOTAL RECURSOS 2013'!$N:$N)</f>
        <v>0</v>
      </c>
      <c r="H51" s="22">
        <f>+SUMIF('TOTAL RECURSOS 2013'!$P:$P,CONCATENATE("K024",$A51,1,$H$8),'TOTAL RECURSOS 2013'!$N:$N)</f>
        <v>0</v>
      </c>
      <c r="I51" s="22">
        <f>+SUMIF('TOTAL RECURSOS 2013'!$P:$P,CONCATENATE("K024",$A51,1,$I$8),'TOTAL RECURSOS 2013'!$N:$N)</f>
        <v>0</v>
      </c>
      <c r="J51" s="22">
        <f>+SUMIF('TOTAL RECURSOS 2013'!$P:$P,CONCATENATE("O001",$A51,4,$F$8),'TOTAL RECURSOS 2013'!$N:$N)</f>
        <v>0</v>
      </c>
      <c r="K51" s="22">
        <f>+SUMIF('TOTAL RECURSOS 2013'!$P:$P,CONCATENATE("M001",$A51,4,$F$8),'TOTAL RECURSOS 2013'!$N:$N)</f>
        <v>0</v>
      </c>
      <c r="L51" s="22">
        <f>+SUMIF('TOTAL RECURSOS 2013'!$P:$P,CONCATENATE("E006",$A51,4,$F$8),'TOTAL RECURSOS 2013'!$N:$N)</f>
        <v>0</v>
      </c>
    </row>
    <row r="52" spans="1:12" ht="17.100000000000001" customHeight="1" x14ac:dyDescent="0.25">
      <c r="A52" s="28">
        <v>16108</v>
      </c>
      <c r="B52" s="21" t="s">
        <v>442</v>
      </c>
      <c r="C52" s="22">
        <f t="shared" si="26"/>
        <v>25280</v>
      </c>
      <c r="D52" s="22">
        <f>+SUMIF('TOTAL RECURSOS 2013'!$P:$P,CONCATENATE("O001",$A52,1,$F$8),'TOTAL RECURSOS 2013'!$N:$N)</f>
        <v>0</v>
      </c>
      <c r="E52" s="22">
        <f>+SUMIF('TOTAL RECURSOS 2013'!$P:$P,CONCATENATE("M001",$A52,1,$F$8),'TOTAL RECURSOS 2013'!$N:$N)</f>
        <v>25280</v>
      </c>
      <c r="F52" s="22">
        <f>+SUMIF('TOTAL RECURSOS 2013'!$P:$P,CONCATENATE("E006",$A52,1,$F$8),'TOTAL RECURSOS 2013'!$N:$N)</f>
        <v>0</v>
      </c>
      <c r="G52" s="22">
        <f>+SUMIF('TOTAL RECURSOS 2013'!$P:$P,CONCATENATE("E006",$A52,1,$G$8),'TOTAL RECURSOS 2013'!$N:$N)</f>
        <v>0</v>
      </c>
      <c r="H52" s="22">
        <f>+SUMIF('TOTAL RECURSOS 2013'!$P:$P,CONCATENATE("K024",$A52,1,$H$8),'TOTAL RECURSOS 2013'!$N:$N)</f>
        <v>0</v>
      </c>
      <c r="I52" s="22">
        <f>+SUMIF('TOTAL RECURSOS 2013'!$P:$P,CONCATENATE("K024",$A52,1,$I$8),'TOTAL RECURSOS 2013'!$N:$N)</f>
        <v>0</v>
      </c>
      <c r="J52" s="22">
        <f>+SUMIF('TOTAL RECURSOS 2013'!$P:$P,CONCATENATE("O001",$A52,4,$F$8),'TOTAL RECURSOS 2013'!$N:$N)</f>
        <v>0</v>
      </c>
      <c r="K52" s="22">
        <f>+SUMIF('TOTAL RECURSOS 2013'!$P:$P,CONCATENATE("M001",$A52,4,$F$8),'TOTAL RECURSOS 2013'!$N:$N)</f>
        <v>0</v>
      </c>
      <c r="L52" s="22">
        <f>+SUMIF('TOTAL RECURSOS 2013'!$P:$P,CONCATENATE("E006",$A52,4,$F$8),'TOTAL RECURSOS 2013'!$N:$N)</f>
        <v>0</v>
      </c>
    </row>
    <row r="53" spans="1:12" s="9" customFormat="1" ht="17.100000000000001" customHeight="1" x14ac:dyDescent="0.2">
      <c r="A53" s="23">
        <v>2000</v>
      </c>
      <c r="B53" s="24" t="s">
        <v>237</v>
      </c>
      <c r="C53" s="18">
        <f t="shared" ref="C53:L53" si="27">+C54+C66+C72++C91+C102+C107+C116</f>
        <v>20197000</v>
      </c>
      <c r="D53" s="18">
        <f t="shared" si="27"/>
        <v>28000</v>
      </c>
      <c r="E53" s="18">
        <f t="shared" si="27"/>
        <v>36000</v>
      </c>
      <c r="F53" s="18">
        <f t="shared" si="27"/>
        <v>4508000</v>
      </c>
      <c r="G53" s="18">
        <f t="shared" ref="G53:H53" si="28">+G54+G66+G72++G91+G102+G107+G116</f>
        <v>0</v>
      </c>
      <c r="H53" s="18">
        <f t="shared" si="28"/>
        <v>0</v>
      </c>
      <c r="I53" s="18">
        <f t="shared" si="27"/>
        <v>0</v>
      </c>
      <c r="J53" s="18">
        <f t="shared" si="27"/>
        <v>17000</v>
      </c>
      <c r="K53" s="18">
        <f t="shared" si="27"/>
        <v>140000</v>
      </c>
      <c r="L53" s="18">
        <f t="shared" si="27"/>
        <v>15468000</v>
      </c>
    </row>
    <row r="54" spans="1:12" s="9" customFormat="1" ht="17.100000000000001" customHeight="1" x14ac:dyDescent="0.2">
      <c r="A54" s="26">
        <v>2100</v>
      </c>
      <c r="B54" s="19" t="s">
        <v>238</v>
      </c>
      <c r="C54" s="20">
        <f>+C55+C57+C59+C61+C64</f>
        <v>1840000</v>
      </c>
      <c r="D54" s="20">
        <f t="shared" ref="D54:L54" si="29">+D55+D57+D59+D61+D64</f>
        <v>0</v>
      </c>
      <c r="E54" s="20">
        <f t="shared" si="29"/>
        <v>0</v>
      </c>
      <c r="F54" s="20">
        <f t="shared" si="29"/>
        <v>55000</v>
      </c>
      <c r="G54" s="20">
        <f t="shared" ref="G54:H54" si="30">+G55+G57+G59+G61+G64</f>
        <v>0</v>
      </c>
      <c r="H54" s="20">
        <f t="shared" si="30"/>
        <v>0</v>
      </c>
      <c r="I54" s="20">
        <f t="shared" si="29"/>
        <v>0</v>
      </c>
      <c r="J54" s="20">
        <f t="shared" si="29"/>
        <v>7000</v>
      </c>
      <c r="K54" s="20">
        <f t="shared" si="29"/>
        <v>45000</v>
      </c>
      <c r="L54" s="20">
        <f t="shared" si="29"/>
        <v>1733000</v>
      </c>
    </row>
    <row r="55" spans="1:12" ht="17.100000000000001" customHeight="1" x14ac:dyDescent="0.25">
      <c r="A55" s="27" t="s">
        <v>128</v>
      </c>
      <c r="B55" s="21" t="s">
        <v>239</v>
      </c>
      <c r="C55" s="22">
        <f>+C56</f>
        <v>510000</v>
      </c>
      <c r="D55" s="22">
        <f t="shared" ref="D55:L55" si="31">+D56</f>
        <v>0</v>
      </c>
      <c r="E55" s="22">
        <f t="shared" si="31"/>
        <v>0</v>
      </c>
      <c r="F55" s="22">
        <f t="shared" si="31"/>
        <v>35000</v>
      </c>
      <c r="G55" s="22">
        <f t="shared" si="31"/>
        <v>0</v>
      </c>
      <c r="H55" s="22">
        <f t="shared" si="31"/>
        <v>0</v>
      </c>
      <c r="I55" s="22">
        <f t="shared" si="31"/>
        <v>0</v>
      </c>
      <c r="J55" s="22">
        <f t="shared" si="31"/>
        <v>5000</v>
      </c>
      <c r="K55" s="22">
        <f t="shared" si="31"/>
        <v>25000</v>
      </c>
      <c r="L55" s="22">
        <f t="shared" si="31"/>
        <v>445000</v>
      </c>
    </row>
    <row r="56" spans="1:12" ht="17.100000000000001" customHeight="1" x14ac:dyDescent="0.25">
      <c r="A56" s="28" t="s">
        <v>25</v>
      </c>
      <c r="B56" s="21" t="s">
        <v>240</v>
      </c>
      <c r="C56" s="22">
        <f>+SUM(D56:L56)</f>
        <v>510000</v>
      </c>
      <c r="D56" s="22">
        <f>+SUMIF('TOTAL RECURSOS 2013'!$P:$P,CONCATENATE("O001",$A56,1,$F$8),'TOTAL RECURSOS 2013'!$N:$N)</f>
        <v>0</v>
      </c>
      <c r="E56" s="22">
        <f>+SUMIF('TOTAL RECURSOS 2013'!$P:$P,CONCATENATE("M001",$A56,1,$F$8),'TOTAL RECURSOS 2013'!$N:$N)</f>
        <v>0</v>
      </c>
      <c r="F56" s="22">
        <f>+SUMIF('TOTAL RECURSOS 2013'!$P:$P,CONCATENATE("E006",$A56,1,$F$8),'TOTAL RECURSOS 2013'!$N:$N)</f>
        <v>35000</v>
      </c>
      <c r="G56" s="22">
        <f>+SUMIF('TOTAL RECURSOS 2013'!$P:$P,CONCATENATE("E006",$A56,1,$G$8),'TOTAL RECURSOS 2013'!$N:$N)</f>
        <v>0</v>
      </c>
      <c r="H56" s="22">
        <f>+SUMIF('TOTAL RECURSOS 2013'!$P:$P,CONCATENATE("K024",$A56,1,$H$8),'TOTAL RECURSOS 2013'!$N:$N)</f>
        <v>0</v>
      </c>
      <c r="I56" s="22">
        <f>+SUMIF('TOTAL RECURSOS 2013'!$P:$P,CONCATENATE("K024",$A56,1,$I$8),'TOTAL RECURSOS 2013'!$N:$N)</f>
        <v>0</v>
      </c>
      <c r="J56" s="22">
        <f>+SUMIF('TOTAL RECURSOS 2013'!$P:$P,CONCATENATE("O001",$A56,4,$F$8),'TOTAL RECURSOS 2013'!$N:$N)</f>
        <v>5000</v>
      </c>
      <c r="K56" s="22">
        <f>+SUMIF('TOTAL RECURSOS 2013'!$P:$P,CONCATENATE("M001",$A56,4,$F$8),'TOTAL RECURSOS 2013'!$N:$N)</f>
        <v>25000</v>
      </c>
      <c r="L56" s="22">
        <f>+SUMIF('TOTAL RECURSOS 2013'!$P:$P,CONCATENATE("E006",$A56,4,$F$8),'TOTAL RECURSOS 2013'!$N:$N)</f>
        <v>445000</v>
      </c>
    </row>
    <row r="57" spans="1:12" ht="17.100000000000001" customHeight="1" x14ac:dyDescent="0.25">
      <c r="A57" s="27" t="s">
        <v>129</v>
      </c>
      <c r="B57" s="21" t="s">
        <v>241</v>
      </c>
      <c r="C57" s="22">
        <f>+C58</f>
        <v>20000</v>
      </c>
      <c r="D57" s="22">
        <f t="shared" ref="D57:L57" si="32">+D58</f>
        <v>0</v>
      </c>
      <c r="E57" s="22">
        <f t="shared" si="32"/>
        <v>0</v>
      </c>
      <c r="F57" s="22">
        <f t="shared" si="32"/>
        <v>0</v>
      </c>
      <c r="G57" s="22">
        <f t="shared" si="32"/>
        <v>0</v>
      </c>
      <c r="H57" s="22">
        <f t="shared" si="32"/>
        <v>0</v>
      </c>
      <c r="I57" s="22">
        <f t="shared" si="32"/>
        <v>0</v>
      </c>
      <c r="J57" s="22">
        <f t="shared" si="32"/>
        <v>0</v>
      </c>
      <c r="K57" s="22">
        <f t="shared" si="32"/>
        <v>0</v>
      </c>
      <c r="L57" s="22">
        <f t="shared" si="32"/>
        <v>20000</v>
      </c>
    </row>
    <row r="58" spans="1:12" ht="17.100000000000001" customHeight="1" x14ac:dyDescent="0.25">
      <c r="A58" s="28" t="s">
        <v>72</v>
      </c>
      <c r="B58" s="21" t="s">
        <v>241</v>
      </c>
      <c r="C58" s="22">
        <f>+SUM(D58:L58)</f>
        <v>20000</v>
      </c>
      <c r="D58" s="22">
        <f>+SUMIF('TOTAL RECURSOS 2013'!$P:$P,CONCATENATE("O001",$A58,1,$F$8),'TOTAL RECURSOS 2013'!$N:$N)</f>
        <v>0</v>
      </c>
      <c r="E58" s="22">
        <f>+SUMIF('TOTAL RECURSOS 2013'!$P:$P,CONCATENATE("M001",$A58,1,$F$8),'TOTAL RECURSOS 2013'!$N:$N)</f>
        <v>0</v>
      </c>
      <c r="F58" s="22">
        <f>+SUMIF('TOTAL RECURSOS 2013'!$P:$P,CONCATENATE("E006",$A58,1,$F$8),'TOTAL RECURSOS 2013'!$N:$N)</f>
        <v>0</v>
      </c>
      <c r="G58" s="22">
        <f>+SUMIF('TOTAL RECURSOS 2013'!$P:$P,CONCATENATE("E006",$A58,1,$G$8),'TOTAL RECURSOS 2013'!$N:$N)</f>
        <v>0</v>
      </c>
      <c r="H58" s="22">
        <f>+SUMIF('TOTAL RECURSOS 2013'!$P:$P,CONCATENATE("K024",$A58,1,$H$8),'TOTAL RECURSOS 2013'!$N:$N)</f>
        <v>0</v>
      </c>
      <c r="I58" s="22">
        <f>+SUMIF('TOTAL RECURSOS 2013'!$P:$P,CONCATENATE("K024",$A58,1,$I$8),'TOTAL RECURSOS 2013'!$N:$N)</f>
        <v>0</v>
      </c>
      <c r="J58" s="22">
        <f>+SUMIF('TOTAL RECURSOS 2013'!$P:$P,CONCATENATE("O001",$A58,4,$F$8),'TOTAL RECURSOS 2013'!$N:$N)</f>
        <v>0</v>
      </c>
      <c r="K58" s="22">
        <f>+SUMIF('TOTAL RECURSOS 2013'!$P:$P,CONCATENATE("M001",$A58,4,$F$8),'TOTAL RECURSOS 2013'!$N:$N)</f>
        <v>0</v>
      </c>
      <c r="L58" s="22">
        <f>+SUMIF('TOTAL RECURSOS 2013'!$P:$P,CONCATENATE("E006",$A58,4,$F$8),'TOTAL RECURSOS 2013'!$N:$N)</f>
        <v>20000</v>
      </c>
    </row>
    <row r="59" spans="1:12" ht="17.100000000000001" customHeight="1" x14ac:dyDescent="0.25">
      <c r="A59" s="27" t="s">
        <v>130</v>
      </c>
      <c r="B59" s="21" t="s">
        <v>242</v>
      </c>
      <c r="C59" s="22">
        <f>+C60</f>
        <v>500000</v>
      </c>
      <c r="D59" s="22">
        <f t="shared" ref="D59" si="33">+D60</f>
        <v>0</v>
      </c>
      <c r="E59" s="22">
        <f t="shared" ref="E59" si="34">+E60</f>
        <v>0</v>
      </c>
      <c r="F59" s="22">
        <f t="shared" ref="F59:G59" si="35">+F60</f>
        <v>20000</v>
      </c>
      <c r="G59" s="22">
        <f t="shared" si="35"/>
        <v>0</v>
      </c>
      <c r="H59" s="22">
        <f t="shared" ref="H59:I59" si="36">+H60</f>
        <v>0</v>
      </c>
      <c r="I59" s="22">
        <f t="shared" si="36"/>
        <v>0</v>
      </c>
      <c r="J59" s="22">
        <f t="shared" ref="J59" si="37">+J60</f>
        <v>0</v>
      </c>
      <c r="K59" s="22">
        <f t="shared" ref="K59" si="38">+K60</f>
        <v>5000</v>
      </c>
      <c r="L59" s="22">
        <f t="shared" ref="L59" si="39">+L60</f>
        <v>475000</v>
      </c>
    </row>
    <row r="60" spans="1:12" ht="17.100000000000001" customHeight="1" x14ac:dyDescent="0.25">
      <c r="A60" s="28" t="s">
        <v>26</v>
      </c>
      <c r="B60" s="21" t="s">
        <v>243</v>
      </c>
      <c r="C60" s="22">
        <f>+SUM(D60:L60)</f>
        <v>500000</v>
      </c>
      <c r="D60" s="22">
        <f>+SUMIF('TOTAL RECURSOS 2013'!$P:$P,CONCATENATE("O001",$A60,1,$F$8),'TOTAL RECURSOS 2013'!$N:$N)</f>
        <v>0</v>
      </c>
      <c r="E60" s="22">
        <f>+SUMIF('TOTAL RECURSOS 2013'!$P:$P,CONCATENATE("M001",$A60,1,$F$8),'TOTAL RECURSOS 2013'!$N:$N)</f>
        <v>0</v>
      </c>
      <c r="F60" s="22">
        <f>+SUMIF('TOTAL RECURSOS 2013'!$P:$P,CONCATENATE("E006",$A60,1,$F$8),'TOTAL RECURSOS 2013'!$N:$N)</f>
        <v>20000</v>
      </c>
      <c r="G60" s="22">
        <f>+SUMIF('TOTAL RECURSOS 2013'!$P:$P,CONCATENATE("E006",$A60,1,$G$8),'TOTAL RECURSOS 2013'!$N:$N)</f>
        <v>0</v>
      </c>
      <c r="H60" s="22">
        <f>+SUMIF('TOTAL RECURSOS 2013'!$P:$P,CONCATENATE("K024",$A60,1,$H$8),'TOTAL RECURSOS 2013'!$N:$N)</f>
        <v>0</v>
      </c>
      <c r="I60" s="22">
        <f>+SUMIF('TOTAL RECURSOS 2013'!$P:$P,CONCATENATE("K024",$A60,1,$I$8),'TOTAL RECURSOS 2013'!$N:$N)</f>
        <v>0</v>
      </c>
      <c r="J60" s="22">
        <f>+SUMIF('TOTAL RECURSOS 2013'!$P:$P,CONCATENATE("O001",$A60,4,$F$8),'TOTAL RECURSOS 2013'!$N:$N)</f>
        <v>0</v>
      </c>
      <c r="K60" s="22">
        <f>+SUMIF('TOTAL RECURSOS 2013'!$P:$P,CONCATENATE("M001",$A60,4,$F$8),'TOTAL RECURSOS 2013'!$N:$N)</f>
        <v>5000</v>
      </c>
      <c r="L60" s="22">
        <f>+SUMIF('TOTAL RECURSOS 2013'!$P:$P,CONCATENATE("E006",$A60,4,$F$8),'TOTAL RECURSOS 2013'!$N:$N)</f>
        <v>475000</v>
      </c>
    </row>
    <row r="61" spans="1:12" ht="17.100000000000001" customHeight="1" x14ac:dyDescent="0.25">
      <c r="A61" s="27" t="s">
        <v>131</v>
      </c>
      <c r="B61" s="21" t="s">
        <v>244</v>
      </c>
      <c r="C61" s="22">
        <f>+C62+C63</f>
        <v>760000</v>
      </c>
      <c r="D61" s="22">
        <f t="shared" ref="D61:L61" si="40">+D62+D63</f>
        <v>0</v>
      </c>
      <c r="E61" s="22">
        <f t="shared" si="40"/>
        <v>0</v>
      </c>
      <c r="F61" s="22">
        <f t="shared" si="40"/>
        <v>0</v>
      </c>
      <c r="G61" s="22">
        <f t="shared" ref="G61:H61" si="41">+G62+G63</f>
        <v>0</v>
      </c>
      <c r="H61" s="22">
        <f t="shared" si="41"/>
        <v>0</v>
      </c>
      <c r="I61" s="22">
        <f t="shared" si="40"/>
        <v>0</v>
      </c>
      <c r="J61" s="22">
        <f t="shared" si="40"/>
        <v>2000</v>
      </c>
      <c r="K61" s="22">
        <f t="shared" si="40"/>
        <v>15000</v>
      </c>
      <c r="L61" s="22">
        <f t="shared" si="40"/>
        <v>743000</v>
      </c>
    </row>
    <row r="62" spans="1:12" ht="17.100000000000001" customHeight="1" x14ac:dyDescent="0.25">
      <c r="A62" s="28" t="s">
        <v>49</v>
      </c>
      <c r="B62" s="21" t="s">
        <v>245</v>
      </c>
      <c r="C62" s="22">
        <f>+SUM(D62:L62)</f>
        <v>60000</v>
      </c>
      <c r="D62" s="22">
        <f>+SUMIF('TOTAL RECURSOS 2013'!$P:$P,CONCATENATE("O001",$A62,1,$F$8),'TOTAL RECURSOS 2013'!$N:$N)</f>
        <v>0</v>
      </c>
      <c r="E62" s="22">
        <f>+SUMIF('TOTAL RECURSOS 2013'!$P:$P,CONCATENATE("M001",$A62,1,$F$8),'TOTAL RECURSOS 2013'!$N:$N)</f>
        <v>0</v>
      </c>
      <c r="F62" s="22">
        <f>+SUMIF('TOTAL RECURSOS 2013'!$P:$P,CONCATENATE("E006",$A62,1,$F$8),'TOTAL RECURSOS 2013'!$N:$N)</f>
        <v>0</v>
      </c>
      <c r="G62" s="22">
        <f>+SUMIF('TOTAL RECURSOS 2013'!$P:$P,CONCATENATE("E006",$A62,1,$G$8),'TOTAL RECURSOS 2013'!$N:$N)</f>
        <v>0</v>
      </c>
      <c r="H62" s="22">
        <f>+SUMIF('TOTAL RECURSOS 2013'!$P:$P,CONCATENATE("K024",$A62,1,$H$8),'TOTAL RECURSOS 2013'!$N:$N)</f>
        <v>0</v>
      </c>
      <c r="I62" s="22">
        <f>+SUMIF('TOTAL RECURSOS 2013'!$P:$P,CONCATENATE("K024",$A62,1,$I$8),'TOTAL RECURSOS 2013'!$N:$N)</f>
        <v>0</v>
      </c>
      <c r="J62" s="22">
        <f>+SUMIF('TOTAL RECURSOS 2013'!$P:$P,CONCATENATE("O001",$A62,4,$F$8),'TOTAL RECURSOS 2013'!$N:$N)</f>
        <v>2000</v>
      </c>
      <c r="K62" s="22">
        <f>+SUMIF('TOTAL RECURSOS 2013'!$P:$P,CONCATENATE("M001",$A62,4,$F$8),'TOTAL RECURSOS 2013'!$N:$N)</f>
        <v>15000</v>
      </c>
      <c r="L62" s="22">
        <f>+SUMIF('TOTAL RECURSOS 2013'!$P:$P,CONCATENATE("E006",$A62,4,$F$8),'TOTAL RECURSOS 2013'!$N:$N)</f>
        <v>43000</v>
      </c>
    </row>
    <row r="63" spans="1:12" ht="17.100000000000001" customHeight="1" x14ac:dyDescent="0.25">
      <c r="A63" s="28" t="s">
        <v>73</v>
      </c>
      <c r="B63" s="21" t="s">
        <v>246</v>
      </c>
      <c r="C63" s="22">
        <f>+SUM(D63:L63)</f>
        <v>700000</v>
      </c>
      <c r="D63" s="22">
        <f>+SUMIF('TOTAL RECURSOS 2013'!$P:$P,CONCATENATE("O001",$A63,1,$F$8),'TOTAL RECURSOS 2013'!$N:$N)</f>
        <v>0</v>
      </c>
      <c r="E63" s="22">
        <f>+SUMIF('TOTAL RECURSOS 2013'!$P:$P,CONCATENATE("M001",$A63,1,$F$8),'TOTAL RECURSOS 2013'!$N:$N)</f>
        <v>0</v>
      </c>
      <c r="F63" s="22">
        <f>+SUMIF('TOTAL RECURSOS 2013'!$P:$P,CONCATENATE("E006",$A63,1,$F$8),'TOTAL RECURSOS 2013'!$N:$N)</f>
        <v>0</v>
      </c>
      <c r="G63" s="22">
        <f>+SUMIF('TOTAL RECURSOS 2013'!$P:$P,CONCATENATE("E006",$A63,1,$G$8),'TOTAL RECURSOS 2013'!$N:$N)</f>
        <v>0</v>
      </c>
      <c r="H63" s="22">
        <f>+SUMIF('TOTAL RECURSOS 2013'!$P:$P,CONCATENATE("K024",$A63,1,$H$8),'TOTAL RECURSOS 2013'!$N:$N)</f>
        <v>0</v>
      </c>
      <c r="I63" s="22">
        <f>+SUMIF('TOTAL RECURSOS 2013'!$P:$P,CONCATENATE("K024",$A63,1,$I$8),'TOTAL RECURSOS 2013'!$N:$N)</f>
        <v>0</v>
      </c>
      <c r="J63" s="22">
        <f>+SUMIF('TOTAL RECURSOS 2013'!$P:$P,CONCATENATE("O001",$A63,4,$F$8),'TOTAL RECURSOS 2013'!$N:$N)</f>
        <v>0</v>
      </c>
      <c r="K63" s="22">
        <f>+SUMIF('TOTAL RECURSOS 2013'!$P:$P,CONCATENATE("M001",$A63,4,$F$8),'TOTAL RECURSOS 2013'!$N:$N)</f>
        <v>0</v>
      </c>
      <c r="L63" s="22">
        <f>+SUMIF('TOTAL RECURSOS 2013'!$P:$P,CONCATENATE("E006",$A63,4,$F$8),'TOTAL RECURSOS 2013'!$N:$N)</f>
        <v>700000</v>
      </c>
    </row>
    <row r="64" spans="1:12" ht="17.100000000000001" customHeight="1" x14ac:dyDescent="0.25">
      <c r="A64" s="27" t="s">
        <v>132</v>
      </c>
      <c r="B64" s="21" t="s">
        <v>247</v>
      </c>
      <c r="C64" s="22">
        <f>+C65</f>
        <v>50000</v>
      </c>
      <c r="D64" s="22">
        <f t="shared" ref="D64" si="42">+D65</f>
        <v>0</v>
      </c>
      <c r="E64" s="22">
        <f t="shared" ref="E64" si="43">+E65</f>
        <v>0</v>
      </c>
      <c r="F64" s="22">
        <f t="shared" ref="F64:G64" si="44">+F65</f>
        <v>0</v>
      </c>
      <c r="G64" s="22">
        <f t="shared" si="44"/>
        <v>0</v>
      </c>
      <c r="H64" s="22">
        <f t="shared" ref="H64:I64" si="45">+H65</f>
        <v>0</v>
      </c>
      <c r="I64" s="22">
        <f t="shared" si="45"/>
        <v>0</v>
      </c>
      <c r="J64" s="22">
        <f t="shared" ref="J64" si="46">+J65</f>
        <v>0</v>
      </c>
      <c r="K64" s="22">
        <f t="shared" ref="K64" si="47">+K65</f>
        <v>0</v>
      </c>
      <c r="L64" s="22">
        <f t="shared" ref="L64" si="48">+L65</f>
        <v>50000</v>
      </c>
    </row>
    <row r="65" spans="1:12" ht="17.100000000000001" customHeight="1" x14ac:dyDescent="0.25">
      <c r="A65" s="28" t="s">
        <v>74</v>
      </c>
      <c r="B65" s="21" t="s">
        <v>247</v>
      </c>
      <c r="C65" s="22">
        <f>+SUM(D65:L65)</f>
        <v>50000</v>
      </c>
      <c r="D65" s="22">
        <f>+SUMIF('TOTAL RECURSOS 2013'!$P:$P,CONCATENATE("O001",$A65,1,$F$8),'TOTAL RECURSOS 2013'!$N:$N)</f>
        <v>0</v>
      </c>
      <c r="E65" s="22">
        <f>+SUMIF('TOTAL RECURSOS 2013'!$P:$P,CONCATENATE("M001",$A65,1,$F$8),'TOTAL RECURSOS 2013'!$N:$N)</f>
        <v>0</v>
      </c>
      <c r="F65" s="22">
        <f>+SUMIF('TOTAL RECURSOS 2013'!$P:$P,CONCATENATE("E006",$A65,1,$F$8),'TOTAL RECURSOS 2013'!$N:$N)</f>
        <v>0</v>
      </c>
      <c r="G65" s="22">
        <f>+SUMIF('TOTAL RECURSOS 2013'!$P:$P,CONCATENATE("E006",$A65,1,$G$8),'TOTAL RECURSOS 2013'!$N:$N)</f>
        <v>0</v>
      </c>
      <c r="H65" s="22">
        <f>+SUMIF('TOTAL RECURSOS 2013'!$P:$P,CONCATENATE("K024",$A65,1,$H$8),'TOTAL RECURSOS 2013'!$N:$N)</f>
        <v>0</v>
      </c>
      <c r="I65" s="22">
        <f>+SUMIF('TOTAL RECURSOS 2013'!$P:$P,CONCATENATE("K024",$A65,1,$I$8),'TOTAL RECURSOS 2013'!$N:$N)</f>
        <v>0</v>
      </c>
      <c r="J65" s="22">
        <f>+SUMIF('TOTAL RECURSOS 2013'!$P:$P,CONCATENATE("O001",$A65,4,$F$8),'TOTAL RECURSOS 2013'!$N:$N)</f>
        <v>0</v>
      </c>
      <c r="K65" s="22">
        <f>+SUMIF('TOTAL RECURSOS 2013'!$P:$P,CONCATENATE("M001",$A65,4,$F$8),'TOTAL RECURSOS 2013'!$N:$N)</f>
        <v>0</v>
      </c>
      <c r="L65" s="22">
        <f>+SUMIF('TOTAL RECURSOS 2013'!$P:$P,CONCATENATE("E006",$A65,4,$F$8),'TOTAL RECURSOS 2013'!$N:$N)</f>
        <v>50000</v>
      </c>
    </row>
    <row r="66" spans="1:12" s="9" customFormat="1" ht="17.100000000000001" customHeight="1" x14ac:dyDescent="0.2">
      <c r="A66" s="26">
        <v>2200</v>
      </c>
      <c r="B66" s="19" t="s">
        <v>248</v>
      </c>
      <c r="C66" s="20">
        <f>+C67+C70</f>
        <v>325000</v>
      </c>
      <c r="D66" s="20">
        <f t="shared" ref="D66:L66" si="49">+D67+D70</f>
        <v>7000</v>
      </c>
      <c r="E66" s="20">
        <f t="shared" si="49"/>
        <v>5000</v>
      </c>
      <c r="F66" s="20">
        <f t="shared" si="49"/>
        <v>0</v>
      </c>
      <c r="G66" s="20">
        <f t="shared" ref="G66:H66" si="50">+G67+G70</f>
        <v>0</v>
      </c>
      <c r="H66" s="20">
        <f t="shared" si="50"/>
        <v>0</v>
      </c>
      <c r="I66" s="20">
        <f t="shared" si="49"/>
        <v>0</v>
      </c>
      <c r="J66" s="20">
        <f t="shared" si="49"/>
        <v>0</v>
      </c>
      <c r="K66" s="20">
        <f t="shared" si="49"/>
        <v>30000</v>
      </c>
      <c r="L66" s="20">
        <f t="shared" si="49"/>
        <v>283000</v>
      </c>
    </row>
    <row r="67" spans="1:12" ht="17.100000000000001" customHeight="1" x14ac:dyDescent="0.25">
      <c r="A67" s="27" t="s">
        <v>133</v>
      </c>
      <c r="B67" s="21" t="s">
        <v>249</v>
      </c>
      <c r="C67" s="22">
        <f>+C68+C69</f>
        <v>315000</v>
      </c>
      <c r="D67" s="22">
        <f t="shared" ref="D67" si="51">+D68+D69</f>
        <v>7000</v>
      </c>
      <c r="E67" s="22">
        <f t="shared" ref="E67" si="52">+E68+E69</f>
        <v>5000</v>
      </c>
      <c r="F67" s="22">
        <f t="shared" ref="F67:G67" si="53">+F68+F69</f>
        <v>0</v>
      </c>
      <c r="G67" s="22">
        <f t="shared" si="53"/>
        <v>0</v>
      </c>
      <c r="H67" s="22">
        <f t="shared" ref="H67:I67" si="54">+H68+H69</f>
        <v>0</v>
      </c>
      <c r="I67" s="22">
        <f t="shared" si="54"/>
        <v>0</v>
      </c>
      <c r="J67" s="22">
        <f t="shared" ref="J67" si="55">+J68+J69</f>
        <v>0</v>
      </c>
      <c r="K67" s="22">
        <f t="shared" ref="K67" si="56">+K68+K69</f>
        <v>30000</v>
      </c>
      <c r="L67" s="22">
        <f t="shared" ref="L67" si="57">+L68+L69</f>
        <v>273000</v>
      </c>
    </row>
    <row r="68" spans="1:12" ht="17.100000000000001" customHeight="1" x14ac:dyDescent="0.25">
      <c r="A68" s="28" t="s">
        <v>16</v>
      </c>
      <c r="B68" s="29" t="s">
        <v>250</v>
      </c>
      <c r="C68" s="22">
        <f>+SUM(D68:L68)</f>
        <v>250000</v>
      </c>
      <c r="D68" s="22">
        <f>+SUMIF('TOTAL RECURSOS 2013'!$P:$P,CONCATENATE("O001",$A68,1,$F$8),'TOTAL RECURSOS 2013'!$N:$N)</f>
        <v>7000</v>
      </c>
      <c r="E68" s="22">
        <f>+SUMIF('TOTAL RECURSOS 2013'!$P:$P,CONCATENATE("M001",$A68,1,$F$8),'TOTAL RECURSOS 2013'!$N:$N)</f>
        <v>5000</v>
      </c>
      <c r="F68" s="22">
        <f>+SUMIF('TOTAL RECURSOS 2013'!$P:$P,CONCATENATE("E006",$A68,1,$F$8),'TOTAL RECURSOS 2013'!$N:$N)</f>
        <v>0</v>
      </c>
      <c r="G68" s="22">
        <f>+SUMIF('TOTAL RECURSOS 2013'!$P:$P,CONCATENATE("E006",$A68,1,$G$8),'TOTAL RECURSOS 2013'!$N:$N)</f>
        <v>0</v>
      </c>
      <c r="H68" s="22">
        <f>+SUMIF('TOTAL RECURSOS 2013'!$P:$P,CONCATENATE("K024",$A68,1,$H$8),'TOTAL RECURSOS 2013'!$N:$N)</f>
        <v>0</v>
      </c>
      <c r="I68" s="22">
        <f>+SUMIF('TOTAL RECURSOS 2013'!$P:$P,CONCATENATE("K024",$A68,1,$I$8),'TOTAL RECURSOS 2013'!$N:$N)</f>
        <v>0</v>
      </c>
      <c r="J68" s="22">
        <f>+SUMIF('TOTAL RECURSOS 2013'!$P:$P,CONCATENATE("O001",$A68,4,$F$8),'TOTAL RECURSOS 2013'!$N:$N)</f>
        <v>0</v>
      </c>
      <c r="K68" s="22">
        <f>+SUMIF('TOTAL RECURSOS 2013'!$P:$P,CONCATENATE("M001",$A68,4,$F$8),'TOTAL RECURSOS 2013'!$N:$N)</f>
        <v>20000</v>
      </c>
      <c r="L68" s="22">
        <f>+SUMIF('TOTAL RECURSOS 2013'!$P:$P,CONCATENATE("E006",$A68,4,$F$8),'TOTAL RECURSOS 2013'!$N:$N)</f>
        <v>218000</v>
      </c>
    </row>
    <row r="69" spans="1:12" ht="17.100000000000001" customHeight="1" x14ac:dyDescent="0.25">
      <c r="A69" s="28" t="s">
        <v>63</v>
      </c>
      <c r="B69" s="21" t="s">
        <v>251</v>
      </c>
      <c r="C69" s="22">
        <f>+SUM(D69:L69)</f>
        <v>65000</v>
      </c>
      <c r="D69" s="22">
        <f>+SUMIF('TOTAL RECURSOS 2013'!$P:$P,CONCATENATE("O001",$A69,1,$F$8),'TOTAL RECURSOS 2013'!$N:$N)</f>
        <v>0</v>
      </c>
      <c r="E69" s="22">
        <f>+SUMIF('TOTAL RECURSOS 2013'!$P:$P,CONCATENATE("M001",$A69,1,$F$8),'TOTAL RECURSOS 2013'!$N:$N)</f>
        <v>0</v>
      </c>
      <c r="F69" s="22">
        <f>+SUMIF('TOTAL RECURSOS 2013'!$P:$P,CONCATENATE("E006",$A69,1,$F$8),'TOTAL RECURSOS 2013'!$N:$N)</f>
        <v>0</v>
      </c>
      <c r="G69" s="22">
        <f>+SUMIF('TOTAL RECURSOS 2013'!$P:$P,CONCATENATE("E006",$A69,1,$G$8),'TOTAL RECURSOS 2013'!$N:$N)</f>
        <v>0</v>
      </c>
      <c r="H69" s="22">
        <f>+SUMIF('TOTAL RECURSOS 2013'!$P:$P,CONCATENATE("K024",$A69,1,$H$8),'TOTAL RECURSOS 2013'!$N:$N)</f>
        <v>0</v>
      </c>
      <c r="I69" s="22">
        <f>+SUMIF('TOTAL RECURSOS 2013'!$P:$P,CONCATENATE("K024",$A69,1,$I$8),'TOTAL RECURSOS 2013'!$N:$N)</f>
        <v>0</v>
      </c>
      <c r="J69" s="22">
        <f>+SUMIF('TOTAL RECURSOS 2013'!$P:$P,CONCATENATE("O001",$A69,4,$F$8),'TOTAL RECURSOS 2013'!$N:$N)</f>
        <v>0</v>
      </c>
      <c r="K69" s="22">
        <f>+SUMIF('TOTAL RECURSOS 2013'!$P:$P,CONCATENATE("M001",$A69,4,$F$8),'TOTAL RECURSOS 2013'!$N:$N)</f>
        <v>10000</v>
      </c>
      <c r="L69" s="22">
        <f>+SUMIF('TOTAL RECURSOS 2013'!$P:$P,CONCATENATE("E006",$A69,4,$F$8),'TOTAL RECURSOS 2013'!$N:$N)</f>
        <v>55000</v>
      </c>
    </row>
    <row r="70" spans="1:12" ht="17.100000000000001" customHeight="1" x14ac:dyDescent="0.25">
      <c r="A70" s="27" t="s">
        <v>134</v>
      </c>
      <c r="B70" s="21" t="s">
        <v>252</v>
      </c>
      <c r="C70" s="22">
        <f>+C71</f>
        <v>10000</v>
      </c>
      <c r="D70" s="22">
        <f t="shared" ref="D70" si="58">+D71</f>
        <v>0</v>
      </c>
      <c r="E70" s="22">
        <f t="shared" ref="E70" si="59">+E71</f>
        <v>0</v>
      </c>
      <c r="F70" s="22">
        <f t="shared" ref="F70:G70" si="60">+F71</f>
        <v>0</v>
      </c>
      <c r="G70" s="22">
        <f t="shared" si="60"/>
        <v>0</v>
      </c>
      <c r="H70" s="22">
        <f t="shared" ref="H70:I70" si="61">+H71</f>
        <v>0</v>
      </c>
      <c r="I70" s="22">
        <f t="shared" si="61"/>
        <v>0</v>
      </c>
      <c r="J70" s="22">
        <f t="shared" ref="J70" si="62">+J71</f>
        <v>0</v>
      </c>
      <c r="K70" s="22">
        <f t="shared" ref="K70" si="63">+K71</f>
        <v>0</v>
      </c>
      <c r="L70" s="22">
        <f t="shared" ref="L70" si="64">+L71</f>
        <v>10000</v>
      </c>
    </row>
    <row r="71" spans="1:12" ht="17.100000000000001" customHeight="1" x14ac:dyDescent="0.25">
      <c r="A71" s="28" t="s">
        <v>75</v>
      </c>
      <c r="B71" s="21" t="s">
        <v>252</v>
      </c>
      <c r="C71" s="22">
        <f>+SUM(D71:L71)</f>
        <v>10000</v>
      </c>
      <c r="D71" s="22">
        <f>+SUMIF('TOTAL RECURSOS 2013'!$P:$P,CONCATENATE("O001",$A71,1,$F$8),'TOTAL RECURSOS 2013'!$N:$N)</f>
        <v>0</v>
      </c>
      <c r="E71" s="22">
        <f>+SUMIF('TOTAL RECURSOS 2013'!$P:$P,CONCATENATE("M001",$A71,1,$F$8),'TOTAL RECURSOS 2013'!$N:$N)</f>
        <v>0</v>
      </c>
      <c r="F71" s="22">
        <f>+SUMIF('TOTAL RECURSOS 2013'!$P:$P,CONCATENATE("E006",$A71,1,$F$8),'TOTAL RECURSOS 2013'!$N:$N)</f>
        <v>0</v>
      </c>
      <c r="G71" s="22">
        <f>+SUMIF('TOTAL RECURSOS 2013'!$P:$P,CONCATENATE("E006",$A71,1,$G$8),'TOTAL RECURSOS 2013'!$N:$N)</f>
        <v>0</v>
      </c>
      <c r="H71" s="22">
        <f>+SUMIF('TOTAL RECURSOS 2013'!$P:$P,CONCATENATE("K024",$A71,1,$H$8),'TOTAL RECURSOS 2013'!$N:$N)</f>
        <v>0</v>
      </c>
      <c r="I71" s="22">
        <f>+SUMIF('TOTAL RECURSOS 2013'!$P:$P,CONCATENATE("K024",$A71,1,$I$8),'TOTAL RECURSOS 2013'!$N:$N)</f>
        <v>0</v>
      </c>
      <c r="J71" s="22">
        <f>+SUMIF('TOTAL RECURSOS 2013'!$P:$P,CONCATENATE("O001",$A71,4,$F$8),'TOTAL RECURSOS 2013'!$N:$N)</f>
        <v>0</v>
      </c>
      <c r="K71" s="22">
        <f>+SUMIF('TOTAL RECURSOS 2013'!$P:$P,CONCATENATE("M001",$A71,4,$F$8),'TOTAL RECURSOS 2013'!$N:$N)</f>
        <v>0</v>
      </c>
      <c r="L71" s="22">
        <f>+SUMIF('TOTAL RECURSOS 2013'!$P:$P,CONCATENATE("E006",$A71,4,$F$8),'TOTAL RECURSOS 2013'!$N:$N)</f>
        <v>10000</v>
      </c>
    </row>
    <row r="72" spans="1:12" s="9" customFormat="1" ht="17.100000000000001" customHeight="1" x14ac:dyDescent="0.2">
      <c r="A72" s="26">
        <v>2400</v>
      </c>
      <c r="B72" s="19" t="s">
        <v>253</v>
      </c>
      <c r="C72" s="20">
        <f>+C73+C75+C77+C79+C81+C83+C85+C87+C89</f>
        <v>4280000</v>
      </c>
      <c r="D72" s="20">
        <f t="shared" ref="D72:L72" si="65">+D73+D75+D77+D79+D81+D83+D85+D87+D89</f>
        <v>0</v>
      </c>
      <c r="E72" s="20">
        <f t="shared" si="65"/>
        <v>0</v>
      </c>
      <c r="F72" s="20">
        <f t="shared" si="65"/>
        <v>110000</v>
      </c>
      <c r="G72" s="20">
        <f t="shared" ref="G72:H72" si="66">+G73+G75+G77+G79+G81+G83+G85+G87+G89</f>
        <v>0</v>
      </c>
      <c r="H72" s="20">
        <f t="shared" si="66"/>
        <v>0</v>
      </c>
      <c r="I72" s="20">
        <f t="shared" si="65"/>
        <v>0</v>
      </c>
      <c r="J72" s="20">
        <f t="shared" si="65"/>
        <v>0</v>
      </c>
      <c r="K72" s="20">
        <f t="shared" si="65"/>
        <v>0</v>
      </c>
      <c r="L72" s="20">
        <f t="shared" si="65"/>
        <v>4170000</v>
      </c>
    </row>
    <row r="73" spans="1:12" ht="17.100000000000001" customHeight="1" x14ac:dyDescent="0.25">
      <c r="A73" s="27" t="s">
        <v>135</v>
      </c>
      <c r="B73" s="21" t="s">
        <v>254</v>
      </c>
      <c r="C73" s="22">
        <f>+C74</f>
        <v>15000</v>
      </c>
      <c r="D73" s="22">
        <f t="shared" ref="D73" si="67">+D74</f>
        <v>0</v>
      </c>
      <c r="E73" s="22">
        <f t="shared" ref="E73" si="68">+E74</f>
        <v>0</v>
      </c>
      <c r="F73" s="22">
        <f t="shared" ref="F73:G73" si="69">+F74</f>
        <v>0</v>
      </c>
      <c r="G73" s="22">
        <f t="shared" si="69"/>
        <v>0</v>
      </c>
      <c r="H73" s="22">
        <f t="shared" ref="H73:I73" si="70">+H74</f>
        <v>0</v>
      </c>
      <c r="I73" s="22">
        <f t="shared" si="70"/>
        <v>0</v>
      </c>
      <c r="J73" s="22">
        <f t="shared" ref="J73" si="71">+J74</f>
        <v>0</v>
      </c>
      <c r="K73" s="22">
        <f t="shared" ref="K73" si="72">+K74</f>
        <v>0</v>
      </c>
      <c r="L73" s="22">
        <f t="shared" ref="L73" si="73">+L74</f>
        <v>15000</v>
      </c>
    </row>
    <row r="74" spans="1:12" ht="17.100000000000001" customHeight="1" x14ac:dyDescent="0.25">
      <c r="A74" s="28" t="s">
        <v>76</v>
      </c>
      <c r="B74" s="21" t="s">
        <v>254</v>
      </c>
      <c r="C74" s="22">
        <f>+SUM(D74:L74)</f>
        <v>15000</v>
      </c>
      <c r="D74" s="22">
        <f>+SUMIF('TOTAL RECURSOS 2013'!$P:$P,CONCATENATE("O001",$A74,1,$F$8),'TOTAL RECURSOS 2013'!$N:$N)</f>
        <v>0</v>
      </c>
      <c r="E74" s="22">
        <f>+SUMIF('TOTAL RECURSOS 2013'!$P:$P,CONCATENATE("M001",$A74,1,$F$8),'TOTAL RECURSOS 2013'!$N:$N)</f>
        <v>0</v>
      </c>
      <c r="F74" s="22">
        <f>+SUMIF('TOTAL RECURSOS 2013'!$P:$P,CONCATENATE("E006",$A74,1,$F$8),'TOTAL RECURSOS 2013'!$N:$N)</f>
        <v>0</v>
      </c>
      <c r="G74" s="22">
        <f>+SUMIF('TOTAL RECURSOS 2013'!$P:$P,CONCATENATE("E006",$A74,1,$G$8),'TOTAL RECURSOS 2013'!$N:$N)</f>
        <v>0</v>
      </c>
      <c r="H74" s="22">
        <f>+SUMIF('TOTAL RECURSOS 2013'!$P:$P,CONCATENATE("K024",$A74,1,$H$8),'TOTAL RECURSOS 2013'!$N:$N)</f>
        <v>0</v>
      </c>
      <c r="I74" s="22">
        <f>+SUMIF('TOTAL RECURSOS 2013'!$P:$P,CONCATENATE("K024",$A74,1,$I$8),'TOTAL RECURSOS 2013'!$N:$N)</f>
        <v>0</v>
      </c>
      <c r="J74" s="22">
        <f>+SUMIF('TOTAL RECURSOS 2013'!$P:$P,CONCATENATE("O001",$A74,4,$F$8),'TOTAL RECURSOS 2013'!$N:$N)</f>
        <v>0</v>
      </c>
      <c r="K74" s="22">
        <f>+SUMIF('TOTAL RECURSOS 2013'!$P:$P,CONCATENATE("M001",$A74,4,$F$8),'TOTAL RECURSOS 2013'!$N:$N)</f>
        <v>0</v>
      </c>
      <c r="L74" s="22">
        <f>+SUMIF('TOTAL RECURSOS 2013'!$P:$P,CONCATENATE("E006",$A74,4,$F$8),'TOTAL RECURSOS 2013'!$N:$N)</f>
        <v>15000</v>
      </c>
    </row>
    <row r="75" spans="1:12" ht="17.100000000000001" customHeight="1" x14ac:dyDescent="0.25">
      <c r="A75" s="27" t="s">
        <v>136</v>
      </c>
      <c r="B75" s="21" t="s">
        <v>255</v>
      </c>
      <c r="C75" s="22">
        <f>+C76</f>
        <v>20000</v>
      </c>
      <c r="D75" s="22">
        <f t="shared" ref="D75" si="74">+D76</f>
        <v>0</v>
      </c>
      <c r="E75" s="22">
        <f t="shared" ref="E75" si="75">+E76</f>
        <v>0</v>
      </c>
      <c r="F75" s="22">
        <f t="shared" ref="F75:G75" si="76">+F76</f>
        <v>0</v>
      </c>
      <c r="G75" s="22">
        <f t="shared" si="76"/>
        <v>0</v>
      </c>
      <c r="H75" s="22">
        <f t="shared" ref="H75:I75" si="77">+H76</f>
        <v>0</v>
      </c>
      <c r="I75" s="22">
        <f t="shared" si="77"/>
        <v>0</v>
      </c>
      <c r="J75" s="22">
        <f t="shared" ref="J75" si="78">+J76</f>
        <v>0</v>
      </c>
      <c r="K75" s="22">
        <f t="shared" ref="K75" si="79">+K76</f>
        <v>0</v>
      </c>
      <c r="L75" s="22">
        <f t="shared" ref="L75" si="80">+L76</f>
        <v>20000</v>
      </c>
    </row>
    <row r="76" spans="1:12" ht="17.100000000000001" customHeight="1" x14ac:dyDescent="0.25">
      <c r="A76" s="28" t="s">
        <v>77</v>
      </c>
      <c r="B76" s="21" t="s">
        <v>255</v>
      </c>
      <c r="C76" s="22">
        <f>+SUM(D76:L76)</f>
        <v>20000</v>
      </c>
      <c r="D76" s="22">
        <f>+SUMIF('TOTAL RECURSOS 2013'!$P:$P,CONCATENATE("O001",$A76,1,$F$8),'TOTAL RECURSOS 2013'!$N:$N)</f>
        <v>0</v>
      </c>
      <c r="E76" s="22">
        <f>+SUMIF('TOTAL RECURSOS 2013'!$P:$P,CONCATENATE("M001",$A76,1,$F$8),'TOTAL RECURSOS 2013'!$N:$N)</f>
        <v>0</v>
      </c>
      <c r="F76" s="22">
        <f>+SUMIF('TOTAL RECURSOS 2013'!$P:$P,CONCATENATE("E006",$A76,1,$F$8),'TOTAL RECURSOS 2013'!$N:$N)</f>
        <v>0</v>
      </c>
      <c r="G76" s="22">
        <f>+SUMIF('TOTAL RECURSOS 2013'!$P:$P,CONCATENATE("E006",$A76,1,$G$8),'TOTAL RECURSOS 2013'!$N:$N)</f>
        <v>0</v>
      </c>
      <c r="H76" s="22">
        <f>+SUMIF('TOTAL RECURSOS 2013'!$P:$P,CONCATENATE("K024",$A76,1,$H$8),'TOTAL RECURSOS 2013'!$N:$N)</f>
        <v>0</v>
      </c>
      <c r="I76" s="22">
        <f>+SUMIF('TOTAL RECURSOS 2013'!$P:$P,CONCATENATE("K024",$A76,1,$I$8),'TOTAL RECURSOS 2013'!$N:$N)</f>
        <v>0</v>
      </c>
      <c r="J76" s="22">
        <f>+SUMIF('TOTAL RECURSOS 2013'!$P:$P,CONCATENATE("O001",$A76,4,$F$8),'TOTAL RECURSOS 2013'!$N:$N)</f>
        <v>0</v>
      </c>
      <c r="K76" s="22">
        <f>+SUMIF('TOTAL RECURSOS 2013'!$P:$P,CONCATENATE("M001",$A76,4,$F$8),'TOTAL RECURSOS 2013'!$N:$N)</f>
        <v>0</v>
      </c>
      <c r="L76" s="22">
        <f>+SUMIF('TOTAL RECURSOS 2013'!$P:$P,CONCATENATE("E006",$A76,4,$F$8),'TOTAL RECURSOS 2013'!$N:$N)</f>
        <v>20000</v>
      </c>
    </row>
    <row r="77" spans="1:12" ht="17.100000000000001" customHeight="1" x14ac:dyDescent="0.25">
      <c r="A77" s="27" t="s">
        <v>137</v>
      </c>
      <c r="B77" s="21" t="s">
        <v>256</v>
      </c>
      <c r="C77" s="22">
        <f>+C78</f>
        <v>5000</v>
      </c>
      <c r="D77" s="22">
        <f t="shared" ref="D77" si="81">+D78</f>
        <v>0</v>
      </c>
      <c r="E77" s="22">
        <f t="shared" ref="E77" si="82">+E78</f>
        <v>0</v>
      </c>
      <c r="F77" s="22">
        <f t="shared" ref="F77:G77" si="83">+F78</f>
        <v>0</v>
      </c>
      <c r="G77" s="22">
        <f t="shared" si="83"/>
        <v>0</v>
      </c>
      <c r="H77" s="22">
        <f t="shared" ref="H77:I77" si="84">+H78</f>
        <v>0</v>
      </c>
      <c r="I77" s="22">
        <f t="shared" si="84"/>
        <v>0</v>
      </c>
      <c r="J77" s="22">
        <f t="shared" ref="J77" si="85">+J78</f>
        <v>0</v>
      </c>
      <c r="K77" s="22">
        <f t="shared" ref="K77" si="86">+K78</f>
        <v>0</v>
      </c>
      <c r="L77" s="22">
        <f t="shared" ref="L77" si="87">+L78</f>
        <v>5000</v>
      </c>
    </row>
    <row r="78" spans="1:12" ht="17.100000000000001" customHeight="1" x14ac:dyDescent="0.25">
      <c r="A78" s="28" t="s">
        <v>78</v>
      </c>
      <c r="B78" s="21" t="s">
        <v>256</v>
      </c>
      <c r="C78" s="22">
        <f>+SUM(D78:L78)</f>
        <v>5000</v>
      </c>
      <c r="D78" s="22">
        <f>+SUMIF('TOTAL RECURSOS 2013'!$P:$P,CONCATENATE("O001",$A78,1,$F$8),'TOTAL RECURSOS 2013'!$N:$N)</f>
        <v>0</v>
      </c>
      <c r="E78" s="22">
        <f>+SUMIF('TOTAL RECURSOS 2013'!$P:$P,CONCATENATE("M001",$A78,1,$F$8),'TOTAL RECURSOS 2013'!$N:$N)</f>
        <v>0</v>
      </c>
      <c r="F78" s="22">
        <f>+SUMIF('TOTAL RECURSOS 2013'!$P:$P,CONCATENATE("E006",$A78,1,$F$8),'TOTAL RECURSOS 2013'!$N:$N)</f>
        <v>0</v>
      </c>
      <c r="G78" s="22">
        <f>+SUMIF('TOTAL RECURSOS 2013'!$P:$P,CONCATENATE("E006",$A78,1,$G$8),'TOTAL RECURSOS 2013'!$N:$N)</f>
        <v>0</v>
      </c>
      <c r="H78" s="22">
        <f>+SUMIF('TOTAL RECURSOS 2013'!$P:$P,CONCATENATE("K024",$A78,1,$H$8),'TOTAL RECURSOS 2013'!$N:$N)</f>
        <v>0</v>
      </c>
      <c r="I78" s="22">
        <f>+SUMIF('TOTAL RECURSOS 2013'!$P:$P,CONCATENATE("K024",$A78,1,$I$8),'TOTAL RECURSOS 2013'!$N:$N)</f>
        <v>0</v>
      </c>
      <c r="J78" s="22">
        <f>+SUMIF('TOTAL RECURSOS 2013'!$P:$P,CONCATENATE("O001",$A78,4,$F$8),'TOTAL RECURSOS 2013'!$N:$N)</f>
        <v>0</v>
      </c>
      <c r="K78" s="22">
        <f>+SUMIF('TOTAL RECURSOS 2013'!$P:$P,CONCATENATE("M001",$A78,4,$F$8),'TOTAL RECURSOS 2013'!$N:$N)</f>
        <v>0</v>
      </c>
      <c r="L78" s="22">
        <f>+SUMIF('TOTAL RECURSOS 2013'!$P:$P,CONCATENATE("E006",$A78,4,$F$8),'TOTAL RECURSOS 2013'!$N:$N)</f>
        <v>5000</v>
      </c>
    </row>
    <row r="79" spans="1:12" ht="17.100000000000001" customHeight="1" x14ac:dyDescent="0.25">
      <c r="A79" s="27" t="s">
        <v>138</v>
      </c>
      <c r="B79" s="21" t="s">
        <v>257</v>
      </c>
      <c r="C79" s="22">
        <f>+C80</f>
        <v>20000</v>
      </c>
      <c r="D79" s="22">
        <f t="shared" ref="D79" si="88">+D80</f>
        <v>0</v>
      </c>
      <c r="E79" s="22">
        <f t="shared" ref="E79" si="89">+E80</f>
        <v>0</v>
      </c>
      <c r="F79" s="22">
        <f t="shared" ref="F79:G79" si="90">+F80</f>
        <v>0</v>
      </c>
      <c r="G79" s="22">
        <f t="shared" si="90"/>
        <v>0</v>
      </c>
      <c r="H79" s="22">
        <f t="shared" ref="H79:I79" si="91">+H80</f>
        <v>0</v>
      </c>
      <c r="I79" s="22">
        <f t="shared" si="91"/>
        <v>0</v>
      </c>
      <c r="J79" s="22">
        <f t="shared" ref="J79" si="92">+J80</f>
        <v>0</v>
      </c>
      <c r="K79" s="22">
        <f t="shared" ref="K79" si="93">+K80</f>
        <v>0</v>
      </c>
      <c r="L79" s="22">
        <f t="shared" ref="L79" si="94">+L80</f>
        <v>20000</v>
      </c>
    </row>
    <row r="80" spans="1:12" ht="17.100000000000001" customHeight="1" x14ac:dyDescent="0.25">
      <c r="A80" s="28" t="s">
        <v>79</v>
      </c>
      <c r="B80" s="21" t="s">
        <v>257</v>
      </c>
      <c r="C80" s="22">
        <f>+SUM(D80:L80)</f>
        <v>20000</v>
      </c>
      <c r="D80" s="22">
        <f>+SUMIF('TOTAL RECURSOS 2013'!$P:$P,CONCATENATE("O001",$A80,1,$F$8),'TOTAL RECURSOS 2013'!$N:$N)</f>
        <v>0</v>
      </c>
      <c r="E80" s="22">
        <f>+SUMIF('TOTAL RECURSOS 2013'!$P:$P,CONCATENATE("M001",$A80,1,$F$8),'TOTAL RECURSOS 2013'!$N:$N)</f>
        <v>0</v>
      </c>
      <c r="F80" s="22">
        <f>+SUMIF('TOTAL RECURSOS 2013'!$P:$P,CONCATENATE("E006",$A80,1,$F$8),'TOTAL RECURSOS 2013'!$N:$N)</f>
        <v>0</v>
      </c>
      <c r="G80" s="22">
        <f>+SUMIF('TOTAL RECURSOS 2013'!$P:$P,CONCATENATE("E006",$A80,1,$G$8),'TOTAL RECURSOS 2013'!$N:$N)</f>
        <v>0</v>
      </c>
      <c r="H80" s="22">
        <f>+SUMIF('TOTAL RECURSOS 2013'!$P:$P,CONCATENATE("K024",$A80,1,$H$8),'TOTAL RECURSOS 2013'!$N:$N)</f>
        <v>0</v>
      </c>
      <c r="I80" s="22">
        <f>+SUMIF('TOTAL RECURSOS 2013'!$P:$P,CONCATENATE("K024",$A80,1,$I$8),'TOTAL RECURSOS 2013'!$N:$N)</f>
        <v>0</v>
      </c>
      <c r="J80" s="22">
        <f>+SUMIF('TOTAL RECURSOS 2013'!$P:$P,CONCATENATE("O001",$A80,4,$F$8),'TOTAL RECURSOS 2013'!$N:$N)</f>
        <v>0</v>
      </c>
      <c r="K80" s="22">
        <f>+SUMIF('TOTAL RECURSOS 2013'!$P:$P,CONCATENATE("M001",$A80,4,$F$8),'TOTAL RECURSOS 2013'!$N:$N)</f>
        <v>0</v>
      </c>
      <c r="L80" s="22">
        <f>+SUMIF('TOTAL RECURSOS 2013'!$P:$P,CONCATENATE("E006",$A80,4,$F$8),'TOTAL RECURSOS 2013'!$N:$N)</f>
        <v>20000</v>
      </c>
    </row>
    <row r="81" spans="1:12" ht="17.100000000000001" customHeight="1" x14ac:dyDescent="0.25">
      <c r="A81" s="27" t="s">
        <v>139</v>
      </c>
      <c r="B81" s="21" t="s">
        <v>258</v>
      </c>
      <c r="C81" s="22">
        <f>+C82</f>
        <v>20000</v>
      </c>
      <c r="D81" s="22">
        <f t="shared" ref="D81" si="95">+D82</f>
        <v>0</v>
      </c>
      <c r="E81" s="22">
        <f t="shared" ref="E81" si="96">+E82</f>
        <v>0</v>
      </c>
      <c r="F81" s="22">
        <f t="shared" ref="F81:G81" si="97">+F82</f>
        <v>0</v>
      </c>
      <c r="G81" s="22">
        <f t="shared" si="97"/>
        <v>0</v>
      </c>
      <c r="H81" s="22">
        <f t="shared" ref="H81:I81" si="98">+H82</f>
        <v>0</v>
      </c>
      <c r="I81" s="22">
        <f t="shared" si="98"/>
        <v>0</v>
      </c>
      <c r="J81" s="22">
        <f t="shared" ref="J81" si="99">+J82</f>
        <v>0</v>
      </c>
      <c r="K81" s="22">
        <f t="shared" ref="K81" si="100">+K82</f>
        <v>0</v>
      </c>
      <c r="L81" s="22">
        <f t="shared" ref="L81" si="101">+L82</f>
        <v>20000</v>
      </c>
    </row>
    <row r="82" spans="1:12" ht="17.100000000000001" customHeight="1" x14ac:dyDescent="0.25">
      <c r="A82" s="28" t="s">
        <v>80</v>
      </c>
      <c r="B82" s="21" t="s">
        <v>258</v>
      </c>
      <c r="C82" s="22">
        <f>+SUM(D82:L82)</f>
        <v>20000</v>
      </c>
      <c r="D82" s="22">
        <f>+SUMIF('TOTAL RECURSOS 2013'!$P:$P,CONCATENATE("O001",$A82,1,$F$8),'TOTAL RECURSOS 2013'!$N:$N)</f>
        <v>0</v>
      </c>
      <c r="E82" s="22">
        <f>+SUMIF('TOTAL RECURSOS 2013'!$P:$P,CONCATENATE("M001",$A82,1,$F$8),'TOTAL RECURSOS 2013'!$N:$N)</f>
        <v>0</v>
      </c>
      <c r="F82" s="22">
        <f>+SUMIF('TOTAL RECURSOS 2013'!$P:$P,CONCATENATE("E006",$A82,1,$F$8),'TOTAL RECURSOS 2013'!$N:$N)</f>
        <v>0</v>
      </c>
      <c r="G82" s="22">
        <f>+SUMIF('TOTAL RECURSOS 2013'!$P:$P,CONCATENATE("E006",$A82,1,$G$8),'TOTAL RECURSOS 2013'!$N:$N)</f>
        <v>0</v>
      </c>
      <c r="H82" s="22">
        <f>+SUMIF('TOTAL RECURSOS 2013'!$P:$P,CONCATENATE("K024",$A82,1,$H$8),'TOTAL RECURSOS 2013'!$N:$N)</f>
        <v>0</v>
      </c>
      <c r="I82" s="22">
        <f>+SUMIF('TOTAL RECURSOS 2013'!$P:$P,CONCATENATE("K024",$A82,1,$I$8),'TOTAL RECURSOS 2013'!$N:$N)</f>
        <v>0</v>
      </c>
      <c r="J82" s="22">
        <f>+SUMIF('TOTAL RECURSOS 2013'!$P:$P,CONCATENATE("O001",$A82,4,$F$8),'TOTAL RECURSOS 2013'!$N:$N)</f>
        <v>0</v>
      </c>
      <c r="K82" s="22">
        <f>+SUMIF('TOTAL RECURSOS 2013'!$P:$P,CONCATENATE("M001",$A82,4,$F$8),'TOTAL RECURSOS 2013'!$N:$N)</f>
        <v>0</v>
      </c>
      <c r="L82" s="22">
        <f>+SUMIF('TOTAL RECURSOS 2013'!$P:$P,CONCATENATE("E006",$A82,4,$F$8),'TOTAL RECURSOS 2013'!$N:$N)</f>
        <v>20000</v>
      </c>
    </row>
    <row r="83" spans="1:12" ht="17.100000000000001" customHeight="1" x14ac:dyDescent="0.25">
      <c r="A83" s="27" t="s">
        <v>140</v>
      </c>
      <c r="B83" s="21" t="s">
        <v>259</v>
      </c>
      <c r="C83" s="22">
        <f>+C84</f>
        <v>2100000</v>
      </c>
      <c r="D83" s="22">
        <f t="shared" ref="D83" si="102">+D84</f>
        <v>0</v>
      </c>
      <c r="E83" s="22">
        <f t="shared" ref="E83" si="103">+E84</f>
        <v>0</v>
      </c>
      <c r="F83" s="22">
        <f t="shared" ref="F83:G83" si="104">+F84</f>
        <v>110000</v>
      </c>
      <c r="G83" s="22">
        <f t="shared" si="104"/>
        <v>0</v>
      </c>
      <c r="H83" s="22">
        <f t="shared" ref="H83:I83" si="105">+H84</f>
        <v>0</v>
      </c>
      <c r="I83" s="22">
        <f t="shared" si="105"/>
        <v>0</v>
      </c>
      <c r="J83" s="22">
        <f t="shared" ref="J83" si="106">+J84</f>
        <v>0</v>
      </c>
      <c r="K83" s="22">
        <f t="shared" ref="K83" si="107">+K84</f>
        <v>0</v>
      </c>
      <c r="L83" s="22">
        <f t="shared" ref="L83" si="108">+L84</f>
        <v>1990000</v>
      </c>
    </row>
    <row r="84" spans="1:12" ht="17.100000000000001" customHeight="1" x14ac:dyDescent="0.25">
      <c r="A84" s="28" t="s">
        <v>27</v>
      </c>
      <c r="B84" s="21" t="s">
        <v>259</v>
      </c>
      <c r="C84" s="22">
        <f>+SUM(D84:L84)</f>
        <v>2100000</v>
      </c>
      <c r="D84" s="22">
        <f>+SUMIF('TOTAL RECURSOS 2013'!$P:$P,CONCATENATE("O001",$A84,1,$F$8),'TOTAL RECURSOS 2013'!$N:$N)</f>
        <v>0</v>
      </c>
      <c r="E84" s="22">
        <f>+SUMIF('TOTAL RECURSOS 2013'!$P:$P,CONCATENATE("M001",$A84,1,$F$8),'TOTAL RECURSOS 2013'!$N:$N)</f>
        <v>0</v>
      </c>
      <c r="F84" s="22">
        <f>+SUMIF('TOTAL RECURSOS 2013'!$P:$P,CONCATENATE("E006",$A84,1,$F$8),'TOTAL RECURSOS 2013'!$N:$N)</f>
        <v>110000</v>
      </c>
      <c r="G84" s="22">
        <f>+SUMIF('TOTAL RECURSOS 2013'!$P:$P,CONCATENATE("E006",$A84,1,$G$8),'TOTAL RECURSOS 2013'!$N:$N)</f>
        <v>0</v>
      </c>
      <c r="H84" s="22">
        <f>+SUMIF('TOTAL RECURSOS 2013'!$P:$P,CONCATENATE("K024",$A84,1,$H$8),'TOTAL RECURSOS 2013'!$N:$N)</f>
        <v>0</v>
      </c>
      <c r="I84" s="22">
        <f>+SUMIF('TOTAL RECURSOS 2013'!$P:$P,CONCATENATE("K024",$A84,1,$I$8),'TOTAL RECURSOS 2013'!$N:$N)</f>
        <v>0</v>
      </c>
      <c r="J84" s="22">
        <f>+SUMIF('TOTAL RECURSOS 2013'!$P:$P,CONCATENATE("O001",$A84,4,$F$8),'TOTAL RECURSOS 2013'!$N:$N)</f>
        <v>0</v>
      </c>
      <c r="K84" s="22">
        <f>+SUMIF('TOTAL RECURSOS 2013'!$P:$P,CONCATENATE("M001",$A84,4,$F$8),'TOTAL RECURSOS 2013'!$N:$N)</f>
        <v>0</v>
      </c>
      <c r="L84" s="22">
        <f>+SUMIF('TOTAL RECURSOS 2013'!$P:$P,CONCATENATE("E006",$A84,4,$F$8),'TOTAL RECURSOS 2013'!$N:$N)</f>
        <v>1990000</v>
      </c>
    </row>
    <row r="85" spans="1:12" ht="17.100000000000001" customHeight="1" x14ac:dyDescent="0.25">
      <c r="A85" s="27" t="s">
        <v>141</v>
      </c>
      <c r="B85" s="21" t="s">
        <v>260</v>
      </c>
      <c r="C85" s="22">
        <f>+C86</f>
        <v>600000</v>
      </c>
      <c r="D85" s="22">
        <f t="shared" ref="D85" si="109">+D86</f>
        <v>0</v>
      </c>
      <c r="E85" s="22">
        <f t="shared" ref="E85" si="110">+E86</f>
        <v>0</v>
      </c>
      <c r="F85" s="22">
        <f t="shared" ref="F85:G85" si="111">+F86</f>
        <v>0</v>
      </c>
      <c r="G85" s="22">
        <f t="shared" si="111"/>
        <v>0</v>
      </c>
      <c r="H85" s="22">
        <f t="shared" ref="H85:I85" si="112">+H86</f>
        <v>0</v>
      </c>
      <c r="I85" s="22">
        <f t="shared" si="112"/>
        <v>0</v>
      </c>
      <c r="J85" s="22">
        <f t="shared" ref="J85" si="113">+J86</f>
        <v>0</v>
      </c>
      <c r="K85" s="22">
        <f t="shared" ref="K85" si="114">+K86</f>
        <v>0</v>
      </c>
      <c r="L85" s="22">
        <f t="shared" ref="L85" si="115">+L86</f>
        <v>600000</v>
      </c>
    </row>
    <row r="86" spans="1:12" ht="17.100000000000001" customHeight="1" x14ac:dyDescent="0.25">
      <c r="A86" s="28" t="s">
        <v>81</v>
      </c>
      <c r="B86" s="21" t="s">
        <v>260</v>
      </c>
      <c r="C86" s="22">
        <f>+SUM(D86:L86)</f>
        <v>600000</v>
      </c>
      <c r="D86" s="22">
        <f>+SUMIF('TOTAL RECURSOS 2013'!$P:$P,CONCATENATE("O001",$A86,1,$F$8),'TOTAL RECURSOS 2013'!$N:$N)</f>
        <v>0</v>
      </c>
      <c r="E86" s="22">
        <f>+SUMIF('TOTAL RECURSOS 2013'!$P:$P,CONCATENATE("M001",$A86,1,$F$8),'TOTAL RECURSOS 2013'!$N:$N)</f>
        <v>0</v>
      </c>
      <c r="F86" s="22">
        <f>+SUMIF('TOTAL RECURSOS 2013'!$P:$P,CONCATENATE("E006",$A86,1,$F$8),'TOTAL RECURSOS 2013'!$N:$N)</f>
        <v>0</v>
      </c>
      <c r="G86" s="22">
        <f>+SUMIF('TOTAL RECURSOS 2013'!$P:$P,CONCATENATE("E006",$A86,1,$G$8),'TOTAL RECURSOS 2013'!$N:$N)</f>
        <v>0</v>
      </c>
      <c r="H86" s="22">
        <f>+SUMIF('TOTAL RECURSOS 2013'!$P:$P,CONCATENATE("K024",$A86,1,$H$8),'TOTAL RECURSOS 2013'!$N:$N)</f>
        <v>0</v>
      </c>
      <c r="I86" s="22">
        <f>+SUMIF('TOTAL RECURSOS 2013'!$P:$P,CONCATENATE("K024",$A86,1,$I$8),'TOTAL RECURSOS 2013'!$N:$N)</f>
        <v>0</v>
      </c>
      <c r="J86" s="22">
        <f>+SUMIF('TOTAL RECURSOS 2013'!$P:$P,CONCATENATE("O001",$A86,4,$F$8),'TOTAL RECURSOS 2013'!$N:$N)</f>
        <v>0</v>
      </c>
      <c r="K86" s="22">
        <f>+SUMIF('TOTAL RECURSOS 2013'!$P:$P,CONCATENATE("M001",$A86,4,$F$8),'TOTAL RECURSOS 2013'!$N:$N)</f>
        <v>0</v>
      </c>
      <c r="L86" s="22">
        <f>+SUMIF('TOTAL RECURSOS 2013'!$P:$P,CONCATENATE("E006",$A86,4,$F$8),'TOTAL RECURSOS 2013'!$N:$N)</f>
        <v>600000</v>
      </c>
    </row>
    <row r="87" spans="1:12" ht="17.100000000000001" customHeight="1" x14ac:dyDescent="0.25">
      <c r="A87" s="27" t="s">
        <v>142</v>
      </c>
      <c r="B87" s="21" t="s">
        <v>261</v>
      </c>
      <c r="C87" s="22">
        <f>+C88</f>
        <v>300000</v>
      </c>
      <c r="D87" s="22">
        <f t="shared" ref="D87" si="116">+D88</f>
        <v>0</v>
      </c>
      <c r="E87" s="22">
        <f t="shared" ref="E87" si="117">+E88</f>
        <v>0</v>
      </c>
      <c r="F87" s="22">
        <f t="shared" ref="F87:G87" si="118">+F88</f>
        <v>0</v>
      </c>
      <c r="G87" s="22">
        <f t="shared" si="118"/>
        <v>0</v>
      </c>
      <c r="H87" s="22">
        <f t="shared" ref="H87:I87" si="119">+H88</f>
        <v>0</v>
      </c>
      <c r="I87" s="22">
        <f t="shared" si="119"/>
        <v>0</v>
      </c>
      <c r="J87" s="22">
        <f t="shared" ref="J87" si="120">+J88</f>
        <v>0</v>
      </c>
      <c r="K87" s="22">
        <f t="shared" ref="K87" si="121">+K88</f>
        <v>0</v>
      </c>
      <c r="L87" s="22">
        <f t="shared" ref="L87" si="122">+L88</f>
        <v>300000</v>
      </c>
    </row>
    <row r="88" spans="1:12" ht="17.100000000000001" customHeight="1" x14ac:dyDescent="0.25">
      <c r="A88" s="28" t="s">
        <v>82</v>
      </c>
      <c r="B88" s="21" t="s">
        <v>261</v>
      </c>
      <c r="C88" s="22">
        <f>+SUM(D88:L88)</f>
        <v>300000</v>
      </c>
      <c r="D88" s="22">
        <f>+SUMIF('TOTAL RECURSOS 2013'!$P:$P,CONCATENATE("O001",$A88,1,$F$8),'TOTAL RECURSOS 2013'!$N:$N)</f>
        <v>0</v>
      </c>
      <c r="E88" s="22">
        <f>+SUMIF('TOTAL RECURSOS 2013'!$P:$P,CONCATENATE("M001",$A88,1,$F$8),'TOTAL RECURSOS 2013'!$N:$N)</f>
        <v>0</v>
      </c>
      <c r="F88" s="22">
        <f>+SUMIF('TOTAL RECURSOS 2013'!$P:$P,CONCATENATE("E006",$A88,1,$F$8),'TOTAL RECURSOS 2013'!$N:$N)</f>
        <v>0</v>
      </c>
      <c r="G88" s="22">
        <f>+SUMIF('TOTAL RECURSOS 2013'!$P:$P,CONCATENATE("E006",$A88,1,$G$8),'TOTAL RECURSOS 2013'!$N:$N)</f>
        <v>0</v>
      </c>
      <c r="H88" s="22">
        <f>+SUMIF('TOTAL RECURSOS 2013'!$P:$P,CONCATENATE("K024",$A88,1,$H$8),'TOTAL RECURSOS 2013'!$N:$N)</f>
        <v>0</v>
      </c>
      <c r="I88" s="22">
        <f>+SUMIF('TOTAL RECURSOS 2013'!$P:$P,CONCATENATE("K024",$A88,1,$I$8),'TOTAL RECURSOS 2013'!$N:$N)</f>
        <v>0</v>
      </c>
      <c r="J88" s="22">
        <f>+SUMIF('TOTAL RECURSOS 2013'!$P:$P,CONCATENATE("O001",$A88,4,$F$8),'TOTAL RECURSOS 2013'!$N:$N)</f>
        <v>0</v>
      </c>
      <c r="K88" s="22">
        <f>+SUMIF('TOTAL RECURSOS 2013'!$P:$P,CONCATENATE("M001",$A88,4,$F$8),'TOTAL RECURSOS 2013'!$N:$N)</f>
        <v>0</v>
      </c>
      <c r="L88" s="22">
        <f>+SUMIF('TOTAL RECURSOS 2013'!$P:$P,CONCATENATE("E006",$A88,4,$F$8),'TOTAL RECURSOS 2013'!$N:$N)</f>
        <v>300000</v>
      </c>
    </row>
    <row r="89" spans="1:12" ht="17.100000000000001" customHeight="1" x14ac:dyDescent="0.25">
      <c r="A89" s="27" t="s">
        <v>143</v>
      </c>
      <c r="B89" s="21" t="s">
        <v>262</v>
      </c>
      <c r="C89" s="22">
        <f>+C90</f>
        <v>1200000</v>
      </c>
      <c r="D89" s="22">
        <f t="shared" ref="D89" si="123">+D90</f>
        <v>0</v>
      </c>
      <c r="E89" s="22">
        <f t="shared" ref="E89" si="124">+E90</f>
        <v>0</v>
      </c>
      <c r="F89" s="22">
        <f t="shared" ref="F89:G89" si="125">+F90</f>
        <v>0</v>
      </c>
      <c r="G89" s="22">
        <f t="shared" si="125"/>
        <v>0</v>
      </c>
      <c r="H89" s="22">
        <f t="shared" ref="H89:I89" si="126">+H90</f>
        <v>0</v>
      </c>
      <c r="I89" s="22">
        <f t="shared" si="126"/>
        <v>0</v>
      </c>
      <c r="J89" s="22">
        <f t="shared" ref="J89" si="127">+J90</f>
        <v>0</v>
      </c>
      <c r="K89" s="22">
        <f t="shared" ref="K89" si="128">+K90</f>
        <v>0</v>
      </c>
      <c r="L89" s="22">
        <f t="shared" ref="L89" si="129">+L90</f>
        <v>1200000</v>
      </c>
    </row>
    <row r="90" spans="1:12" ht="17.100000000000001" customHeight="1" x14ac:dyDescent="0.25">
      <c r="A90" s="28" t="s">
        <v>83</v>
      </c>
      <c r="B90" s="21" t="s">
        <v>262</v>
      </c>
      <c r="C90" s="22">
        <f>+SUM(D90:L90)</f>
        <v>1200000</v>
      </c>
      <c r="D90" s="22">
        <f>+SUMIF('TOTAL RECURSOS 2013'!$P:$P,CONCATENATE("O001",$A90,1,$F$8),'TOTAL RECURSOS 2013'!$N:$N)</f>
        <v>0</v>
      </c>
      <c r="E90" s="22">
        <f>+SUMIF('TOTAL RECURSOS 2013'!$P:$P,CONCATENATE("M001",$A90,1,$F$8),'TOTAL RECURSOS 2013'!$N:$N)</f>
        <v>0</v>
      </c>
      <c r="F90" s="22">
        <f>+SUMIF('TOTAL RECURSOS 2013'!$P:$P,CONCATENATE("E006",$A90,1,$F$8),'TOTAL RECURSOS 2013'!$N:$N)</f>
        <v>0</v>
      </c>
      <c r="G90" s="22">
        <f>+SUMIF('TOTAL RECURSOS 2013'!$P:$P,CONCATENATE("E006",$A90,1,$G$8),'TOTAL RECURSOS 2013'!$N:$N)</f>
        <v>0</v>
      </c>
      <c r="H90" s="22">
        <f>+SUMIF('TOTAL RECURSOS 2013'!$P:$P,CONCATENATE("K024",$A90,1,$H$8),'TOTAL RECURSOS 2013'!$N:$N)</f>
        <v>0</v>
      </c>
      <c r="I90" s="22">
        <f>+SUMIF('TOTAL RECURSOS 2013'!$P:$P,CONCATENATE("K024",$A90,1,$I$8),'TOTAL RECURSOS 2013'!$N:$N)</f>
        <v>0</v>
      </c>
      <c r="J90" s="22">
        <f>+SUMIF('TOTAL RECURSOS 2013'!$P:$P,CONCATENATE("O001",$A90,4,$F$8),'TOTAL RECURSOS 2013'!$N:$N)</f>
        <v>0</v>
      </c>
      <c r="K90" s="22">
        <f>+SUMIF('TOTAL RECURSOS 2013'!$P:$P,CONCATENATE("M001",$A90,4,$F$8),'TOTAL RECURSOS 2013'!$N:$N)</f>
        <v>0</v>
      </c>
      <c r="L90" s="22">
        <f>+SUMIF('TOTAL RECURSOS 2013'!$P:$P,CONCATENATE("E006",$A90,4,$F$8),'TOTAL RECURSOS 2013'!$N:$N)</f>
        <v>1200000</v>
      </c>
    </row>
    <row r="91" spans="1:12" s="9" customFormat="1" ht="17.100000000000001" customHeight="1" x14ac:dyDescent="0.2">
      <c r="A91" s="26">
        <v>2500</v>
      </c>
      <c r="B91" s="19" t="s">
        <v>263</v>
      </c>
      <c r="C91" s="20">
        <f>+C92+C94+C96+C98+C100</f>
        <v>8770000</v>
      </c>
      <c r="D91" s="20">
        <f t="shared" ref="D91:L91" si="130">+D92+D94+D96+D98+D100</f>
        <v>0</v>
      </c>
      <c r="E91" s="20">
        <f t="shared" si="130"/>
        <v>0</v>
      </c>
      <c r="F91" s="20">
        <f t="shared" si="130"/>
        <v>2906000</v>
      </c>
      <c r="G91" s="20">
        <f t="shared" ref="G91:H91" si="131">+G92+G94+G96+G98+G100</f>
        <v>0</v>
      </c>
      <c r="H91" s="20">
        <f t="shared" si="131"/>
        <v>0</v>
      </c>
      <c r="I91" s="20">
        <f t="shared" si="130"/>
        <v>0</v>
      </c>
      <c r="J91" s="20">
        <f t="shared" si="130"/>
        <v>0</v>
      </c>
      <c r="K91" s="20">
        <f t="shared" si="130"/>
        <v>0</v>
      </c>
      <c r="L91" s="20">
        <f t="shared" si="130"/>
        <v>5864000</v>
      </c>
    </row>
    <row r="92" spans="1:12" ht="17.100000000000001" customHeight="1" x14ac:dyDescent="0.25">
      <c r="A92" s="27" t="s">
        <v>144</v>
      </c>
      <c r="B92" s="21" t="s">
        <v>264</v>
      </c>
      <c r="C92" s="22">
        <f>+C93</f>
        <v>3000000</v>
      </c>
      <c r="D92" s="22">
        <f t="shared" ref="D92" si="132">+D93</f>
        <v>0</v>
      </c>
      <c r="E92" s="22">
        <f t="shared" ref="E92" si="133">+E93</f>
        <v>0</v>
      </c>
      <c r="F92" s="22">
        <f t="shared" ref="F92:G92" si="134">+F93</f>
        <v>2586000</v>
      </c>
      <c r="G92" s="22">
        <f t="shared" si="134"/>
        <v>0</v>
      </c>
      <c r="H92" s="22">
        <f t="shared" ref="H92:I92" si="135">+H93</f>
        <v>0</v>
      </c>
      <c r="I92" s="22">
        <f t="shared" si="135"/>
        <v>0</v>
      </c>
      <c r="J92" s="22">
        <f t="shared" ref="J92" si="136">+J93</f>
        <v>0</v>
      </c>
      <c r="K92" s="22">
        <f t="shared" ref="K92" si="137">+K93</f>
        <v>0</v>
      </c>
      <c r="L92" s="22">
        <f t="shared" ref="L92" si="138">+L93</f>
        <v>414000</v>
      </c>
    </row>
    <row r="93" spans="1:12" ht="17.100000000000001" customHeight="1" x14ac:dyDescent="0.25">
      <c r="A93" s="28" t="s">
        <v>28</v>
      </c>
      <c r="B93" s="21" t="s">
        <v>264</v>
      </c>
      <c r="C93" s="22">
        <f>+SUM(D93:L93)</f>
        <v>3000000</v>
      </c>
      <c r="D93" s="22">
        <f>+SUMIF('TOTAL RECURSOS 2013'!$P:$P,CONCATENATE("O001",$A93,1,$F$8),'TOTAL RECURSOS 2013'!$N:$N)</f>
        <v>0</v>
      </c>
      <c r="E93" s="22">
        <f>+SUMIF('TOTAL RECURSOS 2013'!$P:$P,CONCATENATE("M001",$A93,1,$F$8),'TOTAL RECURSOS 2013'!$N:$N)</f>
        <v>0</v>
      </c>
      <c r="F93" s="22">
        <f>+SUMIF('TOTAL RECURSOS 2013'!$P:$P,CONCATENATE("E006",$A93,1,$F$8),'TOTAL RECURSOS 2013'!$N:$N)</f>
        <v>2586000</v>
      </c>
      <c r="G93" s="22">
        <f>+SUMIF('TOTAL RECURSOS 2013'!$P:$P,CONCATENATE("E006",$A93,1,$G$8),'TOTAL RECURSOS 2013'!$N:$N)</f>
        <v>0</v>
      </c>
      <c r="H93" s="22">
        <f>+SUMIF('TOTAL RECURSOS 2013'!$P:$P,CONCATENATE("K024",$A93,1,$H$8),'TOTAL RECURSOS 2013'!$N:$N)</f>
        <v>0</v>
      </c>
      <c r="I93" s="22">
        <f>+SUMIF('TOTAL RECURSOS 2013'!$P:$P,CONCATENATE("K024",$A93,1,$I$8),'TOTAL RECURSOS 2013'!$N:$N)</f>
        <v>0</v>
      </c>
      <c r="J93" s="22">
        <f>+SUMIF('TOTAL RECURSOS 2013'!$P:$P,CONCATENATE("O001",$A93,4,$F$8),'TOTAL RECURSOS 2013'!$N:$N)</f>
        <v>0</v>
      </c>
      <c r="K93" s="22">
        <f>+SUMIF('TOTAL RECURSOS 2013'!$P:$P,CONCATENATE("M001",$A93,4,$F$8),'TOTAL RECURSOS 2013'!$N:$N)</f>
        <v>0</v>
      </c>
      <c r="L93" s="22">
        <f>+SUMIF('TOTAL RECURSOS 2013'!$P:$P,CONCATENATE("E006",$A93,4,$F$8),'TOTAL RECURSOS 2013'!$N:$N)</f>
        <v>414000</v>
      </c>
    </row>
    <row r="94" spans="1:12" ht="17.100000000000001" customHeight="1" x14ac:dyDescent="0.25">
      <c r="A94" s="27" t="s">
        <v>145</v>
      </c>
      <c r="B94" s="21" t="s">
        <v>265</v>
      </c>
      <c r="C94" s="22">
        <f>+C95</f>
        <v>45000</v>
      </c>
      <c r="D94" s="22">
        <f t="shared" ref="D94" si="139">+D95</f>
        <v>0</v>
      </c>
      <c r="E94" s="22">
        <f t="shared" ref="E94" si="140">+E95</f>
        <v>0</v>
      </c>
      <c r="F94" s="22">
        <f t="shared" ref="F94:G94" si="141">+F95</f>
        <v>0</v>
      </c>
      <c r="G94" s="22">
        <f t="shared" si="141"/>
        <v>0</v>
      </c>
      <c r="H94" s="22">
        <f t="shared" ref="H94:I94" si="142">+H95</f>
        <v>0</v>
      </c>
      <c r="I94" s="22">
        <f t="shared" si="142"/>
        <v>0</v>
      </c>
      <c r="J94" s="22">
        <f t="shared" ref="J94" si="143">+J95</f>
        <v>0</v>
      </c>
      <c r="K94" s="22">
        <f t="shared" ref="K94" si="144">+K95</f>
        <v>0</v>
      </c>
      <c r="L94" s="22">
        <f t="shared" ref="L94" si="145">+L95</f>
        <v>45000</v>
      </c>
    </row>
    <row r="95" spans="1:12" ht="17.100000000000001" customHeight="1" x14ac:dyDescent="0.25">
      <c r="A95" s="28" t="s">
        <v>84</v>
      </c>
      <c r="B95" s="21" t="s">
        <v>265</v>
      </c>
      <c r="C95" s="22">
        <f>+SUM(D95:L95)</f>
        <v>45000</v>
      </c>
      <c r="D95" s="22">
        <f>+SUMIF('TOTAL RECURSOS 2013'!$P:$P,CONCATENATE("O001",$A95,1,$F$8),'TOTAL RECURSOS 2013'!$N:$N)</f>
        <v>0</v>
      </c>
      <c r="E95" s="22">
        <f>+SUMIF('TOTAL RECURSOS 2013'!$P:$P,CONCATENATE("M001",$A95,1,$F$8),'TOTAL RECURSOS 2013'!$N:$N)</f>
        <v>0</v>
      </c>
      <c r="F95" s="22">
        <f>+SUMIF('TOTAL RECURSOS 2013'!$P:$P,CONCATENATE("E006",$A95,1,$F$8),'TOTAL RECURSOS 2013'!$N:$N)</f>
        <v>0</v>
      </c>
      <c r="G95" s="22">
        <f>+SUMIF('TOTAL RECURSOS 2013'!$P:$P,CONCATENATE("E006",$A95,1,$G$8),'TOTAL RECURSOS 2013'!$N:$N)</f>
        <v>0</v>
      </c>
      <c r="H95" s="22">
        <f>+SUMIF('TOTAL RECURSOS 2013'!$P:$P,CONCATENATE("K024",$A95,1,$H$8),'TOTAL RECURSOS 2013'!$N:$N)</f>
        <v>0</v>
      </c>
      <c r="I95" s="22">
        <f>+SUMIF('TOTAL RECURSOS 2013'!$P:$P,CONCATENATE("K024",$A95,1,$I$8),'TOTAL RECURSOS 2013'!$N:$N)</f>
        <v>0</v>
      </c>
      <c r="J95" s="22">
        <f>+SUMIF('TOTAL RECURSOS 2013'!$P:$P,CONCATENATE("O001",$A95,4,$F$8),'TOTAL RECURSOS 2013'!$N:$N)</f>
        <v>0</v>
      </c>
      <c r="K95" s="22">
        <f>+SUMIF('TOTAL RECURSOS 2013'!$P:$P,CONCATENATE("M001",$A95,4,$F$8),'TOTAL RECURSOS 2013'!$N:$N)</f>
        <v>0</v>
      </c>
      <c r="L95" s="22">
        <f>+SUMIF('TOTAL RECURSOS 2013'!$P:$P,CONCATENATE("E006",$A95,4,$F$8),'TOTAL RECURSOS 2013'!$N:$N)</f>
        <v>45000</v>
      </c>
    </row>
    <row r="96" spans="1:12" ht="17.100000000000001" customHeight="1" x14ac:dyDescent="0.25">
      <c r="A96" s="27" t="s">
        <v>146</v>
      </c>
      <c r="B96" s="21" t="s">
        <v>266</v>
      </c>
      <c r="C96" s="22">
        <f>+C97</f>
        <v>25000</v>
      </c>
      <c r="D96" s="22">
        <f t="shared" ref="D96" si="146">+D97</f>
        <v>0</v>
      </c>
      <c r="E96" s="22">
        <f t="shared" ref="E96" si="147">+E97</f>
        <v>0</v>
      </c>
      <c r="F96" s="22">
        <f t="shared" ref="F96:G96" si="148">+F97</f>
        <v>0</v>
      </c>
      <c r="G96" s="22">
        <f t="shared" si="148"/>
        <v>0</v>
      </c>
      <c r="H96" s="22">
        <f t="shared" ref="H96:I96" si="149">+H97</f>
        <v>0</v>
      </c>
      <c r="I96" s="22">
        <f t="shared" si="149"/>
        <v>0</v>
      </c>
      <c r="J96" s="22">
        <f t="shared" ref="J96" si="150">+J97</f>
        <v>0</v>
      </c>
      <c r="K96" s="22">
        <f t="shared" ref="K96" si="151">+K97</f>
        <v>0</v>
      </c>
      <c r="L96" s="22">
        <f t="shared" ref="L96" si="152">+L97</f>
        <v>25000</v>
      </c>
    </row>
    <row r="97" spans="1:12" ht="17.100000000000001" customHeight="1" x14ac:dyDescent="0.25">
      <c r="A97" s="28" t="s">
        <v>85</v>
      </c>
      <c r="B97" s="21" t="s">
        <v>266</v>
      </c>
      <c r="C97" s="22">
        <f>+SUM(D97:L97)</f>
        <v>25000</v>
      </c>
      <c r="D97" s="22">
        <f>+SUMIF('TOTAL RECURSOS 2013'!$P:$P,CONCATENATE("O001",$A97,1,$F$8),'TOTAL RECURSOS 2013'!$N:$N)</f>
        <v>0</v>
      </c>
      <c r="E97" s="22">
        <f>+SUMIF('TOTAL RECURSOS 2013'!$P:$P,CONCATENATE("M001",$A97,1,$F$8),'TOTAL RECURSOS 2013'!$N:$N)</f>
        <v>0</v>
      </c>
      <c r="F97" s="22">
        <f>+SUMIF('TOTAL RECURSOS 2013'!$P:$P,CONCATENATE("E006",$A97,1,$F$8),'TOTAL RECURSOS 2013'!$N:$N)</f>
        <v>0</v>
      </c>
      <c r="G97" s="22">
        <f>+SUMIF('TOTAL RECURSOS 2013'!$P:$P,CONCATENATE("E006",$A97,1,$G$8),'TOTAL RECURSOS 2013'!$N:$N)</f>
        <v>0</v>
      </c>
      <c r="H97" s="22">
        <f>+SUMIF('TOTAL RECURSOS 2013'!$P:$P,CONCATENATE("K024",$A97,1,$H$8),'TOTAL RECURSOS 2013'!$N:$N)</f>
        <v>0</v>
      </c>
      <c r="I97" s="22">
        <f>+SUMIF('TOTAL RECURSOS 2013'!$P:$P,CONCATENATE("K024",$A97,1,$I$8),'TOTAL RECURSOS 2013'!$N:$N)</f>
        <v>0</v>
      </c>
      <c r="J97" s="22">
        <f>+SUMIF('TOTAL RECURSOS 2013'!$P:$P,CONCATENATE("O001",$A97,4,$F$8),'TOTAL RECURSOS 2013'!$N:$N)</f>
        <v>0</v>
      </c>
      <c r="K97" s="22">
        <f>+SUMIF('TOTAL RECURSOS 2013'!$P:$P,CONCATENATE("M001",$A97,4,$F$8),'TOTAL RECURSOS 2013'!$N:$N)</f>
        <v>0</v>
      </c>
      <c r="L97" s="22">
        <f>+SUMIF('TOTAL RECURSOS 2013'!$P:$P,CONCATENATE("E006",$A97,4,$F$8),'TOTAL RECURSOS 2013'!$N:$N)</f>
        <v>25000</v>
      </c>
    </row>
    <row r="98" spans="1:12" ht="17.100000000000001" customHeight="1" x14ac:dyDescent="0.25">
      <c r="A98" s="27" t="s">
        <v>147</v>
      </c>
      <c r="B98" s="21" t="s">
        <v>267</v>
      </c>
      <c r="C98" s="22">
        <f>+C99</f>
        <v>4600000</v>
      </c>
      <c r="D98" s="22">
        <f t="shared" ref="D98" si="153">+D99</f>
        <v>0</v>
      </c>
      <c r="E98" s="22">
        <f t="shared" ref="E98" si="154">+E99</f>
        <v>0</v>
      </c>
      <c r="F98" s="22">
        <f t="shared" ref="F98:G98" si="155">+F99</f>
        <v>180000</v>
      </c>
      <c r="G98" s="22">
        <f t="shared" si="155"/>
        <v>0</v>
      </c>
      <c r="H98" s="22">
        <f t="shared" ref="H98:I98" si="156">+H99</f>
        <v>0</v>
      </c>
      <c r="I98" s="22">
        <f t="shared" si="156"/>
        <v>0</v>
      </c>
      <c r="J98" s="22">
        <f t="shared" ref="J98" si="157">+J99</f>
        <v>0</v>
      </c>
      <c r="K98" s="22">
        <f t="shared" ref="K98" si="158">+K99</f>
        <v>0</v>
      </c>
      <c r="L98" s="22">
        <f t="shared" ref="L98" si="159">+L99</f>
        <v>4420000</v>
      </c>
    </row>
    <row r="99" spans="1:12" ht="17.100000000000001" customHeight="1" x14ac:dyDescent="0.25">
      <c r="A99" s="28" t="s">
        <v>29</v>
      </c>
      <c r="B99" s="21" t="s">
        <v>267</v>
      </c>
      <c r="C99" s="22">
        <f>+SUM(D99:L99)</f>
        <v>4600000</v>
      </c>
      <c r="D99" s="22">
        <f>+SUMIF('TOTAL RECURSOS 2013'!$P:$P,CONCATENATE("O001",$A99,1,$F$8),'TOTAL RECURSOS 2013'!$N:$N)</f>
        <v>0</v>
      </c>
      <c r="E99" s="22">
        <f>+SUMIF('TOTAL RECURSOS 2013'!$P:$P,CONCATENATE("M001",$A99,1,$F$8),'TOTAL RECURSOS 2013'!$N:$N)</f>
        <v>0</v>
      </c>
      <c r="F99" s="22">
        <f>+SUMIF('TOTAL RECURSOS 2013'!$P:$P,CONCATENATE("E006",$A99,1,$F$8),'TOTAL RECURSOS 2013'!$N:$N)</f>
        <v>180000</v>
      </c>
      <c r="G99" s="22">
        <f>+SUMIF('TOTAL RECURSOS 2013'!$P:$P,CONCATENATE("E006",$A99,1,$G$8),'TOTAL RECURSOS 2013'!$N:$N)</f>
        <v>0</v>
      </c>
      <c r="H99" s="22">
        <f>+SUMIF('TOTAL RECURSOS 2013'!$P:$P,CONCATENATE("K024",$A99,1,$H$8),'TOTAL RECURSOS 2013'!$N:$N)</f>
        <v>0</v>
      </c>
      <c r="I99" s="22">
        <f>+SUMIF('TOTAL RECURSOS 2013'!$P:$P,CONCATENATE("K024",$A99,1,$I$8),'TOTAL RECURSOS 2013'!$N:$N)</f>
        <v>0</v>
      </c>
      <c r="J99" s="22">
        <f>+SUMIF('TOTAL RECURSOS 2013'!$P:$P,CONCATENATE("O001",$A99,4,$F$8),'TOTAL RECURSOS 2013'!$N:$N)</f>
        <v>0</v>
      </c>
      <c r="K99" s="22">
        <f>+SUMIF('TOTAL RECURSOS 2013'!$P:$P,CONCATENATE("M001",$A99,4,$F$8),'TOTAL RECURSOS 2013'!$N:$N)</f>
        <v>0</v>
      </c>
      <c r="L99" s="22">
        <f>+SUMIF('TOTAL RECURSOS 2013'!$P:$P,CONCATENATE("E006",$A99,4,$F$8),'TOTAL RECURSOS 2013'!$N:$N)</f>
        <v>4420000</v>
      </c>
    </row>
    <row r="100" spans="1:12" ht="17.100000000000001" customHeight="1" x14ac:dyDescent="0.25">
      <c r="A100" s="27" t="s">
        <v>148</v>
      </c>
      <c r="B100" s="21" t="s">
        <v>268</v>
      </c>
      <c r="C100" s="22">
        <f>+C101</f>
        <v>1100000</v>
      </c>
      <c r="D100" s="22">
        <f t="shared" ref="D100" si="160">+D101</f>
        <v>0</v>
      </c>
      <c r="E100" s="22">
        <f t="shared" ref="E100" si="161">+E101</f>
        <v>0</v>
      </c>
      <c r="F100" s="22">
        <f t="shared" ref="F100:G100" si="162">+F101</f>
        <v>140000</v>
      </c>
      <c r="G100" s="22">
        <f t="shared" si="162"/>
        <v>0</v>
      </c>
      <c r="H100" s="22">
        <f t="shared" ref="H100:I100" si="163">+H101</f>
        <v>0</v>
      </c>
      <c r="I100" s="22">
        <f t="shared" si="163"/>
        <v>0</v>
      </c>
      <c r="J100" s="22">
        <f t="shared" ref="J100" si="164">+J101</f>
        <v>0</v>
      </c>
      <c r="K100" s="22">
        <f t="shared" ref="K100" si="165">+K101</f>
        <v>0</v>
      </c>
      <c r="L100" s="22">
        <f t="shared" ref="L100" si="166">+L101</f>
        <v>960000</v>
      </c>
    </row>
    <row r="101" spans="1:12" ht="17.100000000000001" customHeight="1" x14ac:dyDescent="0.25">
      <c r="A101" s="28" t="s">
        <v>30</v>
      </c>
      <c r="B101" s="21" t="s">
        <v>268</v>
      </c>
      <c r="C101" s="22">
        <f>+SUM(D101:L101)</f>
        <v>1100000</v>
      </c>
      <c r="D101" s="22">
        <f>+SUMIF('TOTAL RECURSOS 2013'!$P:$P,CONCATENATE("O001",$A101,1,$F$8),'TOTAL RECURSOS 2013'!$N:$N)</f>
        <v>0</v>
      </c>
      <c r="E101" s="22">
        <f>+SUMIF('TOTAL RECURSOS 2013'!$P:$P,CONCATENATE("M001",$A101,1,$F$8),'TOTAL RECURSOS 2013'!$N:$N)</f>
        <v>0</v>
      </c>
      <c r="F101" s="22">
        <f>+SUMIF('TOTAL RECURSOS 2013'!$P:$P,CONCATENATE("E006",$A101,1,$F$8),'TOTAL RECURSOS 2013'!$N:$N)</f>
        <v>140000</v>
      </c>
      <c r="G101" s="22">
        <f>+SUMIF('TOTAL RECURSOS 2013'!$P:$P,CONCATENATE("E006",$A101,1,$G$8),'TOTAL RECURSOS 2013'!$N:$N)</f>
        <v>0</v>
      </c>
      <c r="H101" s="22">
        <f>+SUMIF('TOTAL RECURSOS 2013'!$P:$P,CONCATENATE("K024",$A101,1,$H$8),'TOTAL RECURSOS 2013'!$N:$N)</f>
        <v>0</v>
      </c>
      <c r="I101" s="22">
        <f>+SUMIF('TOTAL RECURSOS 2013'!$P:$P,CONCATENATE("K024",$A101,1,$I$8),'TOTAL RECURSOS 2013'!$N:$N)</f>
        <v>0</v>
      </c>
      <c r="J101" s="22">
        <f>+SUMIF('TOTAL RECURSOS 2013'!$P:$P,CONCATENATE("O001",$A101,4,$F$8),'TOTAL RECURSOS 2013'!$N:$N)</f>
        <v>0</v>
      </c>
      <c r="K101" s="22">
        <f>+SUMIF('TOTAL RECURSOS 2013'!$P:$P,CONCATENATE("M001",$A101,4,$F$8),'TOTAL RECURSOS 2013'!$N:$N)</f>
        <v>0</v>
      </c>
      <c r="L101" s="22">
        <f>+SUMIF('TOTAL RECURSOS 2013'!$P:$P,CONCATENATE("E006",$A101,4,$F$8),'TOTAL RECURSOS 2013'!$N:$N)</f>
        <v>960000</v>
      </c>
    </row>
    <row r="102" spans="1:12" s="9" customFormat="1" ht="17.100000000000001" customHeight="1" x14ac:dyDescent="0.2">
      <c r="A102" s="26">
        <v>2600</v>
      </c>
      <c r="B102" s="19" t="s">
        <v>269</v>
      </c>
      <c r="C102" s="20">
        <f>+C103</f>
        <v>1292000</v>
      </c>
      <c r="D102" s="20">
        <f t="shared" ref="D102:L102" si="167">+D103</f>
        <v>21000</v>
      </c>
      <c r="E102" s="20">
        <f t="shared" si="167"/>
        <v>31000</v>
      </c>
      <c r="F102" s="20">
        <f t="shared" si="167"/>
        <v>922000</v>
      </c>
      <c r="G102" s="20">
        <f t="shared" si="167"/>
        <v>0</v>
      </c>
      <c r="H102" s="20">
        <f t="shared" si="167"/>
        <v>0</v>
      </c>
      <c r="I102" s="20">
        <f t="shared" si="167"/>
        <v>0</v>
      </c>
      <c r="J102" s="20">
        <f t="shared" si="167"/>
        <v>10000</v>
      </c>
      <c r="K102" s="20">
        <f t="shared" si="167"/>
        <v>30000</v>
      </c>
      <c r="L102" s="20">
        <f t="shared" si="167"/>
        <v>278000</v>
      </c>
    </row>
    <row r="103" spans="1:12" ht="17.100000000000001" customHeight="1" x14ac:dyDescent="0.25">
      <c r="A103" s="27" t="s">
        <v>149</v>
      </c>
      <c r="B103" s="21" t="s">
        <v>270</v>
      </c>
      <c r="C103" s="22">
        <f>+SUM(C104:C106)</f>
        <v>1292000</v>
      </c>
      <c r="D103" s="22">
        <f t="shared" ref="D103:L103" si="168">+SUM(D104:D106)</f>
        <v>21000</v>
      </c>
      <c r="E103" s="22">
        <f t="shared" si="168"/>
        <v>31000</v>
      </c>
      <c r="F103" s="22">
        <f t="shared" si="168"/>
        <v>922000</v>
      </c>
      <c r="G103" s="22">
        <f t="shared" ref="G103:H103" si="169">+SUM(G104:G106)</f>
        <v>0</v>
      </c>
      <c r="H103" s="22">
        <f t="shared" si="169"/>
        <v>0</v>
      </c>
      <c r="I103" s="22">
        <f t="shared" si="168"/>
        <v>0</v>
      </c>
      <c r="J103" s="22">
        <f t="shared" si="168"/>
        <v>10000</v>
      </c>
      <c r="K103" s="22">
        <f t="shared" si="168"/>
        <v>30000</v>
      </c>
      <c r="L103" s="22">
        <f t="shared" si="168"/>
        <v>278000</v>
      </c>
    </row>
    <row r="104" spans="1:12" ht="17.100000000000001" customHeight="1" x14ac:dyDescent="0.25">
      <c r="A104" s="28" t="s">
        <v>17</v>
      </c>
      <c r="B104" s="29" t="s">
        <v>271</v>
      </c>
      <c r="C104" s="22">
        <f>+SUM(D104:L104)</f>
        <v>1100000</v>
      </c>
      <c r="D104" s="22">
        <f>+SUMIF('TOTAL RECURSOS 2013'!$P:$P,CONCATENATE("O001",$A104,1,$F$8),'TOTAL RECURSOS 2013'!$N:$N)</f>
        <v>21000</v>
      </c>
      <c r="E104" s="22">
        <f>+SUMIF('TOTAL RECURSOS 2013'!$P:$P,CONCATENATE("M001",$A104,1,$F$8),'TOTAL RECURSOS 2013'!$N:$N)</f>
        <v>31000</v>
      </c>
      <c r="F104" s="22">
        <f>+SUMIF('TOTAL RECURSOS 2013'!$P:$P,CONCATENATE("E006",$A104,1,$F$8),'TOTAL RECURSOS 2013'!$N:$N)</f>
        <v>800000</v>
      </c>
      <c r="G104" s="22">
        <f>+SUMIF('TOTAL RECURSOS 2013'!$P:$P,CONCATENATE("E006",$A104,1,$G$8),'TOTAL RECURSOS 2013'!$N:$N)</f>
        <v>0</v>
      </c>
      <c r="H104" s="22">
        <f>+SUMIF('TOTAL RECURSOS 2013'!$P:$P,CONCATENATE("K024",$A104,1,$H$8),'TOTAL RECURSOS 2013'!$N:$N)</f>
        <v>0</v>
      </c>
      <c r="I104" s="22">
        <f>+SUMIF('TOTAL RECURSOS 2013'!$P:$P,CONCATENATE("K024",$A104,1,$I$8),'TOTAL RECURSOS 2013'!$N:$N)</f>
        <v>0</v>
      </c>
      <c r="J104" s="22">
        <f>+SUMIF('TOTAL RECURSOS 2013'!$P:$P,CONCATENATE("O001",$A104,4,$F$8),'TOTAL RECURSOS 2013'!$N:$N)</f>
        <v>10000</v>
      </c>
      <c r="K104" s="22">
        <f>+SUMIF('TOTAL RECURSOS 2013'!$P:$P,CONCATENATE("M001",$A104,4,$F$8),'TOTAL RECURSOS 2013'!$N:$N)</f>
        <v>30000</v>
      </c>
      <c r="L104" s="22">
        <f>+SUMIF('TOTAL RECURSOS 2013'!$P:$P,CONCATENATE("E006",$A104,4,$F$8),'TOTAL RECURSOS 2013'!$N:$N)</f>
        <v>208000</v>
      </c>
    </row>
    <row r="105" spans="1:12" ht="17.100000000000001" customHeight="1" x14ac:dyDescent="0.25">
      <c r="A105" s="28" t="s">
        <v>86</v>
      </c>
      <c r="B105" s="29" t="s">
        <v>271</v>
      </c>
      <c r="C105" s="22">
        <f>+SUM(D105:L105)</f>
        <v>40000</v>
      </c>
      <c r="D105" s="22">
        <f>+SUMIF('TOTAL RECURSOS 2013'!$P:$P,CONCATENATE("O001",$A105,1,$F$8),'TOTAL RECURSOS 2013'!$N:$N)</f>
        <v>0</v>
      </c>
      <c r="E105" s="22">
        <f>+SUMIF('TOTAL RECURSOS 2013'!$P:$P,CONCATENATE("M001",$A105,1,$F$8),'TOTAL RECURSOS 2013'!$N:$N)</f>
        <v>0</v>
      </c>
      <c r="F105" s="22">
        <f>+SUMIF('TOTAL RECURSOS 2013'!$P:$P,CONCATENATE("E006",$A105,1,$F$8),'TOTAL RECURSOS 2013'!$N:$N)</f>
        <v>0</v>
      </c>
      <c r="G105" s="22">
        <f>+SUMIF('TOTAL RECURSOS 2013'!$P:$P,CONCATENATE("E006",$A105,1,$G$8),'TOTAL RECURSOS 2013'!$N:$N)</f>
        <v>0</v>
      </c>
      <c r="H105" s="22">
        <f>+SUMIF('TOTAL RECURSOS 2013'!$P:$P,CONCATENATE("K024",$A105,1,$H$8),'TOTAL RECURSOS 2013'!$N:$N)</f>
        <v>0</v>
      </c>
      <c r="I105" s="22">
        <f>+SUMIF('TOTAL RECURSOS 2013'!$P:$P,CONCATENATE("K024",$A105,1,$I$8),'TOTAL RECURSOS 2013'!$N:$N)</f>
        <v>0</v>
      </c>
      <c r="J105" s="22">
        <f>+SUMIF('TOTAL RECURSOS 2013'!$P:$P,CONCATENATE("O001",$A105,4,$F$8),'TOTAL RECURSOS 2013'!$N:$N)</f>
        <v>0</v>
      </c>
      <c r="K105" s="22">
        <f>+SUMIF('TOTAL RECURSOS 2013'!$P:$P,CONCATENATE("M001",$A105,4,$F$8),'TOTAL RECURSOS 2013'!$N:$N)</f>
        <v>0</v>
      </c>
      <c r="L105" s="22">
        <f>+SUMIF('TOTAL RECURSOS 2013'!$P:$P,CONCATENATE("E006",$A105,4,$F$8),'TOTAL RECURSOS 2013'!$N:$N)</f>
        <v>40000</v>
      </c>
    </row>
    <row r="106" spans="1:12" ht="17.100000000000001" customHeight="1" x14ac:dyDescent="0.25">
      <c r="A106" s="28" t="s">
        <v>31</v>
      </c>
      <c r="B106" s="30" t="s">
        <v>272</v>
      </c>
      <c r="C106" s="22">
        <f>+SUM(D106:L106)</f>
        <v>152000</v>
      </c>
      <c r="D106" s="22">
        <f>+SUMIF('TOTAL RECURSOS 2013'!$P:$P,CONCATENATE("O001",$A106,1,$F$8),'TOTAL RECURSOS 2013'!$N:$N)</f>
        <v>0</v>
      </c>
      <c r="E106" s="22">
        <f>+SUMIF('TOTAL RECURSOS 2013'!$P:$P,CONCATENATE("M001",$A106,1,$F$8),'TOTAL RECURSOS 2013'!$N:$N)</f>
        <v>0</v>
      </c>
      <c r="F106" s="22">
        <f>+SUMIF('TOTAL RECURSOS 2013'!$P:$P,CONCATENATE("E006",$A106,1,$F$8),'TOTAL RECURSOS 2013'!$N:$N)</f>
        <v>122000</v>
      </c>
      <c r="G106" s="22">
        <f>+SUMIF('TOTAL RECURSOS 2013'!$P:$P,CONCATENATE("E006",$A106,1,$G$8),'TOTAL RECURSOS 2013'!$N:$N)</f>
        <v>0</v>
      </c>
      <c r="H106" s="22">
        <f>+SUMIF('TOTAL RECURSOS 2013'!$P:$P,CONCATENATE("K024",$A106,1,$H$8),'TOTAL RECURSOS 2013'!$N:$N)</f>
        <v>0</v>
      </c>
      <c r="I106" s="22">
        <f>+SUMIF('TOTAL RECURSOS 2013'!$P:$P,CONCATENATE("K024",$A106,1,$I$8),'TOTAL RECURSOS 2013'!$N:$N)</f>
        <v>0</v>
      </c>
      <c r="J106" s="22">
        <f>+SUMIF('TOTAL RECURSOS 2013'!$P:$P,CONCATENATE("O001",$A106,4,$F$8),'TOTAL RECURSOS 2013'!$N:$N)</f>
        <v>0</v>
      </c>
      <c r="K106" s="22">
        <f>+SUMIF('TOTAL RECURSOS 2013'!$P:$P,CONCATENATE("M001",$A106,4,$F$8),'TOTAL RECURSOS 2013'!$N:$N)</f>
        <v>0</v>
      </c>
      <c r="L106" s="22">
        <f>+SUMIF('TOTAL RECURSOS 2013'!$P:$P,CONCATENATE("E006",$A106,4,$F$8),'TOTAL RECURSOS 2013'!$N:$N)</f>
        <v>30000</v>
      </c>
    </row>
    <row r="107" spans="1:12" s="9" customFormat="1" ht="17.100000000000001" customHeight="1" x14ac:dyDescent="0.2">
      <c r="A107" s="26">
        <v>2700</v>
      </c>
      <c r="B107" s="19" t="s">
        <v>273</v>
      </c>
      <c r="C107" s="20">
        <f t="shared" ref="C107:L107" si="170">+C108+C110+C112+C114</f>
        <v>490000</v>
      </c>
      <c r="D107" s="20">
        <f t="shared" si="170"/>
        <v>0</v>
      </c>
      <c r="E107" s="20">
        <f t="shared" si="170"/>
        <v>0</v>
      </c>
      <c r="F107" s="20">
        <f t="shared" si="170"/>
        <v>0</v>
      </c>
      <c r="G107" s="20">
        <f t="shared" ref="G107:H107" si="171">+G108+G110+G112+G114</f>
        <v>0</v>
      </c>
      <c r="H107" s="20">
        <f t="shared" si="171"/>
        <v>0</v>
      </c>
      <c r="I107" s="20">
        <f t="shared" si="170"/>
        <v>0</v>
      </c>
      <c r="J107" s="20">
        <f t="shared" si="170"/>
        <v>0</v>
      </c>
      <c r="K107" s="20">
        <f t="shared" si="170"/>
        <v>20000</v>
      </c>
      <c r="L107" s="20">
        <f t="shared" si="170"/>
        <v>470000</v>
      </c>
    </row>
    <row r="108" spans="1:12" ht="17.100000000000001" customHeight="1" x14ac:dyDescent="0.25">
      <c r="A108" s="27" t="s">
        <v>150</v>
      </c>
      <c r="B108" s="21" t="s">
        <v>274</v>
      </c>
      <c r="C108" s="22">
        <f>+C109</f>
        <v>100000</v>
      </c>
      <c r="D108" s="22">
        <f t="shared" ref="D108" si="172">+D109</f>
        <v>0</v>
      </c>
      <c r="E108" s="22">
        <f t="shared" ref="E108" si="173">+E109</f>
        <v>0</v>
      </c>
      <c r="F108" s="22">
        <f t="shared" ref="F108:G108" si="174">+F109</f>
        <v>0</v>
      </c>
      <c r="G108" s="22">
        <f t="shared" si="174"/>
        <v>0</v>
      </c>
      <c r="H108" s="22">
        <f t="shared" ref="H108:I108" si="175">+H109</f>
        <v>0</v>
      </c>
      <c r="I108" s="22">
        <f t="shared" si="175"/>
        <v>0</v>
      </c>
      <c r="J108" s="22">
        <f t="shared" ref="J108" si="176">+J109</f>
        <v>0</v>
      </c>
      <c r="K108" s="22">
        <f t="shared" ref="K108" si="177">+K109</f>
        <v>0</v>
      </c>
      <c r="L108" s="22">
        <f t="shared" ref="L108" si="178">+L109</f>
        <v>100000</v>
      </c>
    </row>
    <row r="109" spans="1:12" ht="17.100000000000001" customHeight="1" x14ac:dyDescent="0.25">
      <c r="A109" s="28" t="s">
        <v>87</v>
      </c>
      <c r="B109" s="21" t="s">
        <v>274</v>
      </c>
      <c r="C109" s="22">
        <f>+SUM(D109:L109)</f>
        <v>100000</v>
      </c>
      <c r="D109" s="22">
        <f>+SUMIF('TOTAL RECURSOS 2013'!$P:$P,CONCATENATE("O001",$A109,1,$F$8),'TOTAL RECURSOS 2013'!$N:$N)</f>
        <v>0</v>
      </c>
      <c r="E109" s="22">
        <f>+SUMIF('TOTAL RECURSOS 2013'!$P:$P,CONCATENATE("M001",$A109,1,$F$8),'TOTAL RECURSOS 2013'!$N:$N)</f>
        <v>0</v>
      </c>
      <c r="F109" s="22">
        <f>+SUMIF('TOTAL RECURSOS 2013'!$P:$P,CONCATENATE("E006",$A109,1,$F$8),'TOTAL RECURSOS 2013'!$N:$N)</f>
        <v>0</v>
      </c>
      <c r="G109" s="22">
        <f>+SUMIF('TOTAL RECURSOS 2013'!$P:$P,CONCATENATE("E006",$A109,1,$G$8),'TOTAL RECURSOS 2013'!$N:$N)</f>
        <v>0</v>
      </c>
      <c r="H109" s="22">
        <f>+SUMIF('TOTAL RECURSOS 2013'!$P:$P,CONCATENATE("K024",$A109,1,$H$8),'TOTAL RECURSOS 2013'!$N:$N)</f>
        <v>0</v>
      </c>
      <c r="I109" s="22">
        <f>+SUMIF('TOTAL RECURSOS 2013'!$P:$P,CONCATENATE("K024",$A109,1,$I$8),'TOTAL RECURSOS 2013'!$N:$N)</f>
        <v>0</v>
      </c>
      <c r="J109" s="22">
        <f>+SUMIF('TOTAL RECURSOS 2013'!$P:$P,CONCATENATE("O001",$A109,4,$F$8),'TOTAL RECURSOS 2013'!$N:$N)</f>
        <v>0</v>
      </c>
      <c r="K109" s="22">
        <f>+SUMIF('TOTAL RECURSOS 2013'!$P:$P,CONCATENATE("M001",$A109,4,$F$8),'TOTAL RECURSOS 2013'!$N:$N)</f>
        <v>0</v>
      </c>
      <c r="L109" s="22">
        <f>+SUMIF('TOTAL RECURSOS 2013'!$P:$P,CONCATENATE("E006",$A109,4,$F$8),'TOTAL RECURSOS 2013'!$N:$N)</f>
        <v>100000</v>
      </c>
    </row>
    <row r="110" spans="1:12" ht="17.100000000000001" customHeight="1" x14ac:dyDescent="0.25">
      <c r="A110" s="27" t="s">
        <v>151</v>
      </c>
      <c r="B110" s="21" t="s">
        <v>275</v>
      </c>
      <c r="C110" s="22">
        <f>+C111</f>
        <v>350000</v>
      </c>
      <c r="D110" s="22">
        <f t="shared" ref="D110" si="179">+D111</f>
        <v>0</v>
      </c>
      <c r="E110" s="22">
        <f t="shared" ref="E110" si="180">+E111</f>
        <v>0</v>
      </c>
      <c r="F110" s="22">
        <f t="shared" ref="F110:G110" si="181">+F111</f>
        <v>0</v>
      </c>
      <c r="G110" s="22">
        <f t="shared" si="181"/>
        <v>0</v>
      </c>
      <c r="H110" s="22">
        <f t="shared" ref="H110:I110" si="182">+H111</f>
        <v>0</v>
      </c>
      <c r="I110" s="22">
        <f t="shared" si="182"/>
        <v>0</v>
      </c>
      <c r="J110" s="22">
        <f t="shared" ref="J110" si="183">+J111</f>
        <v>0</v>
      </c>
      <c r="K110" s="22">
        <f t="shared" ref="K110" si="184">+K111</f>
        <v>0</v>
      </c>
      <c r="L110" s="22">
        <f t="shared" ref="L110" si="185">+L111</f>
        <v>350000</v>
      </c>
    </row>
    <row r="111" spans="1:12" ht="17.100000000000001" customHeight="1" x14ac:dyDescent="0.25">
      <c r="A111" s="28" t="s">
        <v>88</v>
      </c>
      <c r="B111" s="21" t="s">
        <v>276</v>
      </c>
      <c r="C111" s="22">
        <f>+SUM(D111:L111)</f>
        <v>350000</v>
      </c>
      <c r="D111" s="22">
        <f>+SUMIF('TOTAL RECURSOS 2013'!$P:$P,CONCATENATE("O001",$A111,1,$F$8),'TOTAL RECURSOS 2013'!$N:$N)</f>
        <v>0</v>
      </c>
      <c r="E111" s="22">
        <f>+SUMIF('TOTAL RECURSOS 2013'!$P:$P,CONCATENATE("M001",$A111,1,$F$8),'TOTAL RECURSOS 2013'!$N:$N)</f>
        <v>0</v>
      </c>
      <c r="F111" s="22">
        <f>+SUMIF('TOTAL RECURSOS 2013'!$P:$P,CONCATENATE("E006",$A111,1,$F$8),'TOTAL RECURSOS 2013'!$N:$N)</f>
        <v>0</v>
      </c>
      <c r="G111" s="22">
        <f>+SUMIF('TOTAL RECURSOS 2013'!$P:$P,CONCATENATE("E006",$A111,1,$G$8),'TOTAL RECURSOS 2013'!$N:$N)</f>
        <v>0</v>
      </c>
      <c r="H111" s="22">
        <f>+SUMIF('TOTAL RECURSOS 2013'!$P:$P,CONCATENATE("K024",$A111,1,$H$8),'TOTAL RECURSOS 2013'!$N:$N)</f>
        <v>0</v>
      </c>
      <c r="I111" s="22">
        <f>+SUMIF('TOTAL RECURSOS 2013'!$P:$P,CONCATENATE("K024",$A111,1,$I$8),'TOTAL RECURSOS 2013'!$N:$N)</f>
        <v>0</v>
      </c>
      <c r="J111" s="22">
        <f>+SUMIF('TOTAL RECURSOS 2013'!$P:$P,CONCATENATE("O001",$A111,4,$F$8),'TOTAL RECURSOS 2013'!$N:$N)</f>
        <v>0</v>
      </c>
      <c r="K111" s="22">
        <f>+SUMIF('TOTAL RECURSOS 2013'!$P:$P,CONCATENATE("M001",$A111,4,$F$8),'TOTAL RECURSOS 2013'!$N:$N)</f>
        <v>0</v>
      </c>
      <c r="L111" s="22">
        <f>+SUMIF('TOTAL RECURSOS 2013'!$P:$P,CONCATENATE("E006",$A111,4,$F$8),'TOTAL RECURSOS 2013'!$N:$N)</f>
        <v>350000</v>
      </c>
    </row>
    <row r="112" spans="1:12" ht="17.100000000000001" customHeight="1" x14ac:dyDescent="0.25">
      <c r="A112" s="27" t="s">
        <v>152</v>
      </c>
      <c r="B112" s="21" t="s">
        <v>277</v>
      </c>
      <c r="C112" s="22">
        <f>+C113</f>
        <v>40000</v>
      </c>
      <c r="D112" s="22">
        <f t="shared" ref="D112:D114" si="186">+D113</f>
        <v>0</v>
      </c>
      <c r="E112" s="22">
        <f t="shared" ref="E112:E114" si="187">+E113</f>
        <v>0</v>
      </c>
      <c r="F112" s="22">
        <f t="shared" ref="F112:G114" si="188">+F113</f>
        <v>0</v>
      </c>
      <c r="G112" s="22">
        <f t="shared" si="188"/>
        <v>0</v>
      </c>
      <c r="H112" s="22">
        <f t="shared" ref="H112:I114" si="189">+H113</f>
        <v>0</v>
      </c>
      <c r="I112" s="22">
        <f t="shared" si="189"/>
        <v>0</v>
      </c>
      <c r="J112" s="22">
        <f t="shared" ref="J112:J114" si="190">+J113</f>
        <v>0</v>
      </c>
      <c r="K112" s="22">
        <f t="shared" ref="K112:K114" si="191">+K113</f>
        <v>20000</v>
      </c>
      <c r="L112" s="22">
        <f t="shared" ref="L112:L114" si="192">+L113</f>
        <v>20000</v>
      </c>
    </row>
    <row r="113" spans="1:12" ht="17.100000000000001" customHeight="1" x14ac:dyDescent="0.25">
      <c r="A113" s="28" t="s">
        <v>64</v>
      </c>
      <c r="B113" s="21" t="s">
        <v>277</v>
      </c>
      <c r="C113" s="22">
        <f>+SUM(D113:L113)</f>
        <v>40000</v>
      </c>
      <c r="D113" s="22">
        <f>+SUMIF('TOTAL RECURSOS 2013'!$P:$P,CONCATENATE("O001",$A113,1,$F$8),'TOTAL RECURSOS 2013'!$N:$N)</f>
        <v>0</v>
      </c>
      <c r="E113" s="22">
        <f>+SUMIF('TOTAL RECURSOS 2013'!$P:$P,CONCATENATE("M001",$A113,1,$F$8),'TOTAL RECURSOS 2013'!$N:$N)</f>
        <v>0</v>
      </c>
      <c r="F113" s="22">
        <f>+SUMIF('TOTAL RECURSOS 2013'!$P:$P,CONCATENATE("E006",$A113,1,$F$8),'TOTAL RECURSOS 2013'!$N:$N)</f>
        <v>0</v>
      </c>
      <c r="G113" s="22">
        <f>+SUMIF('TOTAL RECURSOS 2013'!$P:$P,CONCATENATE("E006",$A113,1,$G$8),'TOTAL RECURSOS 2013'!$N:$N)</f>
        <v>0</v>
      </c>
      <c r="H113" s="22">
        <f>+SUMIF('TOTAL RECURSOS 2013'!$P:$P,CONCATENATE("K024",$A113,1,$H$8),'TOTAL RECURSOS 2013'!$N:$N)</f>
        <v>0</v>
      </c>
      <c r="I113" s="22">
        <f>+SUMIF('TOTAL RECURSOS 2013'!$P:$P,CONCATENATE("K024",$A113,1,$I$8),'TOTAL RECURSOS 2013'!$N:$N)</f>
        <v>0</v>
      </c>
      <c r="J113" s="22">
        <f>+SUMIF('TOTAL RECURSOS 2013'!$P:$P,CONCATENATE("O001",$A113,4,$F$8),'TOTAL RECURSOS 2013'!$N:$N)</f>
        <v>0</v>
      </c>
      <c r="K113" s="22">
        <f>+SUMIF('TOTAL RECURSOS 2013'!$P:$P,CONCATENATE("M001",$A113,4,$F$8),'TOTAL RECURSOS 2013'!$N:$N)</f>
        <v>20000</v>
      </c>
      <c r="L113" s="22">
        <f>+SUMIF('TOTAL RECURSOS 2013'!$P:$P,CONCATENATE("E006",$A113,4,$F$8),'TOTAL RECURSOS 2013'!$N:$N)</f>
        <v>20000</v>
      </c>
    </row>
    <row r="114" spans="1:12" ht="17.100000000000001" customHeight="1" x14ac:dyDescent="0.25">
      <c r="A114" s="27">
        <v>274</v>
      </c>
      <c r="B114" s="21" t="s">
        <v>454</v>
      </c>
      <c r="C114" s="22">
        <f>+C115</f>
        <v>0</v>
      </c>
      <c r="D114" s="22">
        <f t="shared" si="186"/>
        <v>0</v>
      </c>
      <c r="E114" s="22">
        <f t="shared" si="187"/>
        <v>0</v>
      </c>
      <c r="F114" s="22">
        <f t="shared" si="188"/>
        <v>0</v>
      </c>
      <c r="G114" s="22">
        <f t="shared" si="188"/>
        <v>0</v>
      </c>
      <c r="H114" s="22">
        <f t="shared" si="189"/>
        <v>0</v>
      </c>
      <c r="I114" s="22">
        <f t="shared" si="189"/>
        <v>0</v>
      </c>
      <c r="J114" s="22">
        <f t="shared" si="190"/>
        <v>0</v>
      </c>
      <c r="K114" s="22">
        <f t="shared" si="191"/>
        <v>0</v>
      </c>
      <c r="L114" s="22">
        <f t="shared" si="192"/>
        <v>0</v>
      </c>
    </row>
    <row r="115" spans="1:12" ht="17.100000000000001" customHeight="1" x14ac:dyDescent="0.25">
      <c r="A115" s="28">
        <v>27401</v>
      </c>
      <c r="B115" s="21" t="s">
        <v>454</v>
      </c>
      <c r="C115" s="22">
        <f>+SUM(D115:L115)</f>
        <v>0</v>
      </c>
      <c r="D115" s="22">
        <f>+SUMIF('TOTAL RECURSOS 2013'!$P:$P,CONCATENATE("O001",$A115,1,$F$8),'TOTAL RECURSOS 2013'!$N:$N)</f>
        <v>0</v>
      </c>
      <c r="E115" s="22">
        <f>+SUMIF('TOTAL RECURSOS 2013'!$P:$P,CONCATENATE("M001",$A115,1,$F$8),'TOTAL RECURSOS 2013'!$N:$N)</f>
        <v>0</v>
      </c>
      <c r="F115" s="22">
        <f>+SUMIF('TOTAL RECURSOS 2013'!$P:$P,CONCATENATE("E006",$A115,1,$F$8),'TOTAL RECURSOS 2013'!$N:$N)</f>
        <v>0</v>
      </c>
      <c r="G115" s="22">
        <f>+SUMIF('TOTAL RECURSOS 2013'!$P:$P,CONCATENATE("E006",$A115,1,$G$8),'TOTAL RECURSOS 2013'!$N:$N)</f>
        <v>0</v>
      </c>
      <c r="H115" s="22">
        <f>+SUMIF('TOTAL RECURSOS 2013'!$P:$P,CONCATENATE("K024",$A115,1,$H$8),'TOTAL RECURSOS 2013'!$N:$N)</f>
        <v>0</v>
      </c>
      <c r="I115" s="22">
        <f>+SUMIF('TOTAL RECURSOS 2013'!$P:$P,CONCATENATE("K024",$A115,1,$I$8),'TOTAL RECURSOS 2013'!$N:$N)</f>
        <v>0</v>
      </c>
      <c r="J115" s="22">
        <f>+SUMIF('TOTAL RECURSOS 2013'!$P:$P,CONCATENATE("O001",$A115,4,$F$8),'TOTAL RECURSOS 2013'!$N:$N)</f>
        <v>0</v>
      </c>
      <c r="K115" s="22">
        <f>+SUMIF('TOTAL RECURSOS 2013'!$P:$P,CONCATENATE("M001",$A115,4,$F$8),'TOTAL RECURSOS 2013'!$N:$N)</f>
        <v>0</v>
      </c>
      <c r="L115" s="22">
        <f>+SUMIF('TOTAL RECURSOS 2013'!$P:$P,CONCATENATE("E006",$A115,4,$F$8),'TOTAL RECURSOS 2013'!$N:$N)</f>
        <v>0</v>
      </c>
    </row>
    <row r="116" spans="1:12" s="9" customFormat="1" ht="17.100000000000001" customHeight="1" x14ac:dyDescent="0.2">
      <c r="A116" s="26">
        <v>2900</v>
      </c>
      <c r="B116" s="19" t="s">
        <v>278</v>
      </c>
      <c r="C116" s="20">
        <f>+C117+C119+C121+C123+C125+C127+C129</f>
        <v>3200000</v>
      </c>
      <c r="D116" s="20">
        <f t="shared" ref="D116:L116" si="193">+D117+D119+D121+D123+D125+D127+D129</f>
        <v>0</v>
      </c>
      <c r="E116" s="20">
        <f t="shared" si="193"/>
        <v>0</v>
      </c>
      <c r="F116" s="20">
        <f t="shared" si="193"/>
        <v>515000</v>
      </c>
      <c r="G116" s="20">
        <f t="shared" ref="G116:H116" si="194">+G117+G119+G121+G123+G125+G127+G129</f>
        <v>0</v>
      </c>
      <c r="H116" s="20">
        <f t="shared" si="194"/>
        <v>0</v>
      </c>
      <c r="I116" s="20">
        <f t="shared" si="193"/>
        <v>0</v>
      </c>
      <c r="J116" s="20">
        <f t="shared" si="193"/>
        <v>0</v>
      </c>
      <c r="K116" s="20">
        <f t="shared" si="193"/>
        <v>15000</v>
      </c>
      <c r="L116" s="20">
        <f t="shared" si="193"/>
        <v>2670000</v>
      </c>
    </row>
    <row r="117" spans="1:12" ht="17.100000000000001" customHeight="1" x14ac:dyDescent="0.25">
      <c r="A117" s="27" t="s">
        <v>153</v>
      </c>
      <c r="B117" s="21" t="s">
        <v>279</v>
      </c>
      <c r="C117" s="22">
        <f>+C118</f>
        <v>600000</v>
      </c>
      <c r="D117" s="22">
        <f t="shared" ref="D117" si="195">+D118</f>
        <v>0</v>
      </c>
      <c r="E117" s="22">
        <f t="shared" ref="E117" si="196">+E118</f>
        <v>0</v>
      </c>
      <c r="F117" s="22">
        <f t="shared" ref="F117:G117" si="197">+F118</f>
        <v>15000</v>
      </c>
      <c r="G117" s="22">
        <f t="shared" si="197"/>
        <v>0</v>
      </c>
      <c r="H117" s="22">
        <f t="shared" ref="H117:I117" si="198">+H118</f>
        <v>0</v>
      </c>
      <c r="I117" s="22">
        <f t="shared" si="198"/>
        <v>0</v>
      </c>
      <c r="J117" s="22">
        <f t="shared" ref="J117" si="199">+J118</f>
        <v>0</v>
      </c>
      <c r="K117" s="22">
        <f t="shared" ref="K117" si="200">+K118</f>
        <v>0</v>
      </c>
      <c r="L117" s="22">
        <f t="shared" ref="L117" si="201">+L118</f>
        <v>585000</v>
      </c>
    </row>
    <row r="118" spans="1:12" ht="17.100000000000001" customHeight="1" x14ac:dyDescent="0.25">
      <c r="A118" s="28" t="s">
        <v>32</v>
      </c>
      <c r="B118" s="21" t="s">
        <v>279</v>
      </c>
      <c r="C118" s="22">
        <f>+SUM(D118:L118)</f>
        <v>600000</v>
      </c>
      <c r="D118" s="22">
        <f>+SUMIF('TOTAL RECURSOS 2013'!$P:$P,CONCATENATE("O001",$A118,1,$F$8),'TOTAL RECURSOS 2013'!$N:$N)</f>
        <v>0</v>
      </c>
      <c r="E118" s="22">
        <f>+SUMIF('TOTAL RECURSOS 2013'!$P:$P,CONCATENATE("M001",$A118,1,$F$8),'TOTAL RECURSOS 2013'!$N:$N)</f>
        <v>0</v>
      </c>
      <c r="F118" s="22">
        <f>+SUMIF('TOTAL RECURSOS 2013'!$P:$P,CONCATENATE("E006",$A118,1,$F$8),'TOTAL RECURSOS 2013'!$N:$N)</f>
        <v>15000</v>
      </c>
      <c r="G118" s="22">
        <f>+SUMIF('TOTAL RECURSOS 2013'!$P:$P,CONCATENATE("E006",$A118,1,$G$8),'TOTAL RECURSOS 2013'!$N:$N)</f>
        <v>0</v>
      </c>
      <c r="H118" s="22">
        <f>+SUMIF('TOTAL RECURSOS 2013'!$P:$P,CONCATENATE("K024",$A118,1,$H$8),'TOTAL RECURSOS 2013'!$N:$N)</f>
        <v>0</v>
      </c>
      <c r="I118" s="22">
        <f>+SUMIF('TOTAL RECURSOS 2013'!$P:$P,CONCATENATE("K024",$A118,1,$I$8),'TOTAL RECURSOS 2013'!$N:$N)</f>
        <v>0</v>
      </c>
      <c r="J118" s="22">
        <f>+SUMIF('TOTAL RECURSOS 2013'!$P:$P,CONCATENATE("O001",$A118,4,$F$8),'TOTAL RECURSOS 2013'!$N:$N)</f>
        <v>0</v>
      </c>
      <c r="K118" s="22">
        <f>+SUMIF('TOTAL RECURSOS 2013'!$P:$P,CONCATENATE("M001",$A118,4,$F$8),'TOTAL RECURSOS 2013'!$N:$N)</f>
        <v>0</v>
      </c>
      <c r="L118" s="22">
        <f>+SUMIF('TOTAL RECURSOS 2013'!$P:$P,CONCATENATE("E006",$A118,4,$F$8),'TOTAL RECURSOS 2013'!$N:$N)</f>
        <v>585000</v>
      </c>
    </row>
    <row r="119" spans="1:12" ht="17.100000000000001" customHeight="1" x14ac:dyDescent="0.25">
      <c r="A119" s="27" t="s">
        <v>154</v>
      </c>
      <c r="B119" s="21" t="s">
        <v>280</v>
      </c>
      <c r="C119" s="22">
        <f>+C120</f>
        <v>300000</v>
      </c>
      <c r="D119" s="22">
        <f t="shared" ref="D119" si="202">+D120</f>
        <v>0</v>
      </c>
      <c r="E119" s="22">
        <f t="shared" ref="E119" si="203">+E120</f>
        <v>0</v>
      </c>
      <c r="F119" s="22">
        <f t="shared" ref="F119:G119" si="204">+F120</f>
        <v>300000</v>
      </c>
      <c r="G119" s="22">
        <f t="shared" si="204"/>
        <v>0</v>
      </c>
      <c r="H119" s="22">
        <f t="shared" ref="H119:I119" si="205">+H120</f>
        <v>0</v>
      </c>
      <c r="I119" s="22">
        <f t="shared" si="205"/>
        <v>0</v>
      </c>
      <c r="J119" s="22">
        <f t="shared" ref="J119" si="206">+J120</f>
        <v>0</v>
      </c>
      <c r="K119" s="22">
        <f t="shared" ref="K119" si="207">+K120</f>
        <v>0</v>
      </c>
      <c r="L119" s="22">
        <f t="shared" ref="L119" si="208">+L120</f>
        <v>0</v>
      </c>
    </row>
    <row r="120" spans="1:12" ht="17.100000000000001" customHeight="1" x14ac:dyDescent="0.25">
      <c r="A120" s="28" t="s">
        <v>33</v>
      </c>
      <c r="B120" s="21" t="s">
        <v>280</v>
      </c>
      <c r="C120" s="22">
        <f>+SUM(D120:L120)</f>
        <v>300000</v>
      </c>
      <c r="D120" s="22">
        <f>+SUMIF('TOTAL RECURSOS 2013'!$P:$P,CONCATENATE("O001",$A120,1,$F$8),'TOTAL RECURSOS 2013'!$N:$N)</f>
        <v>0</v>
      </c>
      <c r="E120" s="22">
        <f>+SUMIF('TOTAL RECURSOS 2013'!$P:$P,CONCATENATE("M001",$A120,1,$F$8),'TOTAL RECURSOS 2013'!$N:$N)</f>
        <v>0</v>
      </c>
      <c r="F120" s="22">
        <f>+SUMIF('TOTAL RECURSOS 2013'!$P:$P,CONCATENATE("E006",$A120,1,$F$8),'TOTAL RECURSOS 2013'!$N:$N)</f>
        <v>300000</v>
      </c>
      <c r="G120" s="22">
        <f>+SUMIF('TOTAL RECURSOS 2013'!$P:$P,CONCATENATE("E006",$A120,1,$G$8),'TOTAL RECURSOS 2013'!$N:$N)</f>
        <v>0</v>
      </c>
      <c r="H120" s="22">
        <f>+SUMIF('TOTAL RECURSOS 2013'!$P:$P,CONCATENATE("K024",$A120,1,$H$8),'TOTAL RECURSOS 2013'!$N:$N)</f>
        <v>0</v>
      </c>
      <c r="I120" s="22">
        <f>+SUMIF('TOTAL RECURSOS 2013'!$P:$P,CONCATENATE("K024",$A120,1,$I$8),'TOTAL RECURSOS 2013'!$N:$N)</f>
        <v>0</v>
      </c>
      <c r="J120" s="22">
        <f>+SUMIF('TOTAL RECURSOS 2013'!$P:$P,CONCATENATE("O001",$A120,4,$F$8),'TOTAL RECURSOS 2013'!$N:$N)</f>
        <v>0</v>
      </c>
      <c r="K120" s="22">
        <f>+SUMIF('TOTAL RECURSOS 2013'!$P:$P,CONCATENATE("M001",$A120,4,$F$8),'TOTAL RECURSOS 2013'!$N:$N)</f>
        <v>0</v>
      </c>
      <c r="L120" s="22">
        <f>+SUMIF('TOTAL RECURSOS 2013'!$P:$P,CONCATENATE("E006",$A120,4,$F$8),'TOTAL RECURSOS 2013'!$N:$N)</f>
        <v>0</v>
      </c>
    </row>
    <row r="121" spans="1:12" ht="17.100000000000001" customHeight="1" x14ac:dyDescent="0.25">
      <c r="A121" s="27" t="s">
        <v>155</v>
      </c>
      <c r="B121" s="21" t="s">
        <v>281</v>
      </c>
      <c r="C121" s="22">
        <f>+C122</f>
        <v>400000</v>
      </c>
      <c r="D121" s="22">
        <f t="shared" ref="D121" si="209">+D122</f>
        <v>0</v>
      </c>
      <c r="E121" s="22">
        <f t="shared" ref="E121" si="210">+E122</f>
        <v>0</v>
      </c>
      <c r="F121" s="22">
        <f t="shared" ref="F121:G121" si="211">+F122</f>
        <v>25000</v>
      </c>
      <c r="G121" s="22">
        <f t="shared" si="211"/>
        <v>0</v>
      </c>
      <c r="H121" s="22">
        <f t="shared" ref="H121:I121" si="212">+H122</f>
        <v>0</v>
      </c>
      <c r="I121" s="22">
        <f t="shared" si="212"/>
        <v>0</v>
      </c>
      <c r="J121" s="22">
        <f t="shared" ref="J121" si="213">+J122</f>
        <v>0</v>
      </c>
      <c r="K121" s="22">
        <f t="shared" ref="K121" si="214">+K122</f>
        <v>15000</v>
      </c>
      <c r="L121" s="22">
        <f t="shared" ref="L121" si="215">+L122</f>
        <v>360000</v>
      </c>
    </row>
    <row r="122" spans="1:12" ht="17.100000000000001" customHeight="1" x14ac:dyDescent="0.25">
      <c r="A122" s="28" t="s">
        <v>34</v>
      </c>
      <c r="B122" s="21" t="s">
        <v>282</v>
      </c>
      <c r="C122" s="22">
        <f>+SUM(D122:L122)</f>
        <v>400000</v>
      </c>
      <c r="D122" s="22">
        <f>+SUMIF('TOTAL RECURSOS 2013'!$P:$P,CONCATENATE("O001",$A122,1,$F$8),'TOTAL RECURSOS 2013'!$N:$N)</f>
        <v>0</v>
      </c>
      <c r="E122" s="22">
        <f>+SUMIF('TOTAL RECURSOS 2013'!$P:$P,CONCATENATE("M001",$A122,1,$F$8),'TOTAL RECURSOS 2013'!$N:$N)</f>
        <v>0</v>
      </c>
      <c r="F122" s="22">
        <f>+SUMIF('TOTAL RECURSOS 2013'!$P:$P,CONCATENATE("E006",$A122,1,$F$8),'TOTAL RECURSOS 2013'!$N:$N)</f>
        <v>25000</v>
      </c>
      <c r="G122" s="22">
        <f>+SUMIF('TOTAL RECURSOS 2013'!$P:$P,CONCATENATE("E006",$A122,1,$G$8),'TOTAL RECURSOS 2013'!$N:$N)</f>
        <v>0</v>
      </c>
      <c r="H122" s="22">
        <f>+SUMIF('TOTAL RECURSOS 2013'!$P:$P,CONCATENATE("K024",$A122,1,$H$8),'TOTAL RECURSOS 2013'!$N:$N)</f>
        <v>0</v>
      </c>
      <c r="I122" s="22">
        <f>+SUMIF('TOTAL RECURSOS 2013'!$P:$P,CONCATENATE("K024",$A122,1,$I$8),'TOTAL RECURSOS 2013'!$N:$N)</f>
        <v>0</v>
      </c>
      <c r="J122" s="22">
        <f>+SUMIF('TOTAL RECURSOS 2013'!$P:$P,CONCATENATE("O001",$A122,4,$F$8),'TOTAL RECURSOS 2013'!$N:$N)</f>
        <v>0</v>
      </c>
      <c r="K122" s="22">
        <f>+SUMIF('TOTAL RECURSOS 2013'!$P:$P,CONCATENATE("M001",$A122,4,$F$8),'TOTAL RECURSOS 2013'!$N:$N)</f>
        <v>15000</v>
      </c>
      <c r="L122" s="22">
        <f>+SUMIF('TOTAL RECURSOS 2013'!$P:$P,CONCATENATE("E006",$A122,4,$F$8),'TOTAL RECURSOS 2013'!$N:$N)</f>
        <v>360000</v>
      </c>
    </row>
    <row r="123" spans="1:12" ht="17.100000000000001" customHeight="1" x14ac:dyDescent="0.25">
      <c r="A123" s="27" t="s">
        <v>156</v>
      </c>
      <c r="B123" s="21" t="s">
        <v>283</v>
      </c>
      <c r="C123" s="22">
        <f>+C124</f>
        <v>1000000</v>
      </c>
      <c r="D123" s="22">
        <f t="shared" ref="D123" si="216">+D124</f>
        <v>0</v>
      </c>
      <c r="E123" s="22">
        <f t="shared" ref="E123" si="217">+E124</f>
        <v>0</v>
      </c>
      <c r="F123" s="22">
        <f t="shared" ref="F123:G123" si="218">+F124</f>
        <v>150000</v>
      </c>
      <c r="G123" s="22">
        <f t="shared" si="218"/>
        <v>0</v>
      </c>
      <c r="H123" s="22">
        <f t="shared" ref="H123:I123" si="219">+H124</f>
        <v>0</v>
      </c>
      <c r="I123" s="22">
        <f t="shared" si="219"/>
        <v>0</v>
      </c>
      <c r="J123" s="22">
        <f t="shared" ref="J123" si="220">+J124</f>
        <v>0</v>
      </c>
      <c r="K123" s="22">
        <f t="shared" ref="K123" si="221">+K124</f>
        <v>0</v>
      </c>
      <c r="L123" s="22">
        <f t="shared" ref="L123" si="222">+L124</f>
        <v>850000</v>
      </c>
    </row>
    <row r="124" spans="1:12" ht="17.100000000000001" customHeight="1" x14ac:dyDescent="0.25">
      <c r="A124" s="28" t="s">
        <v>35</v>
      </c>
      <c r="B124" s="21" t="s">
        <v>283</v>
      </c>
      <c r="C124" s="22">
        <f>+SUM(D124:L124)</f>
        <v>1000000</v>
      </c>
      <c r="D124" s="22">
        <f>+SUMIF('TOTAL RECURSOS 2013'!$P:$P,CONCATENATE("O001",$A124,1,$F$8),'TOTAL RECURSOS 2013'!$N:$N)</f>
        <v>0</v>
      </c>
      <c r="E124" s="22">
        <f>+SUMIF('TOTAL RECURSOS 2013'!$P:$P,CONCATENATE("M001",$A124,1,$F$8),'TOTAL RECURSOS 2013'!$N:$N)</f>
        <v>0</v>
      </c>
      <c r="F124" s="22">
        <f>+SUMIF('TOTAL RECURSOS 2013'!$P:$P,CONCATENATE("E006",$A124,1,$F$8),'TOTAL RECURSOS 2013'!$N:$N)</f>
        <v>150000</v>
      </c>
      <c r="G124" s="22">
        <f>+SUMIF('TOTAL RECURSOS 2013'!$P:$P,CONCATENATE("E006",$A124,1,$G$8),'TOTAL RECURSOS 2013'!$N:$N)</f>
        <v>0</v>
      </c>
      <c r="H124" s="22">
        <f>+SUMIF('TOTAL RECURSOS 2013'!$P:$P,CONCATENATE("K024",$A124,1,$H$8),'TOTAL RECURSOS 2013'!$N:$N)</f>
        <v>0</v>
      </c>
      <c r="I124" s="22">
        <f>+SUMIF('TOTAL RECURSOS 2013'!$P:$P,CONCATENATE("K024",$A124,1,$I$8),'TOTAL RECURSOS 2013'!$N:$N)</f>
        <v>0</v>
      </c>
      <c r="J124" s="22">
        <f>+SUMIF('TOTAL RECURSOS 2013'!$P:$P,CONCATENATE("O001",$A124,4,$F$8),'TOTAL RECURSOS 2013'!$N:$N)</f>
        <v>0</v>
      </c>
      <c r="K124" s="22">
        <f>+SUMIF('TOTAL RECURSOS 2013'!$P:$P,CONCATENATE("M001",$A124,4,$F$8),'TOTAL RECURSOS 2013'!$N:$N)</f>
        <v>0</v>
      </c>
      <c r="L124" s="22">
        <f>+SUMIF('TOTAL RECURSOS 2013'!$P:$P,CONCATENATE("E006",$A124,4,$F$8),'TOTAL RECURSOS 2013'!$N:$N)</f>
        <v>850000</v>
      </c>
    </row>
    <row r="125" spans="1:12" ht="17.100000000000001" customHeight="1" x14ac:dyDescent="0.25">
      <c r="A125" s="27" t="s">
        <v>157</v>
      </c>
      <c r="B125" s="21" t="s">
        <v>284</v>
      </c>
      <c r="C125" s="22">
        <f>+C126</f>
        <v>100000</v>
      </c>
      <c r="D125" s="22">
        <f t="shared" ref="D125" si="223">+D126</f>
        <v>0</v>
      </c>
      <c r="E125" s="22">
        <f t="shared" ref="E125" si="224">+E126</f>
        <v>0</v>
      </c>
      <c r="F125" s="22">
        <f t="shared" ref="F125:G125" si="225">+F126</f>
        <v>0</v>
      </c>
      <c r="G125" s="22">
        <f t="shared" si="225"/>
        <v>0</v>
      </c>
      <c r="H125" s="22">
        <f t="shared" ref="H125:I125" si="226">+H126</f>
        <v>0</v>
      </c>
      <c r="I125" s="22">
        <f t="shared" si="226"/>
        <v>0</v>
      </c>
      <c r="J125" s="22">
        <f t="shared" ref="J125" si="227">+J126</f>
        <v>0</v>
      </c>
      <c r="K125" s="22">
        <f t="shared" ref="K125" si="228">+K126</f>
        <v>0</v>
      </c>
      <c r="L125" s="22">
        <f t="shared" ref="L125" si="229">+L126</f>
        <v>100000</v>
      </c>
    </row>
    <row r="126" spans="1:12" ht="17.100000000000001" customHeight="1" x14ac:dyDescent="0.25">
      <c r="A126" s="28" t="s">
        <v>89</v>
      </c>
      <c r="B126" s="21" t="s">
        <v>284</v>
      </c>
      <c r="C126" s="22">
        <f>+SUM(D126:L126)</f>
        <v>100000</v>
      </c>
      <c r="D126" s="22">
        <f>+SUMIF('TOTAL RECURSOS 2013'!$P:$P,CONCATENATE("O001",$A126,1,$F$8),'TOTAL RECURSOS 2013'!$N:$N)</f>
        <v>0</v>
      </c>
      <c r="E126" s="22">
        <f>+SUMIF('TOTAL RECURSOS 2013'!$P:$P,CONCATENATE("M001",$A126,1,$F$8),'TOTAL RECURSOS 2013'!$N:$N)</f>
        <v>0</v>
      </c>
      <c r="F126" s="22">
        <f>+SUMIF('TOTAL RECURSOS 2013'!$P:$P,CONCATENATE("E006",$A126,1,$F$8),'TOTAL RECURSOS 2013'!$N:$N)</f>
        <v>0</v>
      </c>
      <c r="G126" s="22">
        <f>+SUMIF('TOTAL RECURSOS 2013'!$P:$P,CONCATENATE("E006",$A126,1,$G$8),'TOTAL RECURSOS 2013'!$N:$N)</f>
        <v>0</v>
      </c>
      <c r="H126" s="22">
        <f>+SUMIF('TOTAL RECURSOS 2013'!$P:$P,CONCATENATE("K024",$A126,1,$H$8),'TOTAL RECURSOS 2013'!$N:$N)</f>
        <v>0</v>
      </c>
      <c r="I126" s="22">
        <f>+SUMIF('TOTAL RECURSOS 2013'!$P:$P,CONCATENATE("K024",$A126,1,$I$8),'TOTAL RECURSOS 2013'!$N:$N)</f>
        <v>0</v>
      </c>
      <c r="J126" s="22">
        <f>+SUMIF('TOTAL RECURSOS 2013'!$P:$P,CONCATENATE("O001",$A126,4,$F$8),'TOTAL RECURSOS 2013'!$N:$N)</f>
        <v>0</v>
      </c>
      <c r="K126" s="22">
        <f>+SUMIF('TOTAL RECURSOS 2013'!$P:$P,CONCATENATE("M001",$A126,4,$F$8),'TOTAL RECURSOS 2013'!$N:$N)</f>
        <v>0</v>
      </c>
      <c r="L126" s="22">
        <f>+SUMIF('TOTAL RECURSOS 2013'!$P:$P,CONCATENATE("E006",$A126,4,$F$8),'TOTAL RECURSOS 2013'!$N:$N)</f>
        <v>100000</v>
      </c>
    </row>
    <row r="127" spans="1:12" ht="17.100000000000001" customHeight="1" x14ac:dyDescent="0.25">
      <c r="A127" s="27" t="s">
        <v>158</v>
      </c>
      <c r="B127" s="21" t="s">
        <v>285</v>
      </c>
      <c r="C127" s="22">
        <f>+C128</f>
        <v>500000</v>
      </c>
      <c r="D127" s="22">
        <f t="shared" ref="D127" si="230">+D128</f>
        <v>0</v>
      </c>
      <c r="E127" s="22">
        <f t="shared" ref="E127" si="231">+E128</f>
        <v>0</v>
      </c>
      <c r="F127" s="22">
        <f t="shared" ref="F127:G127" si="232">+F128</f>
        <v>25000</v>
      </c>
      <c r="G127" s="22">
        <f t="shared" si="232"/>
        <v>0</v>
      </c>
      <c r="H127" s="22">
        <f t="shared" ref="H127:I127" si="233">+H128</f>
        <v>0</v>
      </c>
      <c r="I127" s="22">
        <f t="shared" si="233"/>
        <v>0</v>
      </c>
      <c r="J127" s="22">
        <f t="shared" ref="J127" si="234">+J128</f>
        <v>0</v>
      </c>
      <c r="K127" s="22">
        <f t="shared" ref="K127" si="235">+K128</f>
        <v>0</v>
      </c>
      <c r="L127" s="22">
        <f t="shared" ref="L127" si="236">+L128</f>
        <v>475000</v>
      </c>
    </row>
    <row r="128" spans="1:12" ht="17.100000000000001" customHeight="1" x14ac:dyDescent="0.25">
      <c r="A128" s="28" t="s">
        <v>36</v>
      </c>
      <c r="B128" s="21" t="s">
        <v>285</v>
      </c>
      <c r="C128" s="22">
        <f>+SUM(D128:L128)</f>
        <v>500000</v>
      </c>
      <c r="D128" s="22">
        <f>+SUMIF('TOTAL RECURSOS 2013'!$P:$P,CONCATENATE("O001",$A128,1,$F$8),'TOTAL RECURSOS 2013'!$N:$N)</f>
        <v>0</v>
      </c>
      <c r="E128" s="22">
        <f>+SUMIF('TOTAL RECURSOS 2013'!$P:$P,CONCATENATE("M001",$A128,1,$F$8),'TOTAL RECURSOS 2013'!$N:$N)</f>
        <v>0</v>
      </c>
      <c r="F128" s="22">
        <f>+SUMIF('TOTAL RECURSOS 2013'!$P:$P,CONCATENATE("E006",$A128,1,$F$8),'TOTAL RECURSOS 2013'!$N:$N)</f>
        <v>25000</v>
      </c>
      <c r="G128" s="22">
        <f>+SUMIF('TOTAL RECURSOS 2013'!$P:$P,CONCATENATE("E006",$A128,1,$G$8),'TOTAL RECURSOS 2013'!$N:$N)</f>
        <v>0</v>
      </c>
      <c r="H128" s="22">
        <f>+SUMIF('TOTAL RECURSOS 2013'!$P:$P,CONCATENATE("K024",$A128,1,$H$8),'TOTAL RECURSOS 2013'!$N:$N)</f>
        <v>0</v>
      </c>
      <c r="I128" s="22">
        <f>+SUMIF('TOTAL RECURSOS 2013'!$P:$P,CONCATENATE("K024",$A128,1,$I$8),'TOTAL RECURSOS 2013'!$N:$N)</f>
        <v>0</v>
      </c>
      <c r="J128" s="22">
        <f>+SUMIF('TOTAL RECURSOS 2013'!$P:$P,CONCATENATE("O001",$A128,4,$F$8),'TOTAL RECURSOS 2013'!$N:$N)</f>
        <v>0</v>
      </c>
      <c r="K128" s="22">
        <f>+SUMIF('TOTAL RECURSOS 2013'!$P:$P,CONCATENATE("M001",$A128,4,$F$8),'TOTAL RECURSOS 2013'!$N:$N)</f>
        <v>0</v>
      </c>
      <c r="L128" s="22">
        <f>+SUMIF('TOTAL RECURSOS 2013'!$P:$P,CONCATENATE("E006",$A128,4,$F$8),'TOTAL RECURSOS 2013'!$N:$N)</f>
        <v>475000</v>
      </c>
    </row>
    <row r="129" spans="1:12" ht="17.100000000000001" customHeight="1" x14ac:dyDescent="0.25">
      <c r="A129" s="27" t="s">
        <v>159</v>
      </c>
      <c r="B129" s="21" t="s">
        <v>286</v>
      </c>
      <c r="C129" s="22">
        <f>+C130</f>
        <v>300000</v>
      </c>
      <c r="D129" s="22">
        <f t="shared" ref="D129" si="237">+D130</f>
        <v>0</v>
      </c>
      <c r="E129" s="22">
        <f t="shared" ref="E129" si="238">+E130</f>
        <v>0</v>
      </c>
      <c r="F129" s="22">
        <f t="shared" ref="F129:G129" si="239">+F130</f>
        <v>0</v>
      </c>
      <c r="G129" s="22">
        <f t="shared" si="239"/>
        <v>0</v>
      </c>
      <c r="H129" s="22">
        <f t="shared" ref="H129:I129" si="240">+H130</f>
        <v>0</v>
      </c>
      <c r="I129" s="22">
        <f t="shared" si="240"/>
        <v>0</v>
      </c>
      <c r="J129" s="22">
        <f t="shared" ref="J129" si="241">+J130</f>
        <v>0</v>
      </c>
      <c r="K129" s="22">
        <f t="shared" ref="K129" si="242">+K130</f>
        <v>0</v>
      </c>
      <c r="L129" s="22">
        <f t="shared" ref="L129" si="243">+L130</f>
        <v>300000</v>
      </c>
    </row>
    <row r="130" spans="1:12" ht="17.100000000000001" customHeight="1" x14ac:dyDescent="0.25">
      <c r="A130" s="28" t="s">
        <v>90</v>
      </c>
      <c r="B130" s="21" t="s">
        <v>286</v>
      </c>
      <c r="C130" s="22">
        <f>+SUM(D130:L130)</f>
        <v>300000</v>
      </c>
      <c r="D130" s="22">
        <f>+SUMIF('TOTAL RECURSOS 2013'!$P:$P,CONCATENATE("O001",$A130,1,$F$8),'TOTAL RECURSOS 2013'!$N:$N)</f>
        <v>0</v>
      </c>
      <c r="E130" s="22">
        <f>+SUMIF('TOTAL RECURSOS 2013'!$P:$P,CONCATENATE("M001",$A130,1,$F$8),'TOTAL RECURSOS 2013'!$N:$N)</f>
        <v>0</v>
      </c>
      <c r="F130" s="22">
        <f>+SUMIF('TOTAL RECURSOS 2013'!$P:$P,CONCATENATE("E006",$A130,1,$F$8),'TOTAL RECURSOS 2013'!$N:$N)</f>
        <v>0</v>
      </c>
      <c r="G130" s="22">
        <f>+SUMIF('TOTAL RECURSOS 2013'!$P:$P,CONCATENATE("E006",$A130,1,$G$8),'TOTAL RECURSOS 2013'!$N:$N)</f>
        <v>0</v>
      </c>
      <c r="H130" s="22">
        <f>+SUMIF('TOTAL RECURSOS 2013'!$P:$P,CONCATENATE("K024",$A130,1,$H$8),'TOTAL RECURSOS 2013'!$N:$N)</f>
        <v>0</v>
      </c>
      <c r="I130" s="22">
        <f>+SUMIF('TOTAL RECURSOS 2013'!$P:$P,CONCATENATE("K024",$A130,1,$I$8),'TOTAL RECURSOS 2013'!$N:$N)</f>
        <v>0</v>
      </c>
      <c r="J130" s="22">
        <f>+SUMIF('TOTAL RECURSOS 2013'!$P:$P,CONCATENATE("O001",$A130,4,$F$8),'TOTAL RECURSOS 2013'!$N:$N)</f>
        <v>0</v>
      </c>
      <c r="K130" s="22">
        <f>+SUMIF('TOTAL RECURSOS 2013'!$P:$P,CONCATENATE("M001",$A130,4,$F$8),'TOTAL RECURSOS 2013'!$N:$N)</f>
        <v>0</v>
      </c>
      <c r="L130" s="22">
        <f>+SUMIF('TOTAL RECURSOS 2013'!$P:$P,CONCATENATE("E006",$A130,4,$F$8),'TOTAL RECURSOS 2013'!$N:$N)</f>
        <v>300000</v>
      </c>
    </row>
    <row r="131" spans="1:12" s="9" customFormat="1" ht="17.100000000000001" customHeight="1" x14ac:dyDescent="0.2">
      <c r="A131" s="23">
        <v>3000</v>
      </c>
      <c r="B131" s="24" t="s">
        <v>287</v>
      </c>
      <c r="C131" s="18">
        <f>+C132+C150+C161+C182+C191+C209+C223+C230</f>
        <v>82453888</v>
      </c>
      <c r="D131" s="18">
        <f t="shared" ref="D131:L131" si="244">+D132+D150+D161+D182+D191+D209+D223+D230</f>
        <v>214769</v>
      </c>
      <c r="E131" s="18">
        <f t="shared" si="244"/>
        <v>645000</v>
      </c>
      <c r="F131" s="18">
        <f t="shared" si="244"/>
        <v>25997815</v>
      </c>
      <c r="G131" s="18">
        <f t="shared" ref="G131:H131" si="245">+G132+G150+G161+G182+G191+G209+G223+G230</f>
        <v>0</v>
      </c>
      <c r="H131" s="18">
        <f t="shared" si="245"/>
        <v>0</v>
      </c>
      <c r="I131" s="18">
        <f t="shared" si="244"/>
        <v>0</v>
      </c>
      <c r="J131" s="18">
        <f t="shared" si="244"/>
        <v>594000</v>
      </c>
      <c r="K131" s="18">
        <f t="shared" si="244"/>
        <v>3135000</v>
      </c>
      <c r="L131" s="18">
        <f t="shared" si="244"/>
        <v>51837304</v>
      </c>
    </row>
    <row r="132" spans="1:12" s="9" customFormat="1" ht="17.100000000000001" customHeight="1" x14ac:dyDescent="0.2">
      <c r="A132" s="26">
        <v>3100</v>
      </c>
      <c r="B132" s="19" t="s">
        <v>288</v>
      </c>
      <c r="C132" s="20">
        <f>+C133+C135+C137+C139+C141+C144+C146+C148</f>
        <v>17116401</v>
      </c>
      <c r="D132" s="20">
        <f t="shared" ref="D132:L132" si="246">+D133+D135+D137+D139+D141+D144+D146+D148</f>
        <v>72000</v>
      </c>
      <c r="E132" s="20">
        <f t="shared" si="246"/>
        <v>204993</v>
      </c>
      <c r="F132" s="20">
        <f t="shared" si="246"/>
        <v>13877651</v>
      </c>
      <c r="G132" s="20">
        <f t="shared" ref="G132:H132" si="247">+G133+G135+G137+G139+G141+G144+G146+G148</f>
        <v>0</v>
      </c>
      <c r="H132" s="20">
        <f t="shared" si="247"/>
        <v>0</v>
      </c>
      <c r="I132" s="20">
        <f t="shared" si="246"/>
        <v>0</v>
      </c>
      <c r="J132" s="20">
        <f t="shared" si="246"/>
        <v>122000</v>
      </c>
      <c r="K132" s="20">
        <f t="shared" si="246"/>
        <v>545000</v>
      </c>
      <c r="L132" s="20">
        <f t="shared" si="246"/>
        <v>2264757</v>
      </c>
    </row>
    <row r="133" spans="1:12" ht="17.100000000000001" customHeight="1" x14ac:dyDescent="0.25">
      <c r="A133" s="27" t="s">
        <v>160</v>
      </c>
      <c r="B133" s="21" t="s">
        <v>289</v>
      </c>
      <c r="C133" s="22">
        <f>+C134</f>
        <v>10483870</v>
      </c>
      <c r="D133" s="22">
        <f t="shared" ref="D133:L133" si="248">+D134</f>
        <v>60000</v>
      </c>
      <c r="E133" s="22">
        <f t="shared" si="248"/>
        <v>169993</v>
      </c>
      <c r="F133" s="22">
        <f t="shared" si="248"/>
        <v>9693877</v>
      </c>
      <c r="G133" s="22">
        <f t="shared" si="248"/>
        <v>0</v>
      </c>
      <c r="H133" s="22">
        <f t="shared" si="248"/>
        <v>0</v>
      </c>
      <c r="I133" s="22">
        <f t="shared" si="248"/>
        <v>0</v>
      </c>
      <c r="J133" s="22">
        <f t="shared" si="248"/>
        <v>20000</v>
      </c>
      <c r="K133" s="22">
        <f t="shared" si="248"/>
        <v>170000</v>
      </c>
      <c r="L133" s="22">
        <f t="shared" si="248"/>
        <v>370000</v>
      </c>
    </row>
    <row r="134" spans="1:12" ht="17.100000000000001" customHeight="1" x14ac:dyDescent="0.25">
      <c r="A134" s="28" t="s">
        <v>18</v>
      </c>
      <c r="B134" s="21" t="s">
        <v>290</v>
      </c>
      <c r="C134" s="22">
        <f>+SUM(D134:L134)</f>
        <v>10483870</v>
      </c>
      <c r="D134" s="22">
        <f>+SUMIF('TOTAL RECURSOS 2013'!$P:$P,CONCATENATE("O001",$A134,1,$F$8),'TOTAL RECURSOS 2013'!$N:$N)</f>
        <v>60000</v>
      </c>
      <c r="E134" s="22">
        <f>+SUMIF('TOTAL RECURSOS 2013'!$P:$P,CONCATENATE("M001",$A134,1,$F$8),'TOTAL RECURSOS 2013'!$N:$N)</f>
        <v>169993</v>
      </c>
      <c r="F134" s="22">
        <f>+SUMIF('TOTAL RECURSOS 2013'!$P:$P,CONCATENATE("E006",$A134,1,$F$8),'TOTAL RECURSOS 2013'!$N:$N)</f>
        <v>9693877</v>
      </c>
      <c r="G134" s="22">
        <f>+SUMIF('TOTAL RECURSOS 2013'!$P:$P,CONCATENATE("E006",$A134,1,$G$8),'TOTAL RECURSOS 2013'!$N:$N)</f>
        <v>0</v>
      </c>
      <c r="H134" s="22">
        <f>+SUMIF('TOTAL RECURSOS 2013'!$P:$P,CONCATENATE("K024",$A134,1,$H$8),'TOTAL RECURSOS 2013'!$N:$N)</f>
        <v>0</v>
      </c>
      <c r="I134" s="22">
        <f>+SUMIF('TOTAL RECURSOS 2013'!$P:$P,CONCATENATE("K024",$A134,1,$I$8),'TOTAL RECURSOS 2013'!$N:$N)</f>
        <v>0</v>
      </c>
      <c r="J134" s="22">
        <f>+SUMIF('TOTAL RECURSOS 2013'!$P:$P,CONCATENATE("O001",$A134,4,$F$8),'TOTAL RECURSOS 2013'!$N:$N)</f>
        <v>20000</v>
      </c>
      <c r="K134" s="22">
        <f>+SUMIF('TOTAL RECURSOS 2013'!$P:$P,CONCATENATE("M001",$A134,4,$F$8),'TOTAL RECURSOS 2013'!$N:$N)</f>
        <v>170000</v>
      </c>
      <c r="L134" s="22">
        <f>+SUMIF('TOTAL RECURSOS 2013'!$P:$P,CONCATENATE("E006",$A134,4,$F$8),'TOTAL RECURSOS 2013'!$N:$N)</f>
        <v>370000</v>
      </c>
    </row>
    <row r="135" spans="1:12" ht="17.100000000000001" customHeight="1" x14ac:dyDescent="0.25">
      <c r="A135" s="27" t="s">
        <v>161</v>
      </c>
      <c r="B135" s="21" t="s">
        <v>291</v>
      </c>
      <c r="C135" s="22">
        <f t="shared" ref="C135:L135" si="249">+C136</f>
        <v>4020000</v>
      </c>
      <c r="D135" s="22">
        <f t="shared" si="249"/>
        <v>12000</v>
      </c>
      <c r="E135" s="22">
        <f t="shared" si="249"/>
        <v>35000</v>
      </c>
      <c r="F135" s="22">
        <f t="shared" si="249"/>
        <v>3018900</v>
      </c>
      <c r="G135" s="22">
        <f t="shared" si="249"/>
        <v>0</v>
      </c>
      <c r="H135" s="22">
        <f t="shared" si="249"/>
        <v>0</v>
      </c>
      <c r="I135" s="22">
        <f t="shared" si="249"/>
        <v>0</v>
      </c>
      <c r="J135" s="22">
        <f t="shared" si="249"/>
        <v>15000</v>
      </c>
      <c r="K135" s="22">
        <f t="shared" si="249"/>
        <v>40000</v>
      </c>
      <c r="L135" s="22">
        <f t="shared" si="249"/>
        <v>899100</v>
      </c>
    </row>
    <row r="136" spans="1:12" ht="17.100000000000001" customHeight="1" x14ac:dyDescent="0.25">
      <c r="A136" s="28" t="s">
        <v>19</v>
      </c>
      <c r="B136" s="21" t="s">
        <v>292</v>
      </c>
      <c r="C136" s="22">
        <f>+SUM(D136:L136)</f>
        <v>4020000</v>
      </c>
      <c r="D136" s="22">
        <f>+SUMIF('TOTAL RECURSOS 2013'!$P:$P,CONCATENATE("O001",$A136,1,$F$8),'TOTAL RECURSOS 2013'!$N:$N)</f>
        <v>12000</v>
      </c>
      <c r="E136" s="22">
        <f>+SUMIF('TOTAL RECURSOS 2013'!$P:$P,CONCATENATE("M001",$A136,1,$F$8),'TOTAL RECURSOS 2013'!$N:$N)</f>
        <v>35000</v>
      </c>
      <c r="F136" s="22">
        <f>+SUMIF('TOTAL RECURSOS 2013'!$P:$P,CONCATENATE("E006",$A136,1,$F$8),'TOTAL RECURSOS 2013'!$N:$N)</f>
        <v>3018900</v>
      </c>
      <c r="G136" s="22">
        <f>+SUMIF('TOTAL RECURSOS 2013'!$P:$P,CONCATENATE("E006",$A136,1,$G$8),'TOTAL RECURSOS 2013'!$N:$N)</f>
        <v>0</v>
      </c>
      <c r="H136" s="22">
        <f>+SUMIF('TOTAL RECURSOS 2013'!$P:$P,CONCATENATE("K024",$A136,1,$H$8),'TOTAL RECURSOS 2013'!$N:$N)</f>
        <v>0</v>
      </c>
      <c r="I136" s="22">
        <f>+SUMIF('TOTAL RECURSOS 2013'!$P:$P,CONCATENATE("K024",$A136,1,$I$8),'TOTAL RECURSOS 2013'!$N:$N)</f>
        <v>0</v>
      </c>
      <c r="J136" s="22">
        <f>+SUMIF('TOTAL RECURSOS 2013'!$P:$P,CONCATENATE("O001",$A136,4,$F$8),'TOTAL RECURSOS 2013'!$N:$N)</f>
        <v>15000</v>
      </c>
      <c r="K136" s="22">
        <f>+SUMIF('TOTAL RECURSOS 2013'!$P:$P,CONCATENATE("M001",$A136,4,$F$8),'TOTAL RECURSOS 2013'!$N:$N)</f>
        <v>40000</v>
      </c>
      <c r="L136" s="22">
        <f>+SUMIF('TOTAL RECURSOS 2013'!$P:$P,CONCATENATE("E006",$A136,4,$F$8),'TOTAL RECURSOS 2013'!$N:$N)</f>
        <v>899100</v>
      </c>
    </row>
    <row r="137" spans="1:12" ht="17.100000000000001" customHeight="1" x14ac:dyDescent="0.25">
      <c r="A137" s="27" t="s">
        <v>162</v>
      </c>
      <c r="B137" s="21" t="s">
        <v>293</v>
      </c>
      <c r="C137" s="22">
        <f t="shared" ref="C137:L137" si="250">+C138</f>
        <v>1265000</v>
      </c>
      <c r="D137" s="22">
        <f t="shared" si="250"/>
        <v>0</v>
      </c>
      <c r="E137" s="22">
        <f t="shared" si="250"/>
        <v>0</v>
      </c>
      <c r="F137" s="22">
        <f t="shared" si="250"/>
        <v>1000000</v>
      </c>
      <c r="G137" s="22">
        <f t="shared" si="250"/>
        <v>0</v>
      </c>
      <c r="H137" s="22">
        <f t="shared" si="250"/>
        <v>0</v>
      </c>
      <c r="I137" s="22">
        <f t="shared" si="250"/>
        <v>0</v>
      </c>
      <c r="J137" s="22">
        <f t="shared" si="250"/>
        <v>45000</v>
      </c>
      <c r="K137" s="22">
        <f t="shared" si="250"/>
        <v>220000</v>
      </c>
      <c r="L137" s="22">
        <f t="shared" si="250"/>
        <v>0</v>
      </c>
    </row>
    <row r="138" spans="1:12" ht="17.100000000000001" customHeight="1" x14ac:dyDescent="0.25">
      <c r="A138" s="28" t="s">
        <v>37</v>
      </c>
      <c r="B138" s="21" t="s">
        <v>294</v>
      </c>
      <c r="C138" s="22">
        <f>+SUM(D138:L138)</f>
        <v>1265000</v>
      </c>
      <c r="D138" s="22">
        <f>+SUMIF('TOTAL RECURSOS 2013'!$P:$P,CONCATENATE("O001",$A138,1,$F$8),'TOTAL RECURSOS 2013'!$N:$N)</f>
        <v>0</v>
      </c>
      <c r="E138" s="22">
        <f>+SUMIF('TOTAL RECURSOS 2013'!$P:$P,CONCATENATE("M001",$A138,1,$F$8),'TOTAL RECURSOS 2013'!$N:$N)</f>
        <v>0</v>
      </c>
      <c r="F138" s="22">
        <f>+SUMIF('TOTAL RECURSOS 2013'!$P:$P,CONCATENATE("E006",$A138,1,$F$8),'TOTAL RECURSOS 2013'!$N:$N)</f>
        <v>1000000</v>
      </c>
      <c r="G138" s="22">
        <f>+SUMIF('TOTAL RECURSOS 2013'!$P:$P,CONCATENATE("E006",$A138,1,$G$8),'TOTAL RECURSOS 2013'!$N:$N)</f>
        <v>0</v>
      </c>
      <c r="H138" s="22">
        <f>+SUMIF('TOTAL RECURSOS 2013'!$P:$P,CONCATENATE("K024",$A138,1,$H$8),'TOTAL RECURSOS 2013'!$N:$N)</f>
        <v>0</v>
      </c>
      <c r="I138" s="22">
        <f>+SUMIF('TOTAL RECURSOS 2013'!$P:$P,CONCATENATE("K024",$A138,1,$I$8),'TOTAL RECURSOS 2013'!$N:$N)</f>
        <v>0</v>
      </c>
      <c r="J138" s="22">
        <f>+SUMIF('TOTAL RECURSOS 2013'!$P:$P,CONCATENATE("O001",$A138,4,$F$8),'TOTAL RECURSOS 2013'!$N:$N)</f>
        <v>45000</v>
      </c>
      <c r="K138" s="22">
        <f>+SUMIF('TOTAL RECURSOS 2013'!$P:$P,CONCATENATE("M001",$A138,4,$F$8),'TOTAL RECURSOS 2013'!$N:$N)</f>
        <v>220000</v>
      </c>
      <c r="L138" s="22">
        <f>+SUMIF('TOTAL RECURSOS 2013'!$P:$P,CONCATENATE("E006",$A138,4,$F$8),'TOTAL RECURSOS 2013'!$N:$N)</f>
        <v>0</v>
      </c>
    </row>
    <row r="139" spans="1:12" ht="17.100000000000001" customHeight="1" x14ac:dyDescent="0.25">
      <c r="A139" s="27" t="s">
        <v>163</v>
      </c>
      <c r="B139" s="21" t="s">
        <v>295</v>
      </c>
      <c r="C139" s="22">
        <f t="shared" ref="C139:L139" si="251">+C140</f>
        <v>326657</v>
      </c>
      <c r="D139" s="22">
        <f t="shared" si="251"/>
        <v>0</v>
      </c>
      <c r="E139" s="22">
        <f t="shared" si="251"/>
        <v>0</v>
      </c>
      <c r="F139" s="22">
        <f t="shared" si="251"/>
        <v>0</v>
      </c>
      <c r="G139" s="22">
        <f t="shared" si="251"/>
        <v>0</v>
      </c>
      <c r="H139" s="22">
        <f t="shared" si="251"/>
        <v>0</v>
      </c>
      <c r="I139" s="22">
        <f t="shared" si="251"/>
        <v>0</v>
      </c>
      <c r="J139" s="22">
        <f t="shared" si="251"/>
        <v>9000</v>
      </c>
      <c r="K139" s="22">
        <f t="shared" si="251"/>
        <v>25000</v>
      </c>
      <c r="L139" s="22">
        <f t="shared" si="251"/>
        <v>292657</v>
      </c>
    </row>
    <row r="140" spans="1:12" ht="17.100000000000001" customHeight="1" x14ac:dyDescent="0.25">
      <c r="A140" s="28" t="s">
        <v>50</v>
      </c>
      <c r="B140" s="21" t="s">
        <v>296</v>
      </c>
      <c r="C140" s="22">
        <f>+SUM(D140:L140)</f>
        <v>326657</v>
      </c>
      <c r="D140" s="22">
        <f>+SUMIF('TOTAL RECURSOS 2013'!$P:$P,CONCATENATE("O001",$A140,1,$F$8),'TOTAL RECURSOS 2013'!$N:$N)</f>
        <v>0</v>
      </c>
      <c r="E140" s="22">
        <f>+SUMIF('TOTAL RECURSOS 2013'!$P:$P,CONCATENATE("M001",$A140,1,$F$8),'TOTAL RECURSOS 2013'!$N:$N)</f>
        <v>0</v>
      </c>
      <c r="F140" s="22">
        <f>+SUMIF('TOTAL RECURSOS 2013'!$P:$P,CONCATENATE("E006",$A140,1,$F$8),'TOTAL RECURSOS 2013'!$N:$N)</f>
        <v>0</v>
      </c>
      <c r="G140" s="22">
        <f>+SUMIF('TOTAL RECURSOS 2013'!$P:$P,CONCATENATE("E006",$A140,1,$G$8),'TOTAL RECURSOS 2013'!$N:$N)</f>
        <v>0</v>
      </c>
      <c r="H140" s="22">
        <f>+SUMIF('TOTAL RECURSOS 2013'!$P:$P,CONCATENATE("K024",$A140,1,$H$8),'TOTAL RECURSOS 2013'!$N:$N)</f>
        <v>0</v>
      </c>
      <c r="I140" s="22">
        <f>+SUMIF('TOTAL RECURSOS 2013'!$P:$P,CONCATENATE("K024",$A140,1,$I$8),'TOTAL RECURSOS 2013'!$N:$N)</f>
        <v>0</v>
      </c>
      <c r="J140" s="22">
        <f>+SUMIF('TOTAL RECURSOS 2013'!$P:$P,CONCATENATE("O001",$A140,4,$F$8),'TOTAL RECURSOS 2013'!$N:$N)</f>
        <v>9000</v>
      </c>
      <c r="K140" s="22">
        <f>+SUMIF('TOTAL RECURSOS 2013'!$P:$P,CONCATENATE("M001",$A140,4,$F$8),'TOTAL RECURSOS 2013'!$N:$N)</f>
        <v>25000</v>
      </c>
      <c r="L140" s="22">
        <f>+SUMIF('TOTAL RECURSOS 2013'!$P:$P,CONCATENATE("E006",$A140,4,$F$8),'TOTAL RECURSOS 2013'!$N:$N)</f>
        <v>292657</v>
      </c>
    </row>
    <row r="141" spans="1:12" ht="17.100000000000001" customHeight="1" x14ac:dyDescent="0.25">
      <c r="A141" s="27" t="s">
        <v>164</v>
      </c>
      <c r="B141" s="21" t="s">
        <v>297</v>
      </c>
      <c r="C141" s="22">
        <f t="shared" ref="C141:L141" si="252">+C142+C143</f>
        <v>350000</v>
      </c>
      <c r="D141" s="22">
        <f t="shared" si="252"/>
        <v>0</v>
      </c>
      <c r="E141" s="22">
        <f t="shared" si="252"/>
        <v>0</v>
      </c>
      <c r="F141" s="22">
        <f t="shared" si="252"/>
        <v>0</v>
      </c>
      <c r="G141" s="22">
        <f t="shared" ref="G141:H141" si="253">+G142+G143</f>
        <v>0</v>
      </c>
      <c r="H141" s="22">
        <f t="shared" si="253"/>
        <v>0</v>
      </c>
      <c r="I141" s="22">
        <f t="shared" si="252"/>
        <v>0</v>
      </c>
      <c r="J141" s="22">
        <f t="shared" si="252"/>
        <v>23000</v>
      </c>
      <c r="K141" s="22">
        <f t="shared" si="252"/>
        <v>65000</v>
      </c>
      <c r="L141" s="22">
        <f t="shared" si="252"/>
        <v>262000</v>
      </c>
    </row>
    <row r="142" spans="1:12" ht="17.100000000000001" customHeight="1" x14ac:dyDescent="0.25">
      <c r="A142" s="28" t="s">
        <v>51</v>
      </c>
      <c r="B142" s="21" t="s">
        <v>298</v>
      </c>
      <c r="C142" s="22">
        <f>+SUM(D142:L142)</f>
        <v>300000</v>
      </c>
      <c r="D142" s="22">
        <f>+SUMIF('TOTAL RECURSOS 2013'!$P:$P,CONCATENATE("O001",$A142,1,$F$8),'TOTAL RECURSOS 2013'!$N:$N)</f>
        <v>0</v>
      </c>
      <c r="E142" s="22">
        <f>+SUMIF('TOTAL RECURSOS 2013'!$P:$P,CONCATENATE("M001",$A142,1,$F$8),'TOTAL RECURSOS 2013'!$N:$N)</f>
        <v>0</v>
      </c>
      <c r="F142" s="22">
        <f>+SUMIF('TOTAL RECURSOS 2013'!$P:$P,CONCATENATE("E006",$A142,1,$F$8),'TOTAL RECURSOS 2013'!$N:$N)</f>
        <v>0</v>
      </c>
      <c r="G142" s="22">
        <f>+SUMIF('TOTAL RECURSOS 2013'!$P:$P,CONCATENATE("E006",$A142,1,$G$8),'TOTAL RECURSOS 2013'!$N:$N)</f>
        <v>0</v>
      </c>
      <c r="H142" s="22">
        <f>+SUMIF('TOTAL RECURSOS 2013'!$P:$P,CONCATENATE("K024",$A142,1,$H$8),'TOTAL RECURSOS 2013'!$N:$N)</f>
        <v>0</v>
      </c>
      <c r="I142" s="22">
        <f>+SUMIF('TOTAL RECURSOS 2013'!$P:$P,CONCATENATE("K024",$A142,1,$I$8),'TOTAL RECURSOS 2013'!$N:$N)</f>
        <v>0</v>
      </c>
      <c r="J142" s="22">
        <f>+SUMIF('TOTAL RECURSOS 2013'!$P:$P,CONCATENATE("O001",$A142,4,$F$8),'TOTAL RECURSOS 2013'!$N:$N)</f>
        <v>23000</v>
      </c>
      <c r="K142" s="22">
        <f>+SUMIF('TOTAL RECURSOS 2013'!$P:$P,CONCATENATE("M001",$A142,4,$F$8),'TOTAL RECURSOS 2013'!$N:$N)</f>
        <v>65000</v>
      </c>
      <c r="L142" s="22">
        <f>+SUMIF('TOTAL RECURSOS 2013'!$P:$P,CONCATENATE("E006",$A142,4,$F$8),'TOTAL RECURSOS 2013'!$N:$N)</f>
        <v>212000</v>
      </c>
    </row>
    <row r="143" spans="1:12" ht="17.100000000000001" customHeight="1" x14ac:dyDescent="0.25">
      <c r="A143" s="28" t="s">
        <v>91</v>
      </c>
      <c r="B143" s="21" t="s">
        <v>299</v>
      </c>
      <c r="C143" s="22">
        <f>+SUM(D143:L143)</f>
        <v>50000</v>
      </c>
      <c r="D143" s="22">
        <f>+SUMIF('TOTAL RECURSOS 2013'!$P:$P,CONCATENATE("O001",$A143,1,$F$8),'TOTAL RECURSOS 2013'!$N:$N)</f>
        <v>0</v>
      </c>
      <c r="E143" s="22">
        <f>+SUMIF('TOTAL RECURSOS 2013'!$P:$P,CONCATENATE("M001",$A143,1,$F$8),'TOTAL RECURSOS 2013'!$N:$N)</f>
        <v>0</v>
      </c>
      <c r="F143" s="22">
        <f>+SUMIF('TOTAL RECURSOS 2013'!$P:$P,CONCATENATE("E006",$A143,1,$F$8),'TOTAL RECURSOS 2013'!$N:$N)</f>
        <v>0</v>
      </c>
      <c r="G143" s="22">
        <f>+SUMIF('TOTAL RECURSOS 2013'!$P:$P,CONCATENATE("E006",$A143,1,$G$8),'TOTAL RECURSOS 2013'!$N:$N)</f>
        <v>0</v>
      </c>
      <c r="H143" s="22">
        <f>+SUMIF('TOTAL RECURSOS 2013'!$P:$P,CONCATENATE("K024",$A143,1,$H$8),'TOTAL RECURSOS 2013'!$N:$N)</f>
        <v>0</v>
      </c>
      <c r="I143" s="22">
        <f>+SUMIF('TOTAL RECURSOS 2013'!$P:$P,CONCATENATE("K024",$A143,1,$I$8),'TOTAL RECURSOS 2013'!$N:$N)</f>
        <v>0</v>
      </c>
      <c r="J143" s="22">
        <f>+SUMIF('TOTAL RECURSOS 2013'!$P:$P,CONCATENATE("O001",$A143,4,$F$8),'TOTAL RECURSOS 2013'!$N:$N)</f>
        <v>0</v>
      </c>
      <c r="K143" s="22">
        <f>+SUMIF('TOTAL RECURSOS 2013'!$P:$P,CONCATENATE("M001",$A143,4,$F$8),'TOTAL RECURSOS 2013'!$N:$N)</f>
        <v>0</v>
      </c>
      <c r="L143" s="22">
        <f>+SUMIF('TOTAL RECURSOS 2013'!$P:$P,CONCATENATE("E006",$A143,4,$F$8),'TOTAL RECURSOS 2013'!$N:$N)</f>
        <v>50000</v>
      </c>
    </row>
    <row r="144" spans="1:12" ht="17.100000000000001" customHeight="1" x14ac:dyDescent="0.25">
      <c r="A144" s="27" t="s">
        <v>165</v>
      </c>
      <c r="B144" s="21" t="s">
        <v>300</v>
      </c>
      <c r="C144" s="22">
        <f t="shared" ref="C144:L144" si="254">+C145</f>
        <v>240874</v>
      </c>
      <c r="D144" s="22">
        <f t="shared" si="254"/>
        <v>0</v>
      </c>
      <c r="E144" s="22">
        <f t="shared" si="254"/>
        <v>0</v>
      </c>
      <c r="F144" s="22">
        <f t="shared" si="254"/>
        <v>164874</v>
      </c>
      <c r="G144" s="22">
        <f t="shared" si="254"/>
        <v>0</v>
      </c>
      <c r="H144" s="22">
        <f t="shared" si="254"/>
        <v>0</v>
      </c>
      <c r="I144" s="22">
        <f t="shared" si="254"/>
        <v>0</v>
      </c>
      <c r="J144" s="22">
        <f t="shared" si="254"/>
        <v>7000</v>
      </c>
      <c r="K144" s="22">
        <f t="shared" si="254"/>
        <v>18000</v>
      </c>
      <c r="L144" s="22">
        <f t="shared" si="254"/>
        <v>51000</v>
      </c>
    </row>
    <row r="145" spans="1:12" ht="17.100000000000001" customHeight="1" x14ac:dyDescent="0.25">
      <c r="A145" s="28" t="s">
        <v>38</v>
      </c>
      <c r="B145" s="21" t="s">
        <v>301</v>
      </c>
      <c r="C145" s="22">
        <f>+SUM(D145:L145)</f>
        <v>240874</v>
      </c>
      <c r="D145" s="22">
        <f>+SUMIF('TOTAL RECURSOS 2013'!$P:$P,CONCATENATE("O001",$A145,1,$F$8),'TOTAL RECURSOS 2013'!$N:$N)</f>
        <v>0</v>
      </c>
      <c r="E145" s="22">
        <f>+SUMIF('TOTAL RECURSOS 2013'!$P:$P,CONCATENATE("M001",$A145,1,$F$8),'TOTAL RECURSOS 2013'!$N:$N)</f>
        <v>0</v>
      </c>
      <c r="F145" s="22">
        <f>+SUMIF('TOTAL RECURSOS 2013'!$P:$P,CONCATENATE("E006",$A145,1,$F$8),'TOTAL RECURSOS 2013'!$N:$N)</f>
        <v>164874</v>
      </c>
      <c r="G145" s="22">
        <f>+SUMIF('TOTAL RECURSOS 2013'!$P:$P,CONCATENATE("E006",$A145,1,$G$8),'TOTAL RECURSOS 2013'!$N:$N)</f>
        <v>0</v>
      </c>
      <c r="H145" s="22">
        <f>+SUMIF('TOTAL RECURSOS 2013'!$P:$P,CONCATENATE("K024",$A145,1,$H$8),'TOTAL RECURSOS 2013'!$N:$N)</f>
        <v>0</v>
      </c>
      <c r="I145" s="22">
        <f>+SUMIF('TOTAL RECURSOS 2013'!$P:$P,CONCATENATE("K024",$A145,1,$I$8),'TOTAL RECURSOS 2013'!$N:$N)</f>
        <v>0</v>
      </c>
      <c r="J145" s="22">
        <f>+SUMIF('TOTAL RECURSOS 2013'!$P:$P,CONCATENATE("O001",$A145,4,$F$8),'TOTAL RECURSOS 2013'!$N:$N)</f>
        <v>7000</v>
      </c>
      <c r="K145" s="22">
        <f>+SUMIF('TOTAL RECURSOS 2013'!$P:$P,CONCATENATE("M001",$A145,4,$F$8),'TOTAL RECURSOS 2013'!$N:$N)</f>
        <v>18000</v>
      </c>
      <c r="L145" s="22">
        <f>+SUMIF('TOTAL RECURSOS 2013'!$P:$P,CONCATENATE("E006",$A145,4,$F$8),'TOTAL RECURSOS 2013'!$N:$N)</f>
        <v>51000</v>
      </c>
    </row>
    <row r="146" spans="1:12" ht="17.100000000000001" customHeight="1" x14ac:dyDescent="0.25">
      <c r="A146" s="27" t="s">
        <v>166</v>
      </c>
      <c r="B146" s="21" t="s">
        <v>302</v>
      </c>
      <c r="C146" s="22">
        <f t="shared" ref="C146:L146" si="255">+C147</f>
        <v>400000</v>
      </c>
      <c r="D146" s="22">
        <f t="shared" si="255"/>
        <v>0</v>
      </c>
      <c r="E146" s="22">
        <f t="shared" si="255"/>
        <v>0</v>
      </c>
      <c r="F146" s="22">
        <f t="shared" si="255"/>
        <v>0</v>
      </c>
      <c r="G146" s="22">
        <f t="shared" si="255"/>
        <v>0</v>
      </c>
      <c r="H146" s="22">
        <f t="shared" si="255"/>
        <v>0</v>
      </c>
      <c r="I146" s="22">
        <f t="shared" si="255"/>
        <v>0</v>
      </c>
      <c r="J146" s="22">
        <f t="shared" si="255"/>
        <v>3000</v>
      </c>
      <c r="K146" s="22">
        <f t="shared" si="255"/>
        <v>7000</v>
      </c>
      <c r="L146" s="22">
        <f t="shared" si="255"/>
        <v>390000</v>
      </c>
    </row>
    <row r="147" spans="1:12" ht="17.100000000000001" customHeight="1" x14ac:dyDescent="0.25">
      <c r="A147" s="28" t="s">
        <v>52</v>
      </c>
      <c r="B147" s="21" t="s">
        <v>303</v>
      </c>
      <c r="C147" s="22">
        <f>+SUM(D147:L147)</f>
        <v>400000</v>
      </c>
      <c r="D147" s="22">
        <f>+SUMIF('TOTAL RECURSOS 2013'!$P:$P,CONCATENATE("O001",$A147,1,$F$8),'TOTAL RECURSOS 2013'!$N:$N)</f>
        <v>0</v>
      </c>
      <c r="E147" s="22">
        <f>+SUMIF('TOTAL RECURSOS 2013'!$P:$P,CONCATENATE("M001",$A147,1,$F$8),'TOTAL RECURSOS 2013'!$N:$N)</f>
        <v>0</v>
      </c>
      <c r="F147" s="22">
        <f>+SUMIF('TOTAL RECURSOS 2013'!$P:$P,CONCATENATE("E006",$A147,1,$F$8),'TOTAL RECURSOS 2013'!$N:$N)</f>
        <v>0</v>
      </c>
      <c r="G147" s="22">
        <f>+SUMIF('TOTAL RECURSOS 2013'!$P:$P,CONCATENATE("E006",$A147,1,$G$8),'TOTAL RECURSOS 2013'!$N:$N)</f>
        <v>0</v>
      </c>
      <c r="H147" s="22">
        <f>+SUMIF('TOTAL RECURSOS 2013'!$P:$P,CONCATENATE("K024",$A147,1,$H$8),'TOTAL RECURSOS 2013'!$N:$N)</f>
        <v>0</v>
      </c>
      <c r="I147" s="22">
        <f>+SUMIF('TOTAL RECURSOS 2013'!$P:$P,CONCATENATE("K024",$A147,1,$I$8),'TOTAL RECURSOS 2013'!$N:$N)</f>
        <v>0</v>
      </c>
      <c r="J147" s="22">
        <f>+SUMIF('TOTAL RECURSOS 2013'!$P:$P,CONCATENATE("O001",$A147,4,$F$8),'TOTAL RECURSOS 2013'!$N:$N)</f>
        <v>3000</v>
      </c>
      <c r="K147" s="22">
        <f>+SUMIF('TOTAL RECURSOS 2013'!$P:$P,CONCATENATE("M001",$A147,4,$F$8),'TOTAL RECURSOS 2013'!$N:$N)</f>
        <v>7000</v>
      </c>
      <c r="L147" s="22">
        <f>+SUMIF('TOTAL RECURSOS 2013'!$P:$P,CONCATENATE("E006",$A147,4,$F$8),'TOTAL RECURSOS 2013'!$N:$N)</f>
        <v>390000</v>
      </c>
    </row>
    <row r="148" spans="1:12" ht="17.100000000000001" customHeight="1" x14ac:dyDescent="0.25">
      <c r="A148" s="27" t="s">
        <v>167</v>
      </c>
      <c r="B148" s="21" t="s">
        <v>304</v>
      </c>
      <c r="C148" s="22">
        <f>+C149</f>
        <v>30000</v>
      </c>
      <c r="D148" s="22">
        <f>+SUMIF('TOTAL RECURSOS 2013'!$P:$P,CONCATENATE("O001",$A148,1,$F$8),'TOTAL RECURSOS 2013'!$N:$N)</f>
        <v>0</v>
      </c>
      <c r="E148" s="22">
        <f>+SUMIF('TOTAL RECURSOS 2013'!$P:$P,CONCATENATE("M001",$A148,1,$F$8),'TOTAL RECURSOS 2013'!$N:$N)</f>
        <v>0</v>
      </c>
      <c r="F148" s="22">
        <f>+SUMIF('TOTAL RECURSOS 2013'!$P:$P,CONCATENATE("E006",$A148,1,$F$8),'TOTAL RECURSOS 2013'!$N:$N)</f>
        <v>0</v>
      </c>
      <c r="G148" s="22">
        <f>+SUMIF('TOTAL RECURSOS 2013'!$P:$P,CONCATENATE("E006",$A148,1,$G$8),'TOTAL RECURSOS 2013'!$N:$N)</f>
        <v>0</v>
      </c>
      <c r="H148" s="22">
        <f>+SUMIF('TOTAL RECURSOS 2013'!$P:$P,CONCATENATE("K024",$A148,1,$H$8),'TOTAL RECURSOS 2013'!$N:$N)</f>
        <v>0</v>
      </c>
      <c r="I148" s="22">
        <f>+SUMIF('TOTAL RECURSOS 2013'!$P:$P,CONCATENATE("K024",$A148,1,$I$8),'TOTAL RECURSOS 2013'!$N:$N)</f>
        <v>0</v>
      </c>
      <c r="J148" s="22">
        <f>+SUMIF('TOTAL RECURSOS 2013'!$P:$P,CONCATENATE("O001",$A148,4,$F$8),'TOTAL RECURSOS 2013'!$N:$N)</f>
        <v>0</v>
      </c>
      <c r="K148" s="22">
        <f>+SUMIF('TOTAL RECURSOS 2013'!$P:$P,CONCATENATE("M001",$A148,4,$F$8),'TOTAL RECURSOS 2013'!$N:$N)</f>
        <v>0</v>
      </c>
      <c r="L148" s="22">
        <f>+SUMIF('TOTAL RECURSOS 2013'!$P:$P,CONCATENATE("E006",$A148,4,$F$8),'TOTAL RECURSOS 2013'!$N:$N)</f>
        <v>0</v>
      </c>
    </row>
    <row r="149" spans="1:12" ht="17.100000000000001" customHeight="1" x14ac:dyDescent="0.25">
      <c r="A149" s="28" t="s">
        <v>92</v>
      </c>
      <c r="B149" s="21" t="s">
        <v>305</v>
      </c>
      <c r="C149" s="22">
        <f>+SUM(D149:L149)</f>
        <v>30000</v>
      </c>
      <c r="D149" s="22">
        <f>+SUMIF('TOTAL RECURSOS 2013'!$P:$P,CONCATENATE("O001",$A149,1,$F$8),'TOTAL RECURSOS 2013'!$N:$N)</f>
        <v>0</v>
      </c>
      <c r="E149" s="22">
        <f>+SUMIF('TOTAL RECURSOS 2013'!$P:$P,CONCATENATE("M001",$A149,1,$F$8),'TOTAL RECURSOS 2013'!$N:$N)</f>
        <v>0</v>
      </c>
      <c r="F149" s="22">
        <f>+SUMIF('TOTAL RECURSOS 2013'!$P:$P,CONCATENATE("E006",$A149,1,$F$8),'TOTAL RECURSOS 2013'!$N:$N)</f>
        <v>0</v>
      </c>
      <c r="G149" s="22">
        <f>+SUMIF('TOTAL RECURSOS 2013'!$P:$P,CONCATENATE("E006",$A149,1,$G$8),'TOTAL RECURSOS 2013'!$N:$N)</f>
        <v>0</v>
      </c>
      <c r="H149" s="22">
        <f>+SUMIF('TOTAL RECURSOS 2013'!$P:$P,CONCATENATE("K024",$A149,1,$H$8),'TOTAL RECURSOS 2013'!$N:$N)</f>
        <v>0</v>
      </c>
      <c r="I149" s="22">
        <f>+SUMIF('TOTAL RECURSOS 2013'!$P:$P,CONCATENATE("K024",$A149,1,$I$8),'TOTAL RECURSOS 2013'!$N:$N)</f>
        <v>0</v>
      </c>
      <c r="J149" s="22">
        <f>+SUMIF('TOTAL RECURSOS 2013'!$P:$P,CONCATENATE("O001",$A149,4,$F$8),'TOTAL RECURSOS 2013'!$N:$N)</f>
        <v>0</v>
      </c>
      <c r="K149" s="22">
        <f>+SUMIF('TOTAL RECURSOS 2013'!$P:$P,CONCATENATE("M001",$A149,4,$F$8),'TOTAL RECURSOS 2013'!$N:$N)</f>
        <v>0</v>
      </c>
      <c r="L149" s="22">
        <f>+SUMIF('TOTAL RECURSOS 2013'!$P:$P,CONCATENATE("E006",$A149,4,$F$8),'TOTAL RECURSOS 2013'!$N:$N)</f>
        <v>30000</v>
      </c>
    </row>
    <row r="150" spans="1:12" s="9" customFormat="1" ht="17.100000000000001" customHeight="1" x14ac:dyDescent="0.2">
      <c r="A150" s="26">
        <v>3200</v>
      </c>
      <c r="B150" s="19" t="s">
        <v>306</v>
      </c>
      <c r="C150" s="20">
        <f>+C151+C153+C157+C159</f>
        <v>3360000</v>
      </c>
      <c r="D150" s="20">
        <f t="shared" ref="D150:L150" si="256">+D151+D153+D157+D159</f>
        <v>0</v>
      </c>
      <c r="E150" s="20">
        <f t="shared" si="256"/>
        <v>0</v>
      </c>
      <c r="F150" s="20">
        <f t="shared" si="256"/>
        <v>0</v>
      </c>
      <c r="G150" s="20">
        <f t="shared" ref="G150:H150" si="257">+G151+G153+G157+G159</f>
        <v>0</v>
      </c>
      <c r="H150" s="20">
        <f t="shared" si="257"/>
        <v>0</v>
      </c>
      <c r="I150" s="20">
        <f t="shared" si="256"/>
        <v>0</v>
      </c>
      <c r="J150" s="20">
        <f t="shared" si="256"/>
        <v>57000</v>
      </c>
      <c r="K150" s="20">
        <f t="shared" si="256"/>
        <v>330000</v>
      </c>
      <c r="L150" s="20">
        <f t="shared" si="256"/>
        <v>2973000</v>
      </c>
    </row>
    <row r="151" spans="1:12" ht="17.100000000000001" customHeight="1" x14ac:dyDescent="0.25">
      <c r="A151" s="27" t="s">
        <v>168</v>
      </c>
      <c r="B151" s="21" t="s">
        <v>307</v>
      </c>
      <c r="C151" s="22">
        <f>+C152</f>
        <v>200000</v>
      </c>
      <c r="D151" s="22">
        <f t="shared" ref="D151:L151" si="258">+D152</f>
        <v>0</v>
      </c>
      <c r="E151" s="22">
        <f t="shared" si="258"/>
        <v>0</v>
      </c>
      <c r="F151" s="22">
        <f t="shared" si="258"/>
        <v>0</v>
      </c>
      <c r="G151" s="22">
        <f t="shared" si="258"/>
        <v>0</v>
      </c>
      <c r="H151" s="22">
        <f t="shared" si="258"/>
        <v>0</v>
      </c>
      <c r="I151" s="22">
        <f t="shared" si="258"/>
        <v>0</v>
      </c>
      <c r="J151" s="22">
        <f t="shared" si="258"/>
        <v>0</v>
      </c>
      <c r="K151" s="22">
        <f t="shared" si="258"/>
        <v>0</v>
      </c>
      <c r="L151" s="22">
        <f t="shared" si="258"/>
        <v>200000</v>
      </c>
    </row>
    <row r="152" spans="1:12" ht="17.100000000000001" customHeight="1" x14ac:dyDescent="0.25">
      <c r="A152" s="28" t="s">
        <v>93</v>
      </c>
      <c r="B152" s="21" t="s">
        <v>308</v>
      </c>
      <c r="C152" s="22">
        <f>+SUM(D152:L152)</f>
        <v>200000</v>
      </c>
      <c r="D152" s="22">
        <f>+SUMIF('TOTAL RECURSOS 2013'!$P:$P,CONCATENATE("O001",$A152,1,$F$8),'TOTAL RECURSOS 2013'!$N:$N)</f>
        <v>0</v>
      </c>
      <c r="E152" s="22">
        <f>+SUMIF('TOTAL RECURSOS 2013'!$P:$P,CONCATENATE("M001",$A152,1,$F$8),'TOTAL RECURSOS 2013'!$N:$N)</f>
        <v>0</v>
      </c>
      <c r="F152" s="22">
        <f>+SUMIF('TOTAL RECURSOS 2013'!$P:$P,CONCATENATE("E006",$A152,1,$F$8),'TOTAL RECURSOS 2013'!$N:$N)</f>
        <v>0</v>
      </c>
      <c r="G152" s="22">
        <f>+SUMIF('TOTAL RECURSOS 2013'!$P:$P,CONCATENATE("E006",$A152,1,$G$8),'TOTAL RECURSOS 2013'!$N:$N)</f>
        <v>0</v>
      </c>
      <c r="H152" s="22">
        <f>+SUMIF('TOTAL RECURSOS 2013'!$P:$P,CONCATENATE("K024",$A152,1,$H$8),'TOTAL RECURSOS 2013'!$N:$N)</f>
        <v>0</v>
      </c>
      <c r="I152" s="22">
        <f>+SUMIF('TOTAL RECURSOS 2013'!$P:$P,CONCATENATE("K024",$A152,1,$I$8),'TOTAL RECURSOS 2013'!$N:$N)</f>
        <v>0</v>
      </c>
      <c r="J152" s="22">
        <f>+SUMIF('TOTAL RECURSOS 2013'!$P:$P,CONCATENATE("O001",$A152,4,$F$8),'TOTAL RECURSOS 2013'!$N:$N)</f>
        <v>0</v>
      </c>
      <c r="K152" s="22">
        <f>+SUMIF('TOTAL RECURSOS 2013'!$P:$P,CONCATENATE("M001",$A152,4,$F$8),'TOTAL RECURSOS 2013'!$N:$N)</f>
        <v>0</v>
      </c>
      <c r="L152" s="22">
        <f>+SUMIF('TOTAL RECURSOS 2013'!$P:$P,CONCATENATE("E006",$A152,4,$F$8),'TOTAL RECURSOS 2013'!$N:$N)</f>
        <v>200000</v>
      </c>
    </row>
    <row r="153" spans="1:12" ht="17.100000000000001" customHeight="1" x14ac:dyDescent="0.25">
      <c r="A153" s="27" t="s">
        <v>169</v>
      </c>
      <c r="B153" s="21" t="s">
        <v>309</v>
      </c>
      <c r="C153" s="22">
        <f>+SUM(C154:C156)</f>
        <v>1400000</v>
      </c>
      <c r="D153" s="22">
        <f t="shared" ref="D153:L153" si="259">+SUM(D154:D156)</f>
        <v>0</v>
      </c>
      <c r="E153" s="22">
        <f t="shared" si="259"/>
        <v>0</v>
      </c>
      <c r="F153" s="22">
        <f t="shared" si="259"/>
        <v>0</v>
      </c>
      <c r="G153" s="22">
        <f t="shared" ref="G153:H153" si="260">+SUM(G154:G156)</f>
        <v>0</v>
      </c>
      <c r="H153" s="22">
        <f t="shared" si="260"/>
        <v>0</v>
      </c>
      <c r="I153" s="22">
        <f t="shared" si="259"/>
        <v>0</v>
      </c>
      <c r="J153" s="22">
        <f t="shared" si="259"/>
        <v>45000</v>
      </c>
      <c r="K153" s="22">
        <f t="shared" si="259"/>
        <v>210000</v>
      </c>
      <c r="L153" s="22">
        <f t="shared" si="259"/>
        <v>1145000</v>
      </c>
    </row>
    <row r="154" spans="1:12" ht="17.100000000000001" customHeight="1" x14ac:dyDescent="0.25">
      <c r="A154" s="28" t="s">
        <v>94</v>
      </c>
      <c r="B154" s="29" t="s">
        <v>310</v>
      </c>
      <c r="C154" s="22">
        <f>+SUM(D154:L154)</f>
        <v>30000</v>
      </c>
      <c r="D154" s="22">
        <f>+SUMIF('TOTAL RECURSOS 2013'!$P:$P,CONCATENATE("O001",$A154,1,$F$8),'TOTAL RECURSOS 2013'!$N:$N)</f>
        <v>0</v>
      </c>
      <c r="E154" s="22">
        <f>+SUMIF('TOTAL RECURSOS 2013'!$P:$P,CONCATENATE("M001",$A154,1,$F$8),'TOTAL RECURSOS 2013'!$N:$N)</f>
        <v>0</v>
      </c>
      <c r="F154" s="22">
        <f>+SUMIF('TOTAL RECURSOS 2013'!$P:$P,CONCATENATE("E006",$A154,1,$F$8),'TOTAL RECURSOS 2013'!$N:$N)</f>
        <v>0</v>
      </c>
      <c r="G154" s="22">
        <f>+SUMIF('TOTAL RECURSOS 2013'!$P:$P,CONCATENATE("E006",$A154,1,$G$8),'TOTAL RECURSOS 2013'!$N:$N)</f>
        <v>0</v>
      </c>
      <c r="H154" s="22">
        <f>+SUMIF('TOTAL RECURSOS 2013'!$P:$P,CONCATENATE("K024",$A154,1,$H$8),'TOTAL RECURSOS 2013'!$N:$N)</f>
        <v>0</v>
      </c>
      <c r="I154" s="22">
        <f>+SUMIF('TOTAL RECURSOS 2013'!$P:$P,CONCATENATE("K024",$A154,1,$I$8),'TOTAL RECURSOS 2013'!$N:$N)</f>
        <v>0</v>
      </c>
      <c r="J154" s="22">
        <f>+SUMIF('TOTAL RECURSOS 2013'!$P:$P,CONCATENATE("O001",$A154,4,$F$8),'TOTAL RECURSOS 2013'!$N:$N)</f>
        <v>0</v>
      </c>
      <c r="K154" s="22">
        <f>+SUMIF('TOTAL RECURSOS 2013'!$P:$P,CONCATENATE("M001",$A154,4,$F$8),'TOTAL RECURSOS 2013'!$N:$N)</f>
        <v>0</v>
      </c>
      <c r="L154" s="22">
        <f>+SUMIF('TOTAL RECURSOS 2013'!$P:$P,CONCATENATE("E006",$A154,4,$F$8),'TOTAL RECURSOS 2013'!$N:$N)</f>
        <v>30000</v>
      </c>
    </row>
    <row r="155" spans="1:12" ht="17.100000000000001" customHeight="1" x14ac:dyDescent="0.25">
      <c r="A155" s="28" t="s">
        <v>53</v>
      </c>
      <c r="B155" s="29" t="s">
        <v>311</v>
      </c>
      <c r="C155" s="22">
        <f>+SUM(D155:L155)</f>
        <v>1350000</v>
      </c>
      <c r="D155" s="22">
        <f>+SUMIF('TOTAL RECURSOS 2013'!$P:$P,CONCATENATE("O001",$A155,1,$F$8),'TOTAL RECURSOS 2013'!$N:$N)</f>
        <v>0</v>
      </c>
      <c r="E155" s="22">
        <f>+SUMIF('TOTAL RECURSOS 2013'!$P:$P,CONCATENATE("M001",$A155,1,$F$8),'TOTAL RECURSOS 2013'!$N:$N)</f>
        <v>0</v>
      </c>
      <c r="F155" s="22">
        <f>+SUMIF('TOTAL RECURSOS 2013'!$P:$P,CONCATENATE("E006",$A155,1,$F$8),'TOTAL RECURSOS 2013'!$N:$N)</f>
        <v>0</v>
      </c>
      <c r="G155" s="22">
        <f>+SUMIF('TOTAL RECURSOS 2013'!$P:$P,CONCATENATE("E006",$A155,1,$G$8),'TOTAL RECURSOS 2013'!$N:$N)</f>
        <v>0</v>
      </c>
      <c r="H155" s="22">
        <f>+SUMIF('TOTAL RECURSOS 2013'!$P:$P,CONCATENATE("K024",$A155,1,$H$8),'TOTAL RECURSOS 2013'!$N:$N)</f>
        <v>0</v>
      </c>
      <c r="I155" s="22">
        <f>+SUMIF('TOTAL RECURSOS 2013'!$P:$P,CONCATENATE("K024",$A155,1,$I$8),'TOTAL RECURSOS 2013'!$N:$N)</f>
        <v>0</v>
      </c>
      <c r="J155" s="22">
        <f>+SUMIF('TOTAL RECURSOS 2013'!$P:$P,CONCATENATE("O001",$A155,4,$F$8),'TOTAL RECURSOS 2013'!$N:$N)</f>
        <v>45000</v>
      </c>
      <c r="K155" s="22">
        <f>+SUMIF('TOTAL RECURSOS 2013'!$P:$P,CONCATENATE("M001",$A155,4,$F$8),'TOTAL RECURSOS 2013'!$N:$N)</f>
        <v>210000</v>
      </c>
      <c r="L155" s="22">
        <f>+SUMIF('TOTAL RECURSOS 2013'!$P:$P,CONCATENATE("E006",$A155,4,$F$8),'TOTAL RECURSOS 2013'!$N:$N)</f>
        <v>1095000</v>
      </c>
    </row>
    <row r="156" spans="1:12" ht="17.100000000000001" customHeight="1" x14ac:dyDescent="0.25">
      <c r="A156" s="28" t="s">
        <v>95</v>
      </c>
      <c r="B156" s="29" t="s">
        <v>312</v>
      </c>
      <c r="C156" s="22">
        <f>+SUM(D156:L156)</f>
        <v>20000</v>
      </c>
      <c r="D156" s="22">
        <f>+SUMIF('TOTAL RECURSOS 2013'!$P:$P,CONCATENATE("O001",$A156,1,$F$8),'TOTAL RECURSOS 2013'!$N:$N)</f>
        <v>0</v>
      </c>
      <c r="E156" s="22">
        <f>+SUMIF('TOTAL RECURSOS 2013'!$P:$P,CONCATENATE("M001",$A156,1,$F$8),'TOTAL RECURSOS 2013'!$N:$N)</f>
        <v>0</v>
      </c>
      <c r="F156" s="22">
        <f>+SUMIF('TOTAL RECURSOS 2013'!$P:$P,CONCATENATE("E006",$A156,1,$F$8),'TOTAL RECURSOS 2013'!$N:$N)</f>
        <v>0</v>
      </c>
      <c r="G156" s="22">
        <f>+SUMIF('TOTAL RECURSOS 2013'!$P:$P,CONCATENATE("E006",$A156,1,$G$8),'TOTAL RECURSOS 2013'!$N:$N)</f>
        <v>0</v>
      </c>
      <c r="H156" s="22">
        <f>+SUMIF('TOTAL RECURSOS 2013'!$P:$P,CONCATENATE("K024",$A156,1,$H$8),'TOTAL RECURSOS 2013'!$N:$N)</f>
        <v>0</v>
      </c>
      <c r="I156" s="22">
        <f>+SUMIF('TOTAL RECURSOS 2013'!$P:$P,CONCATENATE("K024",$A156,1,$I$8),'TOTAL RECURSOS 2013'!$N:$N)</f>
        <v>0</v>
      </c>
      <c r="J156" s="22">
        <f>+SUMIF('TOTAL RECURSOS 2013'!$P:$P,CONCATENATE("O001",$A156,4,$F$8),'TOTAL RECURSOS 2013'!$N:$N)</f>
        <v>0</v>
      </c>
      <c r="K156" s="22">
        <f>+SUMIF('TOTAL RECURSOS 2013'!$P:$P,CONCATENATE("M001",$A156,4,$F$8),'TOTAL RECURSOS 2013'!$N:$N)</f>
        <v>0</v>
      </c>
      <c r="L156" s="22">
        <f>+SUMIF('TOTAL RECURSOS 2013'!$P:$P,CONCATENATE("E006",$A156,4,$F$8),'TOTAL RECURSOS 2013'!$N:$N)</f>
        <v>20000</v>
      </c>
    </row>
    <row r="157" spans="1:12" ht="17.100000000000001" customHeight="1" x14ac:dyDescent="0.25">
      <c r="A157" s="27" t="s">
        <v>170</v>
      </c>
      <c r="B157" s="21" t="s">
        <v>313</v>
      </c>
      <c r="C157" s="22">
        <f>+C158</f>
        <v>300000</v>
      </c>
      <c r="D157" s="22">
        <f t="shared" ref="D157" si="261">+D158</f>
        <v>0</v>
      </c>
      <c r="E157" s="22">
        <f t="shared" ref="E157" si="262">+E158</f>
        <v>0</v>
      </c>
      <c r="F157" s="22">
        <f t="shared" ref="F157:G157" si="263">+F158</f>
        <v>0</v>
      </c>
      <c r="G157" s="22">
        <f t="shared" si="263"/>
        <v>0</v>
      </c>
      <c r="H157" s="22">
        <f t="shared" ref="H157:I157" si="264">+H158</f>
        <v>0</v>
      </c>
      <c r="I157" s="22">
        <f t="shared" si="264"/>
        <v>0</v>
      </c>
      <c r="J157" s="22">
        <f t="shared" ref="J157" si="265">+J158</f>
        <v>0</v>
      </c>
      <c r="K157" s="22">
        <f t="shared" ref="K157" si="266">+K158</f>
        <v>0</v>
      </c>
      <c r="L157" s="22">
        <f t="shared" ref="L157" si="267">+L158</f>
        <v>300000</v>
      </c>
    </row>
    <row r="158" spans="1:12" ht="17.100000000000001" customHeight="1" x14ac:dyDescent="0.25">
      <c r="A158" s="28" t="s">
        <v>96</v>
      </c>
      <c r="B158" s="21" t="s">
        <v>314</v>
      </c>
      <c r="C158" s="22">
        <f>+SUM(D158:L158)</f>
        <v>300000</v>
      </c>
      <c r="D158" s="22">
        <f>+SUMIF('TOTAL RECURSOS 2013'!$P:$P,CONCATENATE("O001",$A158,1,$F$8),'TOTAL RECURSOS 2013'!$N:$N)</f>
        <v>0</v>
      </c>
      <c r="E158" s="22">
        <f>+SUMIF('TOTAL RECURSOS 2013'!$P:$P,CONCATENATE("M001",$A158,1,$F$8),'TOTAL RECURSOS 2013'!$N:$N)</f>
        <v>0</v>
      </c>
      <c r="F158" s="22">
        <f>+SUMIF('TOTAL RECURSOS 2013'!$P:$P,CONCATENATE("E006",$A158,1,$F$8),'TOTAL RECURSOS 2013'!$N:$N)</f>
        <v>0</v>
      </c>
      <c r="G158" s="22">
        <f>+SUMIF('TOTAL RECURSOS 2013'!$P:$P,CONCATENATE("E006",$A158,1,$G$8),'TOTAL RECURSOS 2013'!$N:$N)</f>
        <v>0</v>
      </c>
      <c r="H158" s="22">
        <f>+SUMIF('TOTAL RECURSOS 2013'!$P:$P,CONCATENATE("K024",$A158,1,$H$8),'TOTAL RECURSOS 2013'!$N:$N)</f>
        <v>0</v>
      </c>
      <c r="I158" s="22">
        <f>+SUMIF('TOTAL RECURSOS 2013'!$P:$P,CONCATENATE("K024",$A158,1,$I$8),'TOTAL RECURSOS 2013'!$N:$N)</f>
        <v>0</v>
      </c>
      <c r="J158" s="22">
        <f>+SUMIF('TOTAL RECURSOS 2013'!$P:$P,CONCATENATE("O001",$A158,4,$F$8),'TOTAL RECURSOS 2013'!$N:$N)</f>
        <v>0</v>
      </c>
      <c r="K158" s="22">
        <f>+SUMIF('TOTAL RECURSOS 2013'!$P:$P,CONCATENATE("M001",$A158,4,$F$8),'TOTAL RECURSOS 2013'!$N:$N)</f>
        <v>0</v>
      </c>
      <c r="L158" s="22">
        <f>+SUMIF('TOTAL RECURSOS 2013'!$P:$P,CONCATENATE("E006",$A158,4,$F$8),'TOTAL RECURSOS 2013'!$N:$N)</f>
        <v>300000</v>
      </c>
    </row>
    <row r="159" spans="1:12" ht="17.100000000000001" customHeight="1" x14ac:dyDescent="0.25">
      <c r="A159" s="27" t="s">
        <v>171</v>
      </c>
      <c r="B159" s="21" t="s">
        <v>315</v>
      </c>
      <c r="C159" s="22">
        <f>+C160</f>
        <v>1460000</v>
      </c>
      <c r="D159" s="22">
        <f t="shared" ref="D159" si="268">+D160</f>
        <v>0</v>
      </c>
      <c r="E159" s="22">
        <f t="shared" ref="E159" si="269">+E160</f>
        <v>0</v>
      </c>
      <c r="F159" s="22">
        <f t="shared" ref="F159:G159" si="270">+F160</f>
        <v>0</v>
      </c>
      <c r="G159" s="22">
        <f t="shared" si="270"/>
        <v>0</v>
      </c>
      <c r="H159" s="22">
        <f t="shared" ref="H159:I159" si="271">+H160</f>
        <v>0</v>
      </c>
      <c r="I159" s="22">
        <f t="shared" si="271"/>
        <v>0</v>
      </c>
      <c r="J159" s="22">
        <f t="shared" ref="J159" si="272">+J160</f>
        <v>12000</v>
      </c>
      <c r="K159" s="22">
        <f t="shared" ref="K159" si="273">+K160</f>
        <v>120000</v>
      </c>
      <c r="L159" s="22">
        <f t="shared" ref="L159" si="274">+L160</f>
        <v>1328000</v>
      </c>
    </row>
    <row r="160" spans="1:12" ht="17.100000000000001" customHeight="1" x14ac:dyDescent="0.25">
      <c r="A160" s="28" t="s">
        <v>54</v>
      </c>
      <c r="B160" s="21" t="s">
        <v>316</v>
      </c>
      <c r="C160" s="22">
        <f>+SUM(D160:L160)</f>
        <v>1460000</v>
      </c>
      <c r="D160" s="22">
        <f>+SUMIF('TOTAL RECURSOS 2013'!$P:$P,CONCATENATE("O001",$A160,1,$F$8),'TOTAL RECURSOS 2013'!$N:$N)</f>
        <v>0</v>
      </c>
      <c r="E160" s="22">
        <f>+SUMIF('TOTAL RECURSOS 2013'!$P:$P,CONCATENATE("M001",$A160,1,$F$8),'TOTAL RECURSOS 2013'!$N:$N)</f>
        <v>0</v>
      </c>
      <c r="F160" s="22">
        <f>+SUMIF('TOTAL RECURSOS 2013'!$P:$P,CONCATENATE("E006",$A160,1,$F$8),'TOTAL RECURSOS 2013'!$N:$N)</f>
        <v>0</v>
      </c>
      <c r="G160" s="22">
        <f>+SUMIF('TOTAL RECURSOS 2013'!$P:$P,CONCATENATE("E006",$A160,1,$G$8),'TOTAL RECURSOS 2013'!$N:$N)</f>
        <v>0</v>
      </c>
      <c r="H160" s="22">
        <f>+SUMIF('TOTAL RECURSOS 2013'!$P:$P,CONCATENATE("K024",$A160,1,$H$8),'TOTAL RECURSOS 2013'!$N:$N)</f>
        <v>0</v>
      </c>
      <c r="I160" s="22">
        <f>+SUMIF('TOTAL RECURSOS 2013'!$P:$P,CONCATENATE("K024",$A160,1,$I$8),'TOTAL RECURSOS 2013'!$N:$N)</f>
        <v>0</v>
      </c>
      <c r="J160" s="22">
        <f>+SUMIF('TOTAL RECURSOS 2013'!$P:$P,CONCATENATE("O001",$A160,4,$F$8),'TOTAL RECURSOS 2013'!$N:$N)</f>
        <v>12000</v>
      </c>
      <c r="K160" s="22">
        <f>+SUMIF('TOTAL RECURSOS 2013'!$P:$P,CONCATENATE("M001",$A160,4,$F$8),'TOTAL RECURSOS 2013'!$N:$N)</f>
        <v>120000</v>
      </c>
      <c r="L160" s="22">
        <f>+SUMIF('TOTAL RECURSOS 2013'!$P:$P,CONCATENATE("E006",$A160,4,$F$8),'TOTAL RECURSOS 2013'!$N:$N)</f>
        <v>1328000</v>
      </c>
    </row>
    <row r="161" spans="1:12" s="9" customFormat="1" ht="17.100000000000001" customHeight="1" x14ac:dyDescent="0.2">
      <c r="A161" s="26">
        <v>3300</v>
      </c>
      <c r="B161" s="19" t="s">
        <v>317</v>
      </c>
      <c r="C161" s="20">
        <f>+C162+C164+C167+C169+C171+C177+C179</f>
        <v>13690000</v>
      </c>
      <c r="D161" s="20">
        <f t="shared" ref="D161:L161" si="275">+D162+D164+D167+D169+D171+D177+D179</f>
        <v>47000</v>
      </c>
      <c r="E161" s="20">
        <f t="shared" si="275"/>
        <v>220000</v>
      </c>
      <c r="F161" s="20">
        <f t="shared" si="275"/>
        <v>1630000</v>
      </c>
      <c r="G161" s="20">
        <f t="shared" ref="G161:H161" si="276">+G162+G164+G167+G169+G171+G177+G179</f>
        <v>0</v>
      </c>
      <c r="H161" s="20">
        <f t="shared" si="276"/>
        <v>0</v>
      </c>
      <c r="I161" s="20">
        <f t="shared" si="275"/>
        <v>0</v>
      </c>
      <c r="J161" s="20">
        <f t="shared" si="275"/>
        <v>129000</v>
      </c>
      <c r="K161" s="20">
        <f t="shared" si="275"/>
        <v>910000</v>
      </c>
      <c r="L161" s="20">
        <f t="shared" si="275"/>
        <v>10754000</v>
      </c>
    </row>
    <row r="162" spans="1:12" ht="17.100000000000001" customHeight="1" x14ac:dyDescent="0.25">
      <c r="A162" s="27" t="s">
        <v>172</v>
      </c>
      <c r="B162" s="21" t="s">
        <v>318</v>
      </c>
      <c r="C162" s="22">
        <f>+C163</f>
        <v>1900000</v>
      </c>
      <c r="D162" s="22">
        <f t="shared" ref="D162:L162" si="277">+D163</f>
        <v>0</v>
      </c>
      <c r="E162" s="22">
        <f t="shared" si="277"/>
        <v>0</v>
      </c>
      <c r="F162" s="22">
        <f t="shared" si="277"/>
        <v>0</v>
      </c>
      <c r="G162" s="22">
        <f t="shared" si="277"/>
        <v>0</v>
      </c>
      <c r="H162" s="22">
        <f t="shared" si="277"/>
        <v>0</v>
      </c>
      <c r="I162" s="22">
        <f t="shared" si="277"/>
        <v>0</v>
      </c>
      <c r="J162" s="22">
        <f t="shared" si="277"/>
        <v>1000</v>
      </c>
      <c r="K162" s="22">
        <f t="shared" si="277"/>
        <v>460000</v>
      </c>
      <c r="L162" s="22">
        <f t="shared" si="277"/>
        <v>1439000</v>
      </c>
    </row>
    <row r="163" spans="1:12" ht="17.100000000000001" customHeight="1" x14ac:dyDescent="0.25">
      <c r="A163" s="28" t="s">
        <v>55</v>
      </c>
      <c r="B163" s="21" t="s">
        <v>319</v>
      </c>
      <c r="C163" s="22">
        <f>+SUM(D163:L163)</f>
        <v>1900000</v>
      </c>
      <c r="D163" s="22">
        <f>+SUMIF('TOTAL RECURSOS 2013'!$P:$P,CONCATENATE("O001",$A163,1,$F$8),'TOTAL RECURSOS 2013'!$N:$N)</f>
        <v>0</v>
      </c>
      <c r="E163" s="22">
        <f>+SUMIF('TOTAL RECURSOS 2013'!$P:$P,CONCATENATE("M001",$A163,1,$F$8),'TOTAL RECURSOS 2013'!$N:$N)</f>
        <v>0</v>
      </c>
      <c r="F163" s="22">
        <f>+SUMIF('TOTAL RECURSOS 2013'!$P:$P,CONCATENATE("E006",$A163,1,$F$8),'TOTAL RECURSOS 2013'!$N:$N)</f>
        <v>0</v>
      </c>
      <c r="G163" s="22">
        <f>+SUMIF('TOTAL RECURSOS 2013'!$P:$P,CONCATENATE("E006",$A163,1,$G$8),'TOTAL RECURSOS 2013'!$N:$N)</f>
        <v>0</v>
      </c>
      <c r="H163" s="22">
        <f>+SUMIF('TOTAL RECURSOS 2013'!$P:$P,CONCATENATE("K024",$A163,1,$H$8),'TOTAL RECURSOS 2013'!$N:$N)</f>
        <v>0</v>
      </c>
      <c r="I163" s="22">
        <f>+SUMIF('TOTAL RECURSOS 2013'!$P:$P,CONCATENATE("K024",$A163,1,$I$8),'TOTAL RECURSOS 2013'!$N:$N)</f>
        <v>0</v>
      </c>
      <c r="J163" s="22">
        <f>+SUMIF('TOTAL RECURSOS 2013'!$P:$P,CONCATENATE("O001",$A163,4,$F$8),'TOTAL RECURSOS 2013'!$N:$N)</f>
        <v>1000</v>
      </c>
      <c r="K163" s="22">
        <f>+SUMIF('TOTAL RECURSOS 2013'!$P:$P,CONCATENATE("M001",$A163,4,$F$8),'TOTAL RECURSOS 2013'!$N:$N)</f>
        <v>460000</v>
      </c>
      <c r="L163" s="22">
        <f>+SUMIF('TOTAL RECURSOS 2013'!$P:$P,CONCATENATE("E006",$A163,4,$F$8),'TOTAL RECURSOS 2013'!$N:$N)</f>
        <v>1439000</v>
      </c>
    </row>
    <row r="164" spans="1:12" ht="17.100000000000001" customHeight="1" x14ac:dyDescent="0.25">
      <c r="A164" s="27" t="s">
        <v>173</v>
      </c>
      <c r="B164" s="29" t="s">
        <v>320</v>
      </c>
      <c r="C164" s="22">
        <f>+C165+C166</f>
        <v>2160000</v>
      </c>
      <c r="D164" s="22">
        <f t="shared" ref="D164:L164" si="278">+D165+D166</f>
        <v>0</v>
      </c>
      <c r="E164" s="22">
        <f t="shared" si="278"/>
        <v>0</v>
      </c>
      <c r="F164" s="22">
        <f t="shared" si="278"/>
        <v>0</v>
      </c>
      <c r="G164" s="22">
        <f t="shared" ref="G164:H164" si="279">+G165+G166</f>
        <v>0</v>
      </c>
      <c r="H164" s="22">
        <f t="shared" si="279"/>
        <v>0</v>
      </c>
      <c r="I164" s="22">
        <f t="shared" si="278"/>
        <v>0</v>
      </c>
      <c r="J164" s="22">
        <f t="shared" si="278"/>
        <v>31000</v>
      </c>
      <c r="K164" s="22">
        <f t="shared" si="278"/>
        <v>130000</v>
      </c>
      <c r="L164" s="22">
        <f t="shared" si="278"/>
        <v>1999000</v>
      </c>
    </row>
    <row r="165" spans="1:12" ht="17.100000000000001" customHeight="1" x14ac:dyDescent="0.25">
      <c r="A165" s="28" t="s">
        <v>56</v>
      </c>
      <c r="B165" s="21" t="s">
        <v>321</v>
      </c>
      <c r="C165" s="22">
        <f>+SUM(D165:L165)</f>
        <v>2060000</v>
      </c>
      <c r="D165" s="22">
        <f>+SUMIF('TOTAL RECURSOS 2013'!$P:$P,CONCATENATE("O001",$A165,1,$F$8),'TOTAL RECURSOS 2013'!$N:$N)</f>
        <v>0</v>
      </c>
      <c r="E165" s="22">
        <f>+SUMIF('TOTAL RECURSOS 2013'!$P:$P,CONCATENATE("M001",$A165,1,$F$8),'TOTAL RECURSOS 2013'!$N:$N)</f>
        <v>0</v>
      </c>
      <c r="F165" s="22">
        <f>+SUMIF('TOTAL RECURSOS 2013'!$P:$P,CONCATENATE("E006",$A165,1,$F$8),'TOTAL RECURSOS 2013'!$N:$N)</f>
        <v>0</v>
      </c>
      <c r="G165" s="22">
        <f>+SUMIF('TOTAL RECURSOS 2013'!$P:$P,CONCATENATE("E006",$A165,1,$G$8),'TOTAL RECURSOS 2013'!$N:$N)</f>
        <v>0</v>
      </c>
      <c r="H165" s="22">
        <f>+SUMIF('TOTAL RECURSOS 2013'!$P:$P,CONCATENATE("K024",$A165,1,$H$8),'TOTAL RECURSOS 2013'!$N:$N)</f>
        <v>0</v>
      </c>
      <c r="I165" s="22">
        <f>+SUMIF('TOTAL RECURSOS 2013'!$P:$P,CONCATENATE("K024",$A165,1,$I$8),'TOTAL RECURSOS 2013'!$N:$N)</f>
        <v>0</v>
      </c>
      <c r="J165" s="22">
        <f>+SUMIF('TOTAL RECURSOS 2013'!$P:$P,CONCATENATE("O001",$A165,4,$F$8),'TOTAL RECURSOS 2013'!$N:$N)</f>
        <v>31000</v>
      </c>
      <c r="K165" s="22">
        <f>+SUMIF('TOTAL RECURSOS 2013'!$P:$P,CONCATENATE("M001",$A165,4,$F$8),'TOTAL RECURSOS 2013'!$N:$N)</f>
        <v>100000</v>
      </c>
      <c r="L165" s="22">
        <f>+SUMIF('TOTAL RECURSOS 2013'!$P:$P,CONCATENATE("E006",$A165,4,$F$8),'TOTAL RECURSOS 2013'!$N:$N)</f>
        <v>1929000</v>
      </c>
    </row>
    <row r="166" spans="1:12" ht="17.100000000000001" customHeight="1" x14ac:dyDescent="0.25">
      <c r="A166" s="28" t="s">
        <v>65</v>
      </c>
      <c r="B166" s="21" t="s">
        <v>322</v>
      </c>
      <c r="C166" s="22">
        <f>+SUM(D166:L166)</f>
        <v>100000</v>
      </c>
      <c r="D166" s="22">
        <f>+SUMIF('TOTAL RECURSOS 2013'!$P:$P,CONCATENATE("O001",$A166,1,$F$8),'TOTAL RECURSOS 2013'!$N:$N)</f>
        <v>0</v>
      </c>
      <c r="E166" s="22">
        <f>+SUMIF('TOTAL RECURSOS 2013'!$P:$P,CONCATENATE("M001",$A166,1,$F$8),'TOTAL RECURSOS 2013'!$N:$N)</f>
        <v>0</v>
      </c>
      <c r="F166" s="22">
        <f>+SUMIF('TOTAL RECURSOS 2013'!$P:$P,CONCATENATE("E006",$A166,1,$F$8),'TOTAL RECURSOS 2013'!$N:$N)</f>
        <v>0</v>
      </c>
      <c r="G166" s="22">
        <f>+SUMIF('TOTAL RECURSOS 2013'!$P:$P,CONCATENATE("E006",$A166,1,$G$8),'TOTAL RECURSOS 2013'!$N:$N)</f>
        <v>0</v>
      </c>
      <c r="H166" s="22">
        <f>+SUMIF('TOTAL RECURSOS 2013'!$P:$P,CONCATENATE("K024",$A166,1,$H$8),'TOTAL RECURSOS 2013'!$N:$N)</f>
        <v>0</v>
      </c>
      <c r="I166" s="22">
        <f>+SUMIF('TOTAL RECURSOS 2013'!$P:$P,CONCATENATE("K024",$A166,1,$I$8),'TOTAL RECURSOS 2013'!$N:$N)</f>
        <v>0</v>
      </c>
      <c r="J166" s="22">
        <f>+SUMIF('TOTAL RECURSOS 2013'!$P:$P,CONCATENATE("O001",$A166,4,$F$8),'TOTAL RECURSOS 2013'!$N:$N)</f>
        <v>0</v>
      </c>
      <c r="K166" s="22">
        <f>+SUMIF('TOTAL RECURSOS 2013'!$P:$P,CONCATENATE("M001",$A166,4,$F$8),'TOTAL RECURSOS 2013'!$N:$N)</f>
        <v>30000</v>
      </c>
      <c r="L166" s="22">
        <f>+SUMIF('TOTAL RECURSOS 2013'!$P:$P,CONCATENATE("E006",$A166,4,$F$8),'TOTAL RECURSOS 2013'!$N:$N)</f>
        <v>70000</v>
      </c>
    </row>
    <row r="167" spans="1:12" ht="17.100000000000001" customHeight="1" x14ac:dyDescent="0.25">
      <c r="A167" s="27" t="s">
        <v>174</v>
      </c>
      <c r="B167" s="21" t="s">
        <v>323</v>
      </c>
      <c r="C167" s="22">
        <f>+C168</f>
        <v>1000000</v>
      </c>
      <c r="D167" s="22">
        <f t="shared" ref="D167:L167" si="280">+D168</f>
        <v>0</v>
      </c>
      <c r="E167" s="22">
        <f t="shared" si="280"/>
        <v>0</v>
      </c>
      <c r="F167" s="22">
        <f t="shared" si="280"/>
        <v>0</v>
      </c>
      <c r="G167" s="22">
        <f t="shared" si="280"/>
        <v>0</v>
      </c>
      <c r="H167" s="22">
        <f t="shared" si="280"/>
        <v>0</v>
      </c>
      <c r="I167" s="22">
        <f t="shared" si="280"/>
        <v>0</v>
      </c>
      <c r="J167" s="22">
        <f t="shared" si="280"/>
        <v>85000</v>
      </c>
      <c r="K167" s="22">
        <f t="shared" si="280"/>
        <v>160000</v>
      </c>
      <c r="L167" s="22">
        <f t="shared" si="280"/>
        <v>755000</v>
      </c>
    </row>
    <row r="168" spans="1:12" ht="17.100000000000001" customHeight="1" x14ac:dyDescent="0.25">
      <c r="A168" s="28" t="s">
        <v>57</v>
      </c>
      <c r="B168" s="21" t="s">
        <v>324</v>
      </c>
      <c r="C168" s="22">
        <f>+SUM(D168:L168)</f>
        <v>1000000</v>
      </c>
      <c r="D168" s="22">
        <f>+SUMIF('TOTAL RECURSOS 2013'!$P:$P,CONCATENATE("O001",$A168,1,$F$8),'TOTAL RECURSOS 2013'!$N:$N)</f>
        <v>0</v>
      </c>
      <c r="E168" s="22">
        <f>+SUMIF('TOTAL RECURSOS 2013'!$P:$P,CONCATENATE("M001",$A168,1,$F$8),'TOTAL RECURSOS 2013'!$N:$N)</f>
        <v>0</v>
      </c>
      <c r="F168" s="22">
        <f>+SUMIF('TOTAL RECURSOS 2013'!$P:$P,CONCATENATE("E006",$A168,1,$F$8),'TOTAL RECURSOS 2013'!$N:$N)</f>
        <v>0</v>
      </c>
      <c r="G168" s="22">
        <f>+SUMIF('TOTAL RECURSOS 2013'!$P:$P,CONCATENATE("E006",$A168,1,$G$8),'TOTAL RECURSOS 2013'!$N:$N)</f>
        <v>0</v>
      </c>
      <c r="H168" s="22">
        <f>+SUMIF('TOTAL RECURSOS 2013'!$P:$P,CONCATENATE("K024",$A168,1,$H$8),'TOTAL RECURSOS 2013'!$N:$N)</f>
        <v>0</v>
      </c>
      <c r="I168" s="22">
        <f>+SUMIF('TOTAL RECURSOS 2013'!$P:$P,CONCATENATE("K024",$A168,1,$I$8),'TOTAL RECURSOS 2013'!$N:$N)</f>
        <v>0</v>
      </c>
      <c r="J168" s="22">
        <f>+SUMIF('TOTAL RECURSOS 2013'!$P:$P,CONCATENATE("O001",$A168,4,$F$8),'TOTAL RECURSOS 2013'!$N:$N)</f>
        <v>85000</v>
      </c>
      <c r="K168" s="22">
        <f>+SUMIF('TOTAL RECURSOS 2013'!$P:$P,CONCATENATE("M001",$A168,4,$F$8),'TOTAL RECURSOS 2013'!$N:$N)</f>
        <v>160000</v>
      </c>
      <c r="L168" s="22">
        <f>+SUMIF('TOTAL RECURSOS 2013'!$P:$P,CONCATENATE("E006",$A168,4,$F$8),'TOTAL RECURSOS 2013'!$N:$N)</f>
        <v>755000</v>
      </c>
    </row>
    <row r="169" spans="1:12" ht="17.100000000000001" customHeight="1" x14ac:dyDescent="0.25">
      <c r="A169" s="27" t="s">
        <v>175</v>
      </c>
      <c r="B169" s="21" t="s">
        <v>325</v>
      </c>
      <c r="C169" s="22">
        <f>+C170</f>
        <v>50000</v>
      </c>
      <c r="D169" s="22">
        <f t="shared" ref="D169" si="281">+D170</f>
        <v>0</v>
      </c>
      <c r="E169" s="22">
        <f t="shared" ref="E169" si="282">+E170</f>
        <v>0</v>
      </c>
      <c r="F169" s="22">
        <f t="shared" ref="F169:G169" si="283">+F170</f>
        <v>0</v>
      </c>
      <c r="G169" s="22">
        <f t="shared" si="283"/>
        <v>0</v>
      </c>
      <c r="H169" s="22">
        <f t="shared" ref="H169:I169" si="284">+H170</f>
        <v>0</v>
      </c>
      <c r="I169" s="22">
        <f t="shared" si="284"/>
        <v>0</v>
      </c>
      <c r="J169" s="22">
        <f t="shared" ref="J169" si="285">+J170</f>
        <v>0</v>
      </c>
      <c r="K169" s="22">
        <f t="shared" ref="K169" si="286">+K170</f>
        <v>0</v>
      </c>
      <c r="L169" s="22">
        <f t="shared" ref="L169" si="287">+L170</f>
        <v>50000</v>
      </c>
    </row>
    <row r="170" spans="1:12" ht="17.100000000000001" customHeight="1" x14ac:dyDescent="0.25">
      <c r="A170" s="28" t="s">
        <v>97</v>
      </c>
      <c r="B170" s="21" t="s">
        <v>326</v>
      </c>
      <c r="C170" s="22">
        <f>+SUM(D170:L170)</f>
        <v>50000</v>
      </c>
      <c r="D170" s="22">
        <f>+SUMIF('TOTAL RECURSOS 2013'!$P:$P,CONCATENATE("O001",$A170,1,$F$8),'TOTAL RECURSOS 2013'!$N:$N)</f>
        <v>0</v>
      </c>
      <c r="E170" s="22">
        <f>+SUMIF('TOTAL RECURSOS 2013'!$P:$P,CONCATENATE("M001",$A170,1,$F$8),'TOTAL RECURSOS 2013'!$N:$N)</f>
        <v>0</v>
      </c>
      <c r="F170" s="22">
        <f>+SUMIF('TOTAL RECURSOS 2013'!$P:$P,CONCATENATE("E006",$A170,1,$F$8),'TOTAL RECURSOS 2013'!$N:$N)</f>
        <v>0</v>
      </c>
      <c r="G170" s="22">
        <f>+SUMIF('TOTAL RECURSOS 2013'!$P:$P,CONCATENATE("E006",$A170,1,$G$8),'TOTAL RECURSOS 2013'!$N:$N)</f>
        <v>0</v>
      </c>
      <c r="H170" s="22">
        <f>+SUMIF('TOTAL RECURSOS 2013'!$P:$P,CONCATENATE("K024",$A170,1,$H$8),'TOTAL RECURSOS 2013'!$N:$N)</f>
        <v>0</v>
      </c>
      <c r="I170" s="22">
        <f>+SUMIF('TOTAL RECURSOS 2013'!$P:$P,CONCATENATE("K024",$A170,1,$I$8),'TOTAL RECURSOS 2013'!$N:$N)</f>
        <v>0</v>
      </c>
      <c r="J170" s="22">
        <f>+SUMIF('TOTAL RECURSOS 2013'!$P:$P,CONCATENATE("O001",$A170,4,$F$8),'TOTAL RECURSOS 2013'!$N:$N)</f>
        <v>0</v>
      </c>
      <c r="K170" s="22">
        <f>+SUMIF('TOTAL RECURSOS 2013'!$P:$P,CONCATENATE("M001",$A170,4,$F$8),'TOTAL RECURSOS 2013'!$N:$N)</f>
        <v>0</v>
      </c>
      <c r="L170" s="22">
        <f>+SUMIF('TOTAL RECURSOS 2013'!$P:$P,CONCATENATE("E006",$A170,4,$F$8),'TOTAL RECURSOS 2013'!$N:$N)</f>
        <v>50000</v>
      </c>
    </row>
    <row r="171" spans="1:12" ht="17.100000000000001" customHeight="1" x14ac:dyDescent="0.25">
      <c r="A171" s="27" t="s">
        <v>176</v>
      </c>
      <c r="B171" s="21" t="s">
        <v>327</v>
      </c>
      <c r="C171" s="22">
        <f>+SUM(C172:C176)</f>
        <v>1290000</v>
      </c>
      <c r="D171" s="22">
        <f t="shared" ref="D171:L171" si="288">+SUM(D172:D176)</f>
        <v>0</v>
      </c>
      <c r="E171" s="22">
        <f t="shared" si="288"/>
        <v>0</v>
      </c>
      <c r="F171" s="22">
        <f t="shared" si="288"/>
        <v>0</v>
      </c>
      <c r="G171" s="22">
        <f t="shared" ref="G171:H171" si="289">+SUM(G172:G176)</f>
        <v>0</v>
      </c>
      <c r="H171" s="22">
        <f t="shared" si="289"/>
        <v>0</v>
      </c>
      <c r="I171" s="22">
        <f t="shared" si="288"/>
        <v>0</v>
      </c>
      <c r="J171" s="22">
        <f t="shared" si="288"/>
        <v>2000</v>
      </c>
      <c r="K171" s="22">
        <f t="shared" si="288"/>
        <v>100000</v>
      </c>
      <c r="L171" s="22">
        <f t="shared" si="288"/>
        <v>1188000</v>
      </c>
    </row>
    <row r="172" spans="1:12" ht="17.100000000000001" customHeight="1" x14ac:dyDescent="0.25">
      <c r="A172" s="28" t="s">
        <v>98</v>
      </c>
      <c r="B172" s="21" t="s">
        <v>328</v>
      </c>
      <c r="C172" s="22">
        <f>+SUM(D172:L172)</f>
        <v>160000</v>
      </c>
      <c r="D172" s="22">
        <f>+SUMIF('TOTAL RECURSOS 2013'!$P:$P,CONCATENATE("O001",$A172,1,$F$8),'TOTAL RECURSOS 2013'!$N:$N)</f>
        <v>0</v>
      </c>
      <c r="E172" s="22">
        <f>+SUMIF('TOTAL RECURSOS 2013'!$P:$P,CONCATENATE("M001",$A172,1,$F$8),'TOTAL RECURSOS 2013'!$N:$N)</f>
        <v>0</v>
      </c>
      <c r="F172" s="22">
        <f>+SUMIF('TOTAL RECURSOS 2013'!$P:$P,CONCATENATE("E006",$A172,1,$F$8),'TOTAL RECURSOS 2013'!$N:$N)</f>
        <v>0</v>
      </c>
      <c r="G172" s="22">
        <f>+SUMIF('TOTAL RECURSOS 2013'!$P:$P,CONCATENATE("E006",$A172,1,$G$8),'TOTAL RECURSOS 2013'!$N:$N)</f>
        <v>0</v>
      </c>
      <c r="H172" s="22">
        <f>+SUMIF('TOTAL RECURSOS 2013'!$P:$P,CONCATENATE("K024",$A172,1,$H$8),'TOTAL RECURSOS 2013'!$N:$N)</f>
        <v>0</v>
      </c>
      <c r="I172" s="22">
        <f>+SUMIF('TOTAL RECURSOS 2013'!$P:$P,CONCATENATE("K024",$A172,1,$I$8),'TOTAL RECURSOS 2013'!$N:$N)</f>
        <v>0</v>
      </c>
      <c r="J172" s="22">
        <f>+SUMIF('TOTAL RECURSOS 2013'!$P:$P,CONCATENATE("O001",$A172,4,$F$8),'TOTAL RECURSOS 2013'!$N:$N)</f>
        <v>0</v>
      </c>
      <c r="K172" s="22">
        <f>+SUMIF('TOTAL RECURSOS 2013'!$P:$P,CONCATENATE("M001",$A172,4,$F$8),'TOTAL RECURSOS 2013'!$N:$N)</f>
        <v>0</v>
      </c>
      <c r="L172" s="22">
        <f>+SUMIF('TOTAL RECURSOS 2013'!$P:$P,CONCATENATE("E006",$A172,4,$F$8),'TOTAL RECURSOS 2013'!$N:$N)</f>
        <v>160000</v>
      </c>
    </row>
    <row r="173" spans="1:12" ht="17.100000000000001" customHeight="1" x14ac:dyDescent="0.25">
      <c r="A173" s="28" t="s">
        <v>58</v>
      </c>
      <c r="B173" s="21" t="s">
        <v>329</v>
      </c>
      <c r="C173" s="22">
        <f>+SUM(D173:L173)</f>
        <v>700000</v>
      </c>
      <c r="D173" s="22">
        <f>+SUMIF('TOTAL RECURSOS 2013'!$P:$P,CONCATENATE("O001",$A173,1,$F$8),'TOTAL RECURSOS 2013'!$N:$N)</f>
        <v>0</v>
      </c>
      <c r="E173" s="22">
        <f>+SUMIF('TOTAL RECURSOS 2013'!$P:$P,CONCATENATE("M001",$A173,1,$F$8),'TOTAL RECURSOS 2013'!$N:$N)</f>
        <v>0</v>
      </c>
      <c r="F173" s="22">
        <f>+SUMIF('TOTAL RECURSOS 2013'!$P:$P,CONCATENATE("E006",$A173,1,$F$8),'TOTAL RECURSOS 2013'!$N:$N)</f>
        <v>0</v>
      </c>
      <c r="G173" s="22">
        <f>+SUMIF('TOTAL RECURSOS 2013'!$P:$P,CONCATENATE("E006",$A173,1,$G$8),'TOTAL RECURSOS 2013'!$N:$N)</f>
        <v>0</v>
      </c>
      <c r="H173" s="22">
        <f>+SUMIF('TOTAL RECURSOS 2013'!$P:$P,CONCATENATE("K024",$A173,1,$H$8),'TOTAL RECURSOS 2013'!$N:$N)</f>
        <v>0</v>
      </c>
      <c r="I173" s="22">
        <f>+SUMIF('TOTAL RECURSOS 2013'!$P:$P,CONCATENATE("K024",$A173,1,$I$8),'TOTAL RECURSOS 2013'!$N:$N)</f>
        <v>0</v>
      </c>
      <c r="J173" s="22">
        <f>+SUMIF('TOTAL RECURSOS 2013'!$P:$P,CONCATENATE("O001",$A173,4,$F$8),'TOTAL RECURSOS 2013'!$N:$N)</f>
        <v>2000</v>
      </c>
      <c r="K173" s="22">
        <f>+SUMIF('TOTAL RECURSOS 2013'!$P:$P,CONCATENATE("M001",$A173,4,$F$8),'TOTAL RECURSOS 2013'!$N:$N)</f>
        <v>80000</v>
      </c>
      <c r="L173" s="22">
        <f>+SUMIF('TOTAL RECURSOS 2013'!$P:$P,CONCATENATE("E006",$A173,4,$F$8),'TOTAL RECURSOS 2013'!$N:$N)</f>
        <v>618000</v>
      </c>
    </row>
    <row r="174" spans="1:12" ht="17.100000000000001" customHeight="1" x14ac:dyDescent="0.25">
      <c r="A174" s="28" t="s">
        <v>66</v>
      </c>
      <c r="B174" s="30" t="s">
        <v>330</v>
      </c>
      <c r="C174" s="22">
        <f>+SUM(D174:L174)</f>
        <v>70000</v>
      </c>
      <c r="D174" s="22">
        <f>+SUMIF('TOTAL RECURSOS 2013'!$P:$P,CONCATENATE("O001",$A174,1,$F$8),'TOTAL RECURSOS 2013'!$N:$N)</f>
        <v>0</v>
      </c>
      <c r="E174" s="22">
        <f>+SUMIF('TOTAL RECURSOS 2013'!$P:$P,CONCATENATE("M001",$A174,1,$F$8),'TOTAL RECURSOS 2013'!$N:$N)</f>
        <v>0</v>
      </c>
      <c r="F174" s="22">
        <f>+SUMIF('TOTAL RECURSOS 2013'!$P:$P,CONCATENATE("E006",$A174,1,$F$8),'TOTAL RECURSOS 2013'!$N:$N)</f>
        <v>0</v>
      </c>
      <c r="G174" s="22">
        <f>+SUMIF('TOTAL RECURSOS 2013'!$P:$P,CONCATENATE("E006",$A174,1,$G$8),'TOTAL RECURSOS 2013'!$N:$N)</f>
        <v>0</v>
      </c>
      <c r="H174" s="22">
        <f>+SUMIF('TOTAL RECURSOS 2013'!$P:$P,CONCATENATE("K024",$A174,1,$H$8),'TOTAL RECURSOS 2013'!$N:$N)</f>
        <v>0</v>
      </c>
      <c r="I174" s="22">
        <f>+SUMIF('TOTAL RECURSOS 2013'!$P:$P,CONCATENATE("K024",$A174,1,$I$8),'TOTAL RECURSOS 2013'!$N:$N)</f>
        <v>0</v>
      </c>
      <c r="J174" s="22">
        <f>+SUMIF('TOTAL RECURSOS 2013'!$P:$P,CONCATENATE("O001",$A174,4,$F$8),'TOTAL RECURSOS 2013'!$N:$N)</f>
        <v>0</v>
      </c>
      <c r="K174" s="22">
        <f>+SUMIF('TOTAL RECURSOS 2013'!$P:$P,CONCATENATE("M001",$A174,4,$F$8),'TOTAL RECURSOS 2013'!$N:$N)</f>
        <v>10000</v>
      </c>
      <c r="L174" s="22">
        <f>+SUMIF('TOTAL RECURSOS 2013'!$P:$P,CONCATENATE("E006",$A174,4,$F$8),'TOTAL RECURSOS 2013'!$N:$N)</f>
        <v>60000</v>
      </c>
    </row>
    <row r="175" spans="1:12" ht="17.100000000000001" customHeight="1" x14ac:dyDescent="0.25">
      <c r="A175" s="28" t="s">
        <v>67</v>
      </c>
      <c r="B175" s="30" t="s">
        <v>331</v>
      </c>
      <c r="C175" s="22">
        <f>+SUM(D175:L175)</f>
        <v>110000</v>
      </c>
      <c r="D175" s="22">
        <f>+SUMIF('TOTAL RECURSOS 2013'!$P:$P,CONCATENATE("O001",$A175,1,$F$8),'TOTAL RECURSOS 2013'!$N:$N)</f>
        <v>0</v>
      </c>
      <c r="E175" s="22">
        <f>+SUMIF('TOTAL RECURSOS 2013'!$P:$P,CONCATENATE("M001",$A175,1,$F$8),'TOTAL RECURSOS 2013'!$N:$N)</f>
        <v>0</v>
      </c>
      <c r="F175" s="22">
        <f>+SUMIF('TOTAL RECURSOS 2013'!$P:$P,CONCATENATE("E006",$A175,1,$F$8),'TOTAL RECURSOS 2013'!$N:$N)</f>
        <v>0</v>
      </c>
      <c r="G175" s="22">
        <f>+SUMIF('TOTAL RECURSOS 2013'!$P:$P,CONCATENATE("E006",$A175,1,$G$8),'TOTAL RECURSOS 2013'!$N:$N)</f>
        <v>0</v>
      </c>
      <c r="H175" s="22">
        <f>+SUMIF('TOTAL RECURSOS 2013'!$P:$P,CONCATENATE("K024",$A175,1,$H$8),'TOTAL RECURSOS 2013'!$N:$N)</f>
        <v>0</v>
      </c>
      <c r="I175" s="22">
        <f>+SUMIF('TOTAL RECURSOS 2013'!$P:$P,CONCATENATE("K024",$A175,1,$I$8),'TOTAL RECURSOS 2013'!$N:$N)</f>
        <v>0</v>
      </c>
      <c r="J175" s="22">
        <f>+SUMIF('TOTAL RECURSOS 2013'!$P:$P,CONCATENATE("O001",$A175,4,$F$8),'TOTAL RECURSOS 2013'!$N:$N)</f>
        <v>0</v>
      </c>
      <c r="K175" s="22">
        <f>+SUMIF('TOTAL RECURSOS 2013'!$P:$P,CONCATENATE("M001",$A175,4,$F$8),'TOTAL RECURSOS 2013'!$N:$N)</f>
        <v>10000</v>
      </c>
      <c r="L175" s="22">
        <f>+SUMIF('TOTAL RECURSOS 2013'!$P:$P,CONCATENATE("E006",$A175,4,$F$8),'TOTAL RECURSOS 2013'!$N:$N)</f>
        <v>100000</v>
      </c>
    </row>
    <row r="176" spans="1:12" ht="17.100000000000001" customHeight="1" x14ac:dyDescent="0.25">
      <c r="A176" s="28" t="s">
        <v>99</v>
      </c>
      <c r="B176" s="30" t="s">
        <v>395</v>
      </c>
      <c r="C176" s="22">
        <f>+SUM(D176:L176)</f>
        <v>250000</v>
      </c>
      <c r="D176" s="22">
        <f>+SUMIF('TOTAL RECURSOS 2013'!$P:$P,CONCATENATE("O001",$A176,1,$F$8),'TOTAL RECURSOS 2013'!$N:$N)</f>
        <v>0</v>
      </c>
      <c r="E176" s="22">
        <f>+SUMIF('TOTAL RECURSOS 2013'!$P:$P,CONCATENATE("M001",$A176,1,$F$8),'TOTAL RECURSOS 2013'!$N:$N)</f>
        <v>0</v>
      </c>
      <c r="F176" s="22">
        <f>+SUMIF('TOTAL RECURSOS 2013'!$P:$P,CONCATENATE("E006",$A176,1,$F$8),'TOTAL RECURSOS 2013'!$N:$N)</f>
        <v>0</v>
      </c>
      <c r="G176" s="22">
        <f>+SUMIF('TOTAL RECURSOS 2013'!$P:$P,CONCATENATE("E006",$A176,1,$G$8),'TOTAL RECURSOS 2013'!$N:$N)</f>
        <v>0</v>
      </c>
      <c r="H176" s="22">
        <f>+SUMIF('TOTAL RECURSOS 2013'!$P:$P,CONCATENATE("K024",$A176,1,$H$8),'TOTAL RECURSOS 2013'!$N:$N)</f>
        <v>0</v>
      </c>
      <c r="I176" s="22">
        <f>+SUMIF('TOTAL RECURSOS 2013'!$P:$P,CONCATENATE("K024",$A176,1,$I$8),'TOTAL RECURSOS 2013'!$N:$N)</f>
        <v>0</v>
      </c>
      <c r="J176" s="22">
        <f>+SUMIF('TOTAL RECURSOS 2013'!$P:$P,CONCATENATE("O001",$A176,4,$F$8),'TOTAL RECURSOS 2013'!$N:$N)</f>
        <v>0</v>
      </c>
      <c r="K176" s="22">
        <f>+SUMIF('TOTAL RECURSOS 2013'!$P:$P,CONCATENATE("M001",$A176,4,$F$8),'TOTAL RECURSOS 2013'!$N:$N)</f>
        <v>0</v>
      </c>
      <c r="L176" s="22">
        <f>+SUMIF('TOTAL RECURSOS 2013'!$P:$P,CONCATENATE("E006",$A176,4,$F$8),'TOTAL RECURSOS 2013'!$N:$N)</f>
        <v>250000</v>
      </c>
    </row>
    <row r="177" spans="1:12" ht="17.100000000000001" customHeight="1" x14ac:dyDescent="0.25">
      <c r="A177" s="27" t="s">
        <v>177</v>
      </c>
      <c r="B177" s="21" t="s">
        <v>332</v>
      </c>
      <c r="C177" s="22">
        <f>+C178</f>
        <v>2210000</v>
      </c>
      <c r="D177" s="22">
        <f t="shared" ref="D177:L177" si="290">+D178</f>
        <v>47000</v>
      </c>
      <c r="E177" s="22">
        <f t="shared" si="290"/>
        <v>220000</v>
      </c>
      <c r="F177" s="22">
        <f t="shared" si="290"/>
        <v>1630000</v>
      </c>
      <c r="G177" s="22">
        <f t="shared" si="290"/>
        <v>0</v>
      </c>
      <c r="H177" s="22">
        <f t="shared" si="290"/>
        <v>0</v>
      </c>
      <c r="I177" s="22">
        <f t="shared" si="290"/>
        <v>0</v>
      </c>
      <c r="J177" s="22">
        <f t="shared" si="290"/>
        <v>10000</v>
      </c>
      <c r="K177" s="22">
        <f t="shared" si="290"/>
        <v>60000</v>
      </c>
      <c r="L177" s="22">
        <f t="shared" si="290"/>
        <v>243000</v>
      </c>
    </row>
    <row r="178" spans="1:12" ht="17.100000000000001" customHeight="1" x14ac:dyDescent="0.25">
      <c r="A178" s="28" t="s">
        <v>20</v>
      </c>
      <c r="B178" s="21" t="s">
        <v>332</v>
      </c>
      <c r="C178" s="22">
        <f>+SUM(D178:L178)</f>
        <v>2210000</v>
      </c>
      <c r="D178" s="22">
        <f>+SUMIF('TOTAL RECURSOS 2013'!$P:$P,CONCATENATE("O001",$A178,1,$F$8),'TOTAL RECURSOS 2013'!$N:$N)</f>
        <v>47000</v>
      </c>
      <c r="E178" s="22">
        <f>+SUMIF('TOTAL RECURSOS 2013'!$P:$P,CONCATENATE("M001",$A178,1,$F$8),'TOTAL RECURSOS 2013'!$N:$N)</f>
        <v>220000</v>
      </c>
      <c r="F178" s="22">
        <f>+SUMIF('TOTAL RECURSOS 2013'!$P:$P,CONCATENATE("E006",$A178,1,$F$8),'TOTAL RECURSOS 2013'!$N:$N)</f>
        <v>1630000</v>
      </c>
      <c r="G178" s="22">
        <f>+SUMIF('TOTAL RECURSOS 2013'!$P:$P,CONCATENATE("E006",$A178,1,$G$8),'TOTAL RECURSOS 2013'!$N:$N)</f>
        <v>0</v>
      </c>
      <c r="H178" s="22">
        <f>+SUMIF('TOTAL RECURSOS 2013'!$P:$P,CONCATENATE("K024",$A178,1,$H$8),'TOTAL RECURSOS 2013'!$N:$N)</f>
        <v>0</v>
      </c>
      <c r="I178" s="22">
        <f>+SUMIF('TOTAL RECURSOS 2013'!$P:$P,CONCATENATE("K024",$A178,1,$I$8),'TOTAL RECURSOS 2013'!$N:$N)</f>
        <v>0</v>
      </c>
      <c r="J178" s="22">
        <f>+SUMIF('TOTAL RECURSOS 2013'!$P:$P,CONCATENATE("O001",$A178,4,$F$8),'TOTAL RECURSOS 2013'!$N:$N)</f>
        <v>10000</v>
      </c>
      <c r="K178" s="22">
        <f>+SUMIF('TOTAL RECURSOS 2013'!$P:$P,CONCATENATE("M001",$A178,4,$F$8),'TOTAL RECURSOS 2013'!$N:$N)</f>
        <v>60000</v>
      </c>
      <c r="L178" s="22">
        <f>+SUMIF('TOTAL RECURSOS 2013'!$P:$P,CONCATENATE("E006",$A178,4,$F$8),'TOTAL RECURSOS 2013'!$N:$N)</f>
        <v>243000</v>
      </c>
    </row>
    <row r="179" spans="1:12" ht="17.100000000000001" customHeight="1" x14ac:dyDescent="0.25">
      <c r="A179" s="27" t="s">
        <v>178</v>
      </c>
      <c r="B179" s="21" t="s">
        <v>333</v>
      </c>
      <c r="C179" s="22">
        <f>+C180+C181</f>
        <v>5080000</v>
      </c>
      <c r="D179" s="22">
        <f t="shared" ref="D179:L179" si="291">+D180+D181</f>
        <v>0</v>
      </c>
      <c r="E179" s="22">
        <f t="shared" si="291"/>
        <v>0</v>
      </c>
      <c r="F179" s="22">
        <f t="shared" si="291"/>
        <v>0</v>
      </c>
      <c r="G179" s="22">
        <f t="shared" ref="G179:H179" si="292">+G180+G181</f>
        <v>0</v>
      </c>
      <c r="H179" s="22">
        <f t="shared" si="292"/>
        <v>0</v>
      </c>
      <c r="I179" s="22">
        <f t="shared" si="291"/>
        <v>0</v>
      </c>
      <c r="J179" s="22">
        <f t="shared" si="291"/>
        <v>0</v>
      </c>
      <c r="K179" s="22">
        <f t="shared" si="291"/>
        <v>0</v>
      </c>
      <c r="L179" s="22">
        <f t="shared" si="291"/>
        <v>5080000</v>
      </c>
    </row>
    <row r="180" spans="1:12" ht="17.100000000000001" customHeight="1" x14ac:dyDescent="0.25">
      <c r="A180" s="28" t="s">
        <v>100</v>
      </c>
      <c r="B180" s="21" t="s">
        <v>334</v>
      </c>
      <c r="C180" s="22">
        <f>+SUM(D180:L180)</f>
        <v>5000000</v>
      </c>
      <c r="D180" s="22">
        <f>+SUMIF('TOTAL RECURSOS 2013'!$P:$P,CONCATENATE("O001",$A180,1,$F$8),'TOTAL RECURSOS 2013'!$N:$N)</f>
        <v>0</v>
      </c>
      <c r="E180" s="22">
        <f>+SUMIF('TOTAL RECURSOS 2013'!$P:$P,CONCATENATE("M001",$A180,1,$F$8),'TOTAL RECURSOS 2013'!$N:$N)</f>
        <v>0</v>
      </c>
      <c r="F180" s="22">
        <f>+SUMIF('TOTAL RECURSOS 2013'!$P:$P,CONCATENATE("E006",$A180,1,$F$8),'TOTAL RECURSOS 2013'!$N:$N)</f>
        <v>0</v>
      </c>
      <c r="G180" s="22">
        <f>+SUMIF('TOTAL RECURSOS 2013'!$P:$P,CONCATENATE("E006",$A180,1,$G$8),'TOTAL RECURSOS 2013'!$N:$N)</f>
        <v>0</v>
      </c>
      <c r="H180" s="22">
        <f>+SUMIF('TOTAL RECURSOS 2013'!$P:$P,CONCATENATE("K024",$A180,1,$H$8),'TOTAL RECURSOS 2013'!$N:$N)</f>
        <v>0</v>
      </c>
      <c r="I180" s="22">
        <f>+SUMIF('TOTAL RECURSOS 2013'!$P:$P,CONCATENATE("K024",$A180,1,$I$8),'TOTAL RECURSOS 2013'!$N:$N)</f>
        <v>0</v>
      </c>
      <c r="J180" s="22">
        <f>+SUMIF('TOTAL RECURSOS 2013'!$P:$P,CONCATENATE("O001",$A180,4,$F$8),'TOTAL RECURSOS 2013'!$N:$N)</f>
        <v>0</v>
      </c>
      <c r="K180" s="22">
        <f>+SUMIF('TOTAL RECURSOS 2013'!$P:$P,CONCATENATE("M001",$A180,4,$F$8),'TOTAL RECURSOS 2013'!$N:$N)</f>
        <v>0</v>
      </c>
      <c r="L180" s="22">
        <f>+SUMIF('TOTAL RECURSOS 2013'!$P:$P,CONCATENATE("E006",$A180,4,$F$8),'TOTAL RECURSOS 2013'!$N:$N)</f>
        <v>5000000</v>
      </c>
    </row>
    <row r="181" spans="1:12" ht="17.100000000000001" customHeight="1" x14ac:dyDescent="0.25">
      <c r="A181" s="28" t="s">
        <v>101</v>
      </c>
      <c r="B181" s="21" t="s">
        <v>335</v>
      </c>
      <c r="C181" s="22">
        <f>+SUM(D181:L181)</f>
        <v>80000</v>
      </c>
      <c r="D181" s="22">
        <f>+SUMIF('TOTAL RECURSOS 2013'!$P:$P,CONCATENATE("O001",$A181,1,$F$8),'TOTAL RECURSOS 2013'!$N:$N)</f>
        <v>0</v>
      </c>
      <c r="E181" s="22">
        <f>+SUMIF('TOTAL RECURSOS 2013'!$P:$P,CONCATENATE("M001",$A181,1,$F$8),'TOTAL RECURSOS 2013'!$N:$N)</f>
        <v>0</v>
      </c>
      <c r="F181" s="22">
        <f>+SUMIF('TOTAL RECURSOS 2013'!$P:$P,CONCATENATE("E006",$A181,1,$F$8),'TOTAL RECURSOS 2013'!$N:$N)</f>
        <v>0</v>
      </c>
      <c r="G181" s="22">
        <f>+SUMIF('TOTAL RECURSOS 2013'!$P:$P,CONCATENATE("E006",$A181,1,$G$8),'TOTAL RECURSOS 2013'!$N:$N)</f>
        <v>0</v>
      </c>
      <c r="H181" s="22">
        <f>+SUMIF('TOTAL RECURSOS 2013'!$P:$P,CONCATENATE("K024",$A181,1,$H$8),'TOTAL RECURSOS 2013'!$N:$N)</f>
        <v>0</v>
      </c>
      <c r="I181" s="22">
        <f>+SUMIF('TOTAL RECURSOS 2013'!$P:$P,CONCATENATE("K024",$A181,1,$I$8),'TOTAL RECURSOS 2013'!$N:$N)</f>
        <v>0</v>
      </c>
      <c r="J181" s="22">
        <f>+SUMIF('TOTAL RECURSOS 2013'!$P:$P,CONCATENATE("O001",$A181,4,$F$8),'TOTAL RECURSOS 2013'!$N:$N)</f>
        <v>0</v>
      </c>
      <c r="K181" s="22">
        <f>+SUMIF('TOTAL RECURSOS 2013'!$P:$P,CONCATENATE("M001",$A181,4,$F$8),'TOTAL RECURSOS 2013'!$N:$N)</f>
        <v>0</v>
      </c>
      <c r="L181" s="22">
        <f>+SUMIF('TOTAL RECURSOS 2013'!$P:$P,CONCATENATE("E006",$A181,4,$F$8),'TOTAL RECURSOS 2013'!$N:$N)</f>
        <v>80000</v>
      </c>
    </row>
    <row r="182" spans="1:12" s="9" customFormat="1" ht="17.100000000000001" customHeight="1" x14ac:dyDescent="0.2">
      <c r="A182" s="26">
        <v>3400</v>
      </c>
      <c r="B182" s="19" t="s">
        <v>336</v>
      </c>
      <c r="C182" s="20">
        <f>+C185+C187+C189+C183</f>
        <v>2880000</v>
      </c>
      <c r="D182" s="20">
        <f t="shared" ref="D182:L182" si="293">+D185+D187+D189+D183</f>
        <v>7100</v>
      </c>
      <c r="E182" s="20">
        <f t="shared" si="293"/>
        <v>10000</v>
      </c>
      <c r="F182" s="20">
        <f t="shared" si="293"/>
        <v>2150000</v>
      </c>
      <c r="G182" s="20">
        <f t="shared" ref="G182:H182" si="294">+G185+G187+G189+G183</f>
        <v>0</v>
      </c>
      <c r="H182" s="20">
        <f t="shared" si="294"/>
        <v>0</v>
      </c>
      <c r="I182" s="20">
        <f t="shared" si="293"/>
        <v>0</v>
      </c>
      <c r="J182" s="20">
        <f t="shared" si="293"/>
        <v>0</v>
      </c>
      <c r="K182" s="20">
        <f t="shared" si="293"/>
        <v>240000</v>
      </c>
      <c r="L182" s="20">
        <f t="shared" si="293"/>
        <v>472900</v>
      </c>
    </row>
    <row r="183" spans="1:12" ht="17.100000000000001" customHeight="1" x14ac:dyDescent="0.25">
      <c r="A183" s="27">
        <v>341</v>
      </c>
      <c r="B183" s="21" t="s">
        <v>443</v>
      </c>
      <c r="C183" s="22">
        <f>+C184</f>
        <v>220000</v>
      </c>
      <c r="D183" s="22">
        <f t="shared" ref="D183" si="295">+D184</f>
        <v>0</v>
      </c>
      <c r="E183" s="22">
        <f t="shared" ref="E183" si="296">+E184</f>
        <v>0</v>
      </c>
      <c r="F183" s="22">
        <f t="shared" ref="F183:G183" si="297">+F184</f>
        <v>0</v>
      </c>
      <c r="G183" s="22">
        <f t="shared" si="297"/>
        <v>0</v>
      </c>
      <c r="H183" s="22">
        <f t="shared" ref="H183:I183" si="298">+H184</f>
        <v>0</v>
      </c>
      <c r="I183" s="22">
        <f t="shared" si="298"/>
        <v>0</v>
      </c>
      <c r="J183" s="22">
        <f t="shared" ref="J183" si="299">+J184</f>
        <v>0</v>
      </c>
      <c r="K183" s="22">
        <f t="shared" ref="K183" si="300">+K184</f>
        <v>220000</v>
      </c>
      <c r="L183" s="22">
        <f t="shared" ref="L183" si="301">+L184</f>
        <v>0</v>
      </c>
    </row>
    <row r="184" spans="1:12" ht="17.100000000000001" customHeight="1" x14ac:dyDescent="0.25">
      <c r="A184" s="28">
        <v>34101</v>
      </c>
      <c r="B184" s="21" t="s">
        <v>444</v>
      </c>
      <c r="C184" s="22">
        <f>+SUM(D184:L184)</f>
        <v>220000</v>
      </c>
      <c r="D184" s="22">
        <f>+SUMIF('TOTAL RECURSOS 2013'!$P:$P,CONCATENATE("O001",$A184,1,$F$8),'TOTAL RECURSOS 2013'!$N:$N)</f>
        <v>0</v>
      </c>
      <c r="E184" s="22">
        <f>+SUMIF('TOTAL RECURSOS 2013'!$P:$P,CONCATENATE("M001",$A184,1,$F$8),'TOTAL RECURSOS 2013'!$N:$N)</f>
        <v>0</v>
      </c>
      <c r="F184" s="22">
        <f>+SUMIF('TOTAL RECURSOS 2013'!$P:$P,CONCATENATE("E006",$A184,1,$F$8),'TOTAL RECURSOS 2013'!$N:$N)</f>
        <v>0</v>
      </c>
      <c r="G184" s="22">
        <f>+SUMIF('TOTAL RECURSOS 2013'!$P:$P,CONCATENATE("E006",$A184,1,$G$8),'TOTAL RECURSOS 2013'!$N:$N)</f>
        <v>0</v>
      </c>
      <c r="H184" s="22">
        <f>+SUMIF('TOTAL RECURSOS 2013'!$P:$P,CONCATENATE("K024",$A184,1,$H$8),'TOTAL RECURSOS 2013'!$N:$N)</f>
        <v>0</v>
      </c>
      <c r="I184" s="22">
        <f>+SUMIF('TOTAL RECURSOS 2013'!$P:$P,CONCATENATE("K024",$A184,1,$I$8),'TOTAL RECURSOS 2013'!$N:$N)</f>
        <v>0</v>
      </c>
      <c r="J184" s="22">
        <f>+SUMIF('TOTAL RECURSOS 2013'!$P:$P,CONCATENATE("O001",$A184,4,$F$8),'TOTAL RECURSOS 2013'!$N:$N)</f>
        <v>0</v>
      </c>
      <c r="K184" s="22">
        <f>+SUMIF('TOTAL RECURSOS 2013'!$P:$P,CONCATENATE("M001",$A184,4,$F$8),'TOTAL RECURSOS 2013'!$N:$N)</f>
        <v>220000</v>
      </c>
      <c r="L184" s="22">
        <f>+SUMIF('TOTAL RECURSOS 2013'!$P:$P,CONCATENATE("E006",$A184,4,$F$8),'TOTAL RECURSOS 2013'!$N:$N)</f>
        <v>0</v>
      </c>
    </row>
    <row r="185" spans="1:12" ht="17.100000000000001" customHeight="1" x14ac:dyDescent="0.25">
      <c r="A185" s="27" t="s">
        <v>179</v>
      </c>
      <c r="B185" s="21" t="s">
        <v>337</v>
      </c>
      <c r="C185" s="22">
        <f>+C186</f>
        <v>2187100</v>
      </c>
      <c r="D185" s="22">
        <f t="shared" ref="D185:L185" si="302">+D186</f>
        <v>7100</v>
      </c>
      <c r="E185" s="22">
        <f t="shared" si="302"/>
        <v>10000</v>
      </c>
      <c r="F185" s="22">
        <f t="shared" si="302"/>
        <v>2150000</v>
      </c>
      <c r="G185" s="22">
        <f t="shared" si="302"/>
        <v>0</v>
      </c>
      <c r="H185" s="22">
        <f t="shared" si="302"/>
        <v>0</v>
      </c>
      <c r="I185" s="22">
        <f t="shared" si="302"/>
        <v>0</v>
      </c>
      <c r="J185" s="22">
        <f t="shared" si="302"/>
        <v>0</v>
      </c>
      <c r="K185" s="22">
        <f t="shared" si="302"/>
        <v>20000</v>
      </c>
      <c r="L185" s="22">
        <f t="shared" si="302"/>
        <v>0</v>
      </c>
    </row>
    <row r="186" spans="1:12" ht="17.100000000000001" customHeight="1" x14ac:dyDescent="0.25">
      <c r="A186" s="28" t="s">
        <v>21</v>
      </c>
      <c r="B186" s="21" t="s">
        <v>338</v>
      </c>
      <c r="C186" s="22">
        <f>+SUM(D186:L186)</f>
        <v>2187100</v>
      </c>
      <c r="D186" s="22">
        <f>+SUMIF('TOTAL RECURSOS 2013'!$P:$P,CONCATENATE("O001",$A186,1,$F$8),'TOTAL RECURSOS 2013'!$N:$N)</f>
        <v>7100</v>
      </c>
      <c r="E186" s="22">
        <f>+SUMIF('TOTAL RECURSOS 2013'!$P:$P,CONCATENATE("M001",$A186,1,$F$8),'TOTAL RECURSOS 2013'!$N:$N)</f>
        <v>10000</v>
      </c>
      <c r="F186" s="22">
        <f>+SUMIF('TOTAL RECURSOS 2013'!$P:$P,CONCATENATE("E006",$A186,1,$F$8),'TOTAL RECURSOS 2013'!$N:$N)</f>
        <v>2150000</v>
      </c>
      <c r="G186" s="22">
        <f>+SUMIF('TOTAL RECURSOS 2013'!$P:$P,CONCATENATE("E006",$A186,1,$G$8),'TOTAL RECURSOS 2013'!$N:$N)</f>
        <v>0</v>
      </c>
      <c r="H186" s="22">
        <f>+SUMIF('TOTAL RECURSOS 2013'!$P:$P,CONCATENATE("K024",$A186,1,$H$8),'TOTAL RECURSOS 2013'!$N:$N)</f>
        <v>0</v>
      </c>
      <c r="I186" s="22">
        <f>+SUMIF('TOTAL RECURSOS 2013'!$P:$P,CONCATENATE("K024",$A186,1,$I$8),'TOTAL RECURSOS 2013'!$N:$N)</f>
        <v>0</v>
      </c>
      <c r="J186" s="22">
        <f>+SUMIF('TOTAL RECURSOS 2013'!$P:$P,CONCATENATE("O001",$A186,4,$F$8),'TOTAL RECURSOS 2013'!$N:$N)</f>
        <v>0</v>
      </c>
      <c r="K186" s="22">
        <f>+SUMIF('TOTAL RECURSOS 2013'!$P:$P,CONCATENATE("M001",$A186,4,$F$8),'TOTAL RECURSOS 2013'!$N:$N)</f>
        <v>20000</v>
      </c>
      <c r="L186" s="22">
        <f>+SUMIF('TOTAL RECURSOS 2013'!$P:$P,CONCATENATE("E006",$A186,4,$F$8),'TOTAL RECURSOS 2013'!$N:$N)</f>
        <v>0</v>
      </c>
    </row>
    <row r="187" spans="1:12" ht="17.100000000000001" customHeight="1" x14ac:dyDescent="0.25">
      <c r="A187" s="27" t="s">
        <v>180</v>
      </c>
      <c r="B187" s="21" t="s">
        <v>339</v>
      </c>
      <c r="C187" s="22">
        <f>+C188</f>
        <v>100000</v>
      </c>
      <c r="D187" s="22">
        <f t="shared" ref="D187:L187" si="303">+D188</f>
        <v>0</v>
      </c>
      <c r="E187" s="22">
        <f t="shared" si="303"/>
        <v>0</v>
      </c>
      <c r="F187" s="22">
        <f t="shared" si="303"/>
        <v>0</v>
      </c>
      <c r="G187" s="22">
        <f t="shared" si="303"/>
        <v>0</v>
      </c>
      <c r="H187" s="22">
        <f t="shared" si="303"/>
        <v>0</v>
      </c>
      <c r="I187" s="22">
        <f t="shared" si="303"/>
        <v>0</v>
      </c>
      <c r="J187" s="22">
        <f t="shared" si="303"/>
        <v>0</v>
      </c>
      <c r="K187" s="22">
        <f t="shared" si="303"/>
        <v>0</v>
      </c>
      <c r="L187" s="22">
        <f t="shared" si="303"/>
        <v>100000</v>
      </c>
    </row>
    <row r="188" spans="1:12" ht="17.100000000000001" customHeight="1" x14ac:dyDescent="0.25">
      <c r="A188" s="28" t="s">
        <v>102</v>
      </c>
      <c r="B188" s="21" t="s">
        <v>340</v>
      </c>
      <c r="C188" s="22">
        <f>+SUM(D188:L188)</f>
        <v>100000</v>
      </c>
      <c r="D188" s="22">
        <f>+SUMIF('TOTAL RECURSOS 2013'!$P:$P,CONCATENATE("O001",$A188,1,$F$8),'TOTAL RECURSOS 2013'!$N:$N)</f>
        <v>0</v>
      </c>
      <c r="E188" s="22">
        <f>+SUMIF('TOTAL RECURSOS 2013'!$P:$P,CONCATENATE("M001",$A188,1,$F$8),'TOTAL RECURSOS 2013'!$N:$N)</f>
        <v>0</v>
      </c>
      <c r="F188" s="22">
        <f>+SUMIF('TOTAL RECURSOS 2013'!$P:$P,CONCATENATE("E006",$A188,1,$F$8),'TOTAL RECURSOS 2013'!$N:$N)</f>
        <v>0</v>
      </c>
      <c r="G188" s="22">
        <f>+SUMIF('TOTAL RECURSOS 2013'!$P:$P,CONCATENATE("E006",$A188,1,$G$8),'TOTAL RECURSOS 2013'!$N:$N)</f>
        <v>0</v>
      </c>
      <c r="H188" s="22">
        <f>+SUMIF('TOTAL RECURSOS 2013'!$P:$P,CONCATENATE("K024",$A188,1,$H$8),'TOTAL RECURSOS 2013'!$N:$N)</f>
        <v>0</v>
      </c>
      <c r="I188" s="22">
        <f>+SUMIF('TOTAL RECURSOS 2013'!$P:$P,CONCATENATE("K024",$A188,1,$I$8),'TOTAL RECURSOS 2013'!$N:$N)</f>
        <v>0</v>
      </c>
      <c r="J188" s="22">
        <f>+SUMIF('TOTAL RECURSOS 2013'!$P:$P,CONCATENATE("O001",$A188,4,$F$8),'TOTAL RECURSOS 2013'!$N:$N)</f>
        <v>0</v>
      </c>
      <c r="K188" s="22">
        <f>+SUMIF('TOTAL RECURSOS 2013'!$P:$P,CONCATENATE("M001",$A188,4,$F$8),'TOTAL RECURSOS 2013'!$N:$N)</f>
        <v>0</v>
      </c>
      <c r="L188" s="22">
        <f>+SUMIF('TOTAL RECURSOS 2013'!$P:$P,CONCATENATE("E006",$A188,4,$F$8),'TOTAL RECURSOS 2013'!$N:$N)</f>
        <v>100000</v>
      </c>
    </row>
    <row r="189" spans="1:12" ht="17.100000000000001" customHeight="1" x14ac:dyDescent="0.25">
      <c r="A189" s="27" t="s">
        <v>181</v>
      </c>
      <c r="B189" s="21" t="s">
        <v>341</v>
      </c>
      <c r="C189" s="22">
        <f>+C190</f>
        <v>372900</v>
      </c>
      <c r="D189" s="22">
        <f t="shared" ref="D189:L189" si="304">+D190</f>
        <v>0</v>
      </c>
      <c r="E189" s="22">
        <f t="shared" si="304"/>
        <v>0</v>
      </c>
      <c r="F189" s="22">
        <f t="shared" si="304"/>
        <v>0</v>
      </c>
      <c r="G189" s="22">
        <f t="shared" si="304"/>
        <v>0</v>
      </c>
      <c r="H189" s="22">
        <f t="shared" si="304"/>
        <v>0</v>
      </c>
      <c r="I189" s="22">
        <f t="shared" si="304"/>
        <v>0</v>
      </c>
      <c r="J189" s="22">
        <f t="shared" si="304"/>
        <v>0</v>
      </c>
      <c r="K189" s="22">
        <f t="shared" si="304"/>
        <v>0</v>
      </c>
      <c r="L189" s="22">
        <f t="shared" si="304"/>
        <v>372900</v>
      </c>
    </row>
    <row r="190" spans="1:12" ht="17.100000000000001" customHeight="1" x14ac:dyDescent="0.25">
      <c r="A190" s="28" t="s">
        <v>103</v>
      </c>
      <c r="B190" s="21" t="s">
        <v>341</v>
      </c>
      <c r="C190" s="22">
        <f>+SUM(D190:L190)</f>
        <v>372900</v>
      </c>
      <c r="D190" s="22">
        <f>+SUMIF('TOTAL RECURSOS 2013'!$P:$P,CONCATENATE("O001",$A190,1,$F$8),'TOTAL RECURSOS 2013'!$N:$N)</f>
        <v>0</v>
      </c>
      <c r="E190" s="22">
        <f>+SUMIF('TOTAL RECURSOS 2013'!$P:$P,CONCATENATE("M001",$A190,1,$F$8),'TOTAL RECURSOS 2013'!$N:$N)</f>
        <v>0</v>
      </c>
      <c r="F190" s="22">
        <f>+SUMIF('TOTAL RECURSOS 2013'!$P:$P,CONCATENATE("E006",$A190,1,$F$8),'TOTAL RECURSOS 2013'!$N:$N)</f>
        <v>0</v>
      </c>
      <c r="G190" s="22">
        <f>+SUMIF('TOTAL RECURSOS 2013'!$P:$P,CONCATENATE("E006",$A190,1,$G$8),'TOTAL RECURSOS 2013'!$N:$N)</f>
        <v>0</v>
      </c>
      <c r="H190" s="22">
        <f>+SUMIF('TOTAL RECURSOS 2013'!$P:$P,CONCATENATE("K024",$A190,1,$H$8),'TOTAL RECURSOS 2013'!$N:$N)</f>
        <v>0</v>
      </c>
      <c r="I190" s="22">
        <f>+SUMIF('TOTAL RECURSOS 2013'!$P:$P,CONCATENATE("K024",$A190,1,$I$8),'TOTAL RECURSOS 2013'!$N:$N)</f>
        <v>0</v>
      </c>
      <c r="J190" s="22">
        <f>+SUMIF('TOTAL RECURSOS 2013'!$P:$P,CONCATENATE("O001",$A190,4,$F$8),'TOTAL RECURSOS 2013'!$N:$N)</f>
        <v>0</v>
      </c>
      <c r="K190" s="22">
        <f>+SUMIF('TOTAL RECURSOS 2013'!$P:$P,CONCATENATE("M001",$A190,4,$F$8),'TOTAL RECURSOS 2013'!$N:$N)</f>
        <v>0</v>
      </c>
      <c r="L190" s="22">
        <f>+SUMIF('TOTAL RECURSOS 2013'!$P:$P,CONCATENATE("E006",$A190,4,$F$8),'TOTAL RECURSOS 2013'!$N:$N)</f>
        <v>372900</v>
      </c>
    </row>
    <row r="191" spans="1:12" s="9" customFormat="1" ht="17.100000000000001" customHeight="1" x14ac:dyDescent="0.2">
      <c r="A191" s="26">
        <v>3500</v>
      </c>
      <c r="B191" s="19" t="s">
        <v>342</v>
      </c>
      <c r="C191" s="20">
        <f>+C192+C195+C197+C199+C201+C203+C205+C207</f>
        <v>29408360</v>
      </c>
      <c r="D191" s="20">
        <f t="shared" ref="D191:L191" si="305">+D192+D195+D197+D199+D201+D203+D205+D207</f>
        <v>0</v>
      </c>
      <c r="E191" s="20">
        <f t="shared" si="305"/>
        <v>0</v>
      </c>
      <c r="F191" s="20">
        <f t="shared" si="305"/>
        <v>6029713</v>
      </c>
      <c r="G191" s="20">
        <f t="shared" ref="G191:H191" si="306">+G192+G195+G197+G199+G201+G203+G205+G207</f>
        <v>0</v>
      </c>
      <c r="H191" s="20">
        <f t="shared" si="306"/>
        <v>0</v>
      </c>
      <c r="I191" s="20">
        <f t="shared" si="305"/>
        <v>0</v>
      </c>
      <c r="J191" s="20">
        <f t="shared" si="305"/>
        <v>236000</v>
      </c>
      <c r="K191" s="20">
        <f t="shared" si="305"/>
        <v>905000</v>
      </c>
      <c r="L191" s="20">
        <f t="shared" si="305"/>
        <v>22237647</v>
      </c>
    </row>
    <row r="192" spans="1:12" ht="17.100000000000001" customHeight="1" x14ac:dyDescent="0.25">
      <c r="A192" s="27" t="s">
        <v>182</v>
      </c>
      <c r="B192" s="21" t="s">
        <v>343</v>
      </c>
      <c r="C192" s="22">
        <f>+C193+C194</f>
        <v>3650000</v>
      </c>
      <c r="D192" s="22">
        <f t="shared" ref="D192:L192" si="307">+D193+D194</f>
        <v>0</v>
      </c>
      <c r="E192" s="22">
        <f t="shared" si="307"/>
        <v>0</v>
      </c>
      <c r="F192" s="22">
        <f t="shared" si="307"/>
        <v>1680000</v>
      </c>
      <c r="G192" s="22">
        <f t="shared" ref="G192:H192" si="308">+G193+G194</f>
        <v>0</v>
      </c>
      <c r="H192" s="22">
        <f t="shared" si="308"/>
        <v>0</v>
      </c>
      <c r="I192" s="22">
        <f t="shared" si="307"/>
        <v>0</v>
      </c>
      <c r="J192" s="22">
        <f t="shared" si="307"/>
        <v>10000</v>
      </c>
      <c r="K192" s="22">
        <f t="shared" si="307"/>
        <v>35000</v>
      </c>
      <c r="L192" s="22">
        <f t="shared" si="307"/>
        <v>1925000</v>
      </c>
    </row>
    <row r="193" spans="1:12" ht="17.100000000000001" customHeight="1" x14ac:dyDescent="0.25">
      <c r="A193" s="28" t="s">
        <v>59</v>
      </c>
      <c r="B193" s="21" t="s">
        <v>344</v>
      </c>
      <c r="C193" s="22">
        <f>+SUM(D193:L193)</f>
        <v>1970000</v>
      </c>
      <c r="D193" s="22">
        <f>+SUMIF('TOTAL RECURSOS 2013'!$P:$P,CONCATENATE("O001",$A193,1,$F$8),'TOTAL RECURSOS 2013'!$N:$N)</f>
        <v>0</v>
      </c>
      <c r="E193" s="22">
        <f>+SUMIF('TOTAL RECURSOS 2013'!$P:$P,CONCATENATE("M001",$A193,1,$F$8),'TOTAL RECURSOS 2013'!$N:$N)</f>
        <v>0</v>
      </c>
      <c r="F193" s="22">
        <f>+SUMIF('TOTAL RECURSOS 2013'!$P:$P,CONCATENATE("E006",$A193,1,$F$8),'TOTAL RECURSOS 2013'!$N:$N)</f>
        <v>0</v>
      </c>
      <c r="G193" s="22">
        <f>+SUMIF('TOTAL RECURSOS 2013'!$P:$P,CONCATENATE("E006",$A193,1,$G$8),'TOTAL RECURSOS 2013'!$N:$N)</f>
        <v>0</v>
      </c>
      <c r="H193" s="22">
        <f>+SUMIF('TOTAL RECURSOS 2013'!$P:$P,CONCATENATE("K024",$A193,1,$H$8),'TOTAL RECURSOS 2013'!$N:$N)</f>
        <v>0</v>
      </c>
      <c r="I193" s="22">
        <f>+SUMIF('TOTAL RECURSOS 2013'!$P:$P,CONCATENATE("K024",$A193,1,$I$8),'TOTAL RECURSOS 2013'!$N:$N)</f>
        <v>0</v>
      </c>
      <c r="J193" s="22">
        <f>+SUMIF('TOTAL RECURSOS 2013'!$P:$P,CONCATENATE("O001",$A193,4,$F$8),'TOTAL RECURSOS 2013'!$N:$N)</f>
        <v>10000</v>
      </c>
      <c r="K193" s="22">
        <f>+SUMIF('TOTAL RECURSOS 2013'!$P:$P,CONCATENATE("M001",$A193,4,$F$8),'TOTAL RECURSOS 2013'!$N:$N)</f>
        <v>35000</v>
      </c>
      <c r="L193" s="22">
        <f>+SUMIF('TOTAL RECURSOS 2013'!$P:$P,CONCATENATE("E006",$A193,4,$F$8),'TOTAL RECURSOS 2013'!$N:$N)</f>
        <v>1925000</v>
      </c>
    </row>
    <row r="194" spans="1:12" ht="17.100000000000001" customHeight="1" x14ac:dyDescent="0.25">
      <c r="A194" s="28" t="s">
        <v>39</v>
      </c>
      <c r="B194" s="21" t="s">
        <v>345</v>
      </c>
      <c r="C194" s="22">
        <f>+SUM(D194:L194)</f>
        <v>1680000</v>
      </c>
      <c r="D194" s="22">
        <f>+SUMIF('TOTAL RECURSOS 2013'!$P:$P,CONCATENATE("O001",$A194,1,$F$8),'TOTAL RECURSOS 2013'!$N:$N)</f>
        <v>0</v>
      </c>
      <c r="E194" s="22">
        <f>+SUMIF('TOTAL RECURSOS 2013'!$P:$P,CONCATENATE("M001",$A194,1,$F$8),'TOTAL RECURSOS 2013'!$N:$N)</f>
        <v>0</v>
      </c>
      <c r="F194" s="22">
        <f>+SUMIF('TOTAL RECURSOS 2013'!$P:$P,CONCATENATE("E006",$A194,1,$F$8),'TOTAL RECURSOS 2013'!$N:$N)</f>
        <v>1680000</v>
      </c>
      <c r="G194" s="22">
        <f>+SUMIF('TOTAL RECURSOS 2013'!$P:$P,CONCATENATE("E006",$A194,1,$G$8),'TOTAL RECURSOS 2013'!$N:$N)</f>
        <v>0</v>
      </c>
      <c r="H194" s="22">
        <f>+SUMIF('TOTAL RECURSOS 2013'!$P:$P,CONCATENATE("K024",$A194,1,$H$8),'TOTAL RECURSOS 2013'!$N:$N)</f>
        <v>0</v>
      </c>
      <c r="I194" s="22">
        <f>+SUMIF('TOTAL RECURSOS 2013'!$P:$P,CONCATENATE("K024",$A194,1,$I$8),'TOTAL RECURSOS 2013'!$N:$N)</f>
        <v>0</v>
      </c>
      <c r="J194" s="22">
        <f>+SUMIF('TOTAL RECURSOS 2013'!$P:$P,CONCATENATE("O001",$A194,4,$F$8),'TOTAL RECURSOS 2013'!$N:$N)</f>
        <v>0</v>
      </c>
      <c r="K194" s="22">
        <f>+SUMIF('TOTAL RECURSOS 2013'!$P:$P,CONCATENATE("M001",$A194,4,$F$8),'TOTAL RECURSOS 2013'!$N:$N)</f>
        <v>0</v>
      </c>
      <c r="L194" s="22">
        <f>+SUMIF('TOTAL RECURSOS 2013'!$P:$P,CONCATENATE("E006",$A194,4,$F$8),'TOTAL RECURSOS 2013'!$N:$N)</f>
        <v>0</v>
      </c>
    </row>
    <row r="195" spans="1:12" ht="17.100000000000001" customHeight="1" x14ac:dyDescent="0.25">
      <c r="A195" s="27" t="s">
        <v>183</v>
      </c>
      <c r="B195" s="29" t="s">
        <v>346</v>
      </c>
      <c r="C195" s="22">
        <f>+C196</f>
        <v>59000</v>
      </c>
      <c r="D195" s="22">
        <f t="shared" ref="D195" si="309">+D196</f>
        <v>0</v>
      </c>
      <c r="E195" s="22">
        <f t="shared" ref="E195" si="310">+E196</f>
        <v>0</v>
      </c>
      <c r="F195" s="22">
        <f t="shared" ref="F195:G195" si="311">+F196</f>
        <v>4000</v>
      </c>
      <c r="G195" s="22">
        <f t="shared" si="311"/>
        <v>0</v>
      </c>
      <c r="H195" s="22">
        <f t="shared" ref="H195:I195" si="312">+H196</f>
        <v>0</v>
      </c>
      <c r="I195" s="22">
        <f t="shared" si="312"/>
        <v>0</v>
      </c>
      <c r="J195" s="22">
        <f t="shared" ref="J195" si="313">+J196</f>
        <v>0</v>
      </c>
      <c r="K195" s="22">
        <f t="shared" ref="K195" si="314">+K196</f>
        <v>15000</v>
      </c>
      <c r="L195" s="22">
        <f t="shared" ref="L195" si="315">+L196</f>
        <v>40000</v>
      </c>
    </row>
    <row r="196" spans="1:12" ht="17.100000000000001" customHeight="1" x14ac:dyDescent="0.25">
      <c r="A196" s="28" t="s">
        <v>40</v>
      </c>
      <c r="B196" s="21" t="s">
        <v>347</v>
      </c>
      <c r="C196" s="22">
        <f>+SUM(D196:L196)</f>
        <v>59000</v>
      </c>
      <c r="D196" s="22">
        <f>+SUMIF('TOTAL RECURSOS 2013'!$P:$P,CONCATENATE("O001",$A196,1,$F$8),'TOTAL RECURSOS 2013'!$N:$N)</f>
        <v>0</v>
      </c>
      <c r="E196" s="22">
        <f>+SUMIF('TOTAL RECURSOS 2013'!$P:$P,CONCATENATE("M001",$A196,1,$F$8),'TOTAL RECURSOS 2013'!$N:$N)</f>
        <v>0</v>
      </c>
      <c r="F196" s="22">
        <f>+SUMIF('TOTAL RECURSOS 2013'!$P:$P,CONCATENATE("E006",$A196,1,$F$8),'TOTAL RECURSOS 2013'!$N:$N)</f>
        <v>4000</v>
      </c>
      <c r="G196" s="22">
        <f>+SUMIF('TOTAL RECURSOS 2013'!$P:$P,CONCATENATE("E006",$A196,1,$G$8),'TOTAL RECURSOS 2013'!$N:$N)</f>
        <v>0</v>
      </c>
      <c r="H196" s="22">
        <f>+SUMIF('TOTAL RECURSOS 2013'!$P:$P,CONCATENATE("K024",$A196,1,$H$8),'TOTAL RECURSOS 2013'!$N:$N)</f>
        <v>0</v>
      </c>
      <c r="I196" s="22">
        <f>+SUMIF('TOTAL RECURSOS 2013'!$P:$P,CONCATENATE("K024",$A196,1,$I$8),'TOTAL RECURSOS 2013'!$N:$N)</f>
        <v>0</v>
      </c>
      <c r="J196" s="22">
        <f>+SUMIF('TOTAL RECURSOS 2013'!$P:$P,CONCATENATE("O001",$A196,4,$F$8),'TOTAL RECURSOS 2013'!$N:$N)</f>
        <v>0</v>
      </c>
      <c r="K196" s="22">
        <f>+SUMIF('TOTAL RECURSOS 2013'!$P:$P,CONCATENATE("M001",$A196,4,$F$8),'TOTAL RECURSOS 2013'!$N:$N)</f>
        <v>15000</v>
      </c>
      <c r="L196" s="22">
        <f>+SUMIF('TOTAL RECURSOS 2013'!$P:$P,CONCATENATE("E006",$A196,4,$F$8),'TOTAL RECURSOS 2013'!$N:$N)</f>
        <v>40000</v>
      </c>
    </row>
    <row r="197" spans="1:12" ht="17.100000000000001" customHeight="1" x14ac:dyDescent="0.25">
      <c r="A197" s="27" t="s">
        <v>184</v>
      </c>
      <c r="B197" s="21" t="s">
        <v>348</v>
      </c>
      <c r="C197" s="22">
        <f>+C198</f>
        <v>3900000</v>
      </c>
      <c r="D197" s="22">
        <f t="shared" ref="D197" si="316">+D198</f>
        <v>0</v>
      </c>
      <c r="E197" s="22">
        <f t="shared" ref="E197" si="317">+E198</f>
        <v>0</v>
      </c>
      <c r="F197" s="22">
        <f t="shared" ref="F197:G197" si="318">+F198</f>
        <v>400000</v>
      </c>
      <c r="G197" s="22">
        <f t="shared" si="318"/>
        <v>0</v>
      </c>
      <c r="H197" s="22">
        <f t="shared" ref="H197:I197" si="319">+H198</f>
        <v>0</v>
      </c>
      <c r="I197" s="22">
        <f t="shared" si="319"/>
        <v>0</v>
      </c>
      <c r="J197" s="22">
        <f t="shared" ref="J197" si="320">+J198</f>
        <v>85000</v>
      </c>
      <c r="K197" s="22">
        <f t="shared" ref="K197" si="321">+K198</f>
        <v>260000</v>
      </c>
      <c r="L197" s="22">
        <f t="shared" ref="L197" si="322">+L198</f>
        <v>3155000</v>
      </c>
    </row>
    <row r="198" spans="1:12" ht="17.100000000000001" customHeight="1" x14ac:dyDescent="0.25">
      <c r="A198" s="28" t="s">
        <v>41</v>
      </c>
      <c r="B198" s="21" t="s">
        <v>349</v>
      </c>
      <c r="C198" s="22">
        <f>+SUM(D198:L198)</f>
        <v>3900000</v>
      </c>
      <c r="D198" s="22">
        <f>+SUMIF('TOTAL RECURSOS 2013'!$P:$P,CONCATENATE("O001",$A198,1,$F$8),'TOTAL RECURSOS 2013'!$N:$N)</f>
        <v>0</v>
      </c>
      <c r="E198" s="22">
        <f>+SUMIF('TOTAL RECURSOS 2013'!$P:$P,CONCATENATE("M001",$A198,1,$F$8),'TOTAL RECURSOS 2013'!$N:$N)</f>
        <v>0</v>
      </c>
      <c r="F198" s="22">
        <f>+SUMIF('TOTAL RECURSOS 2013'!$P:$P,CONCATENATE("E006",$A198,1,$F$8),'TOTAL RECURSOS 2013'!$N:$N)</f>
        <v>400000</v>
      </c>
      <c r="G198" s="22">
        <f>+SUMIF('TOTAL RECURSOS 2013'!$P:$P,CONCATENATE("E006",$A198,1,$G$8),'TOTAL RECURSOS 2013'!$N:$N)</f>
        <v>0</v>
      </c>
      <c r="H198" s="22">
        <f>+SUMIF('TOTAL RECURSOS 2013'!$P:$P,CONCATENATE("K024",$A198,1,$H$8),'TOTAL RECURSOS 2013'!$N:$N)</f>
        <v>0</v>
      </c>
      <c r="I198" s="22">
        <f>+SUMIF('TOTAL RECURSOS 2013'!$P:$P,CONCATENATE("K024",$A198,1,$I$8),'TOTAL RECURSOS 2013'!$N:$N)</f>
        <v>0</v>
      </c>
      <c r="J198" s="22">
        <f>+SUMIF('TOTAL RECURSOS 2013'!$P:$P,CONCATENATE("O001",$A198,4,$F$8),'TOTAL RECURSOS 2013'!$N:$N)</f>
        <v>85000</v>
      </c>
      <c r="K198" s="22">
        <f>+SUMIF('TOTAL RECURSOS 2013'!$P:$P,CONCATENATE("M001",$A198,4,$F$8),'TOTAL RECURSOS 2013'!$N:$N)</f>
        <v>260000</v>
      </c>
      <c r="L198" s="22">
        <f>+SUMIF('TOTAL RECURSOS 2013'!$P:$P,CONCATENATE("E006",$A198,4,$F$8),'TOTAL RECURSOS 2013'!$N:$N)</f>
        <v>3155000</v>
      </c>
    </row>
    <row r="199" spans="1:12" ht="17.100000000000001" customHeight="1" x14ac:dyDescent="0.25">
      <c r="A199" s="27" t="s">
        <v>185</v>
      </c>
      <c r="B199" s="21" t="s">
        <v>350</v>
      </c>
      <c r="C199" s="22">
        <f>+C200</f>
        <v>9588647</v>
      </c>
      <c r="D199" s="22">
        <f t="shared" ref="D199" si="323">+D200</f>
        <v>0</v>
      </c>
      <c r="E199" s="22">
        <f t="shared" ref="E199" si="324">+E200</f>
        <v>0</v>
      </c>
      <c r="F199" s="22">
        <f t="shared" ref="F199:G199" si="325">+F200</f>
        <v>2900000</v>
      </c>
      <c r="G199" s="22">
        <f t="shared" si="325"/>
        <v>0</v>
      </c>
      <c r="H199" s="22">
        <f t="shared" ref="H199:I199" si="326">+H200</f>
        <v>0</v>
      </c>
      <c r="I199" s="22">
        <f t="shared" si="326"/>
        <v>0</v>
      </c>
      <c r="J199" s="22">
        <f t="shared" ref="J199" si="327">+J200</f>
        <v>0</v>
      </c>
      <c r="K199" s="22">
        <f t="shared" ref="K199" si="328">+K200</f>
        <v>0</v>
      </c>
      <c r="L199" s="22">
        <f t="shared" ref="L199" si="329">+L200</f>
        <v>6688647</v>
      </c>
    </row>
    <row r="200" spans="1:12" ht="17.100000000000001" customHeight="1" x14ac:dyDescent="0.25">
      <c r="A200" s="28" t="s">
        <v>42</v>
      </c>
      <c r="B200" s="21" t="s">
        <v>350</v>
      </c>
      <c r="C200" s="22">
        <f>+SUM(D200:L200)</f>
        <v>9588647</v>
      </c>
      <c r="D200" s="22">
        <f>+SUMIF('TOTAL RECURSOS 2013'!$P:$P,CONCATENATE("O001",$A200,1,$F$8),'TOTAL RECURSOS 2013'!$N:$N)</f>
        <v>0</v>
      </c>
      <c r="E200" s="22">
        <f>+SUMIF('TOTAL RECURSOS 2013'!$P:$P,CONCATENATE("M001",$A200,1,$F$8),'TOTAL RECURSOS 2013'!$N:$N)</f>
        <v>0</v>
      </c>
      <c r="F200" s="22">
        <f>+SUMIF('TOTAL RECURSOS 2013'!$P:$P,CONCATENATE("E006",$A200,1,$F$8),'TOTAL RECURSOS 2013'!$N:$N)</f>
        <v>2900000</v>
      </c>
      <c r="G200" s="22">
        <f>+SUMIF('TOTAL RECURSOS 2013'!$P:$P,CONCATENATE("E006",$A200,1,$G$8),'TOTAL RECURSOS 2013'!$N:$N)</f>
        <v>0</v>
      </c>
      <c r="H200" s="22">
        <f>+SUMIF('TOTAL RECURSOS 2013'!$P:$P,CONCATENATE("K024",$A200,1,$H$8),'TOTAL RECURSOS 2013'!$N:$N)</f>
        <v>0</v>
      </c>
      <c r="I200" s="22">
        <f>+SUMIF('TOTAL RECURSOS 2013'!$P:$P,CONCATENATE("K024",$A200,1,$I$8),'TOTAL RECURSOS 2013'!$N:$N)</f>
        <v>0</v>
      </c>
      <c r="J200" s="22">
        <f>+SUMIF('TOTAL RECURSOS 2013'!$P:$P,CONCATENATE("O001",$A200,4,$F$8),'TOTAL RECURSOS 2013'!$N:$N)</f>
        <v>0</v>
      </c>
      <c r="K200" s="22">
        <f>+SUMIF('TOTAL RECURSOS 2013'!$P:$P,CONCATENATE("M001",$A200,4,$F$8),'TOTAL RECURSOS 2013'!$N:$N)</f>
        <v>0</v>
      </c>
      <c r="L200" s="22">
        <f>+SUMIF('TOTAL RECURSOS 2013'!$P:$P,CONCATENATE("E006",$A200,4,$F$8),'TOTAL RECURSOS 2013'!$N:$N)</f>
        <v>6688647</v>
      </c>
    </row>
    <row r="201" spans="1:12" ht="17.100000000000001" customHeight="1" x14ac:dyDescent="0.25">
      <c r="A201" s="27" t="s">
        <v>186</v>
      </c>
      <c r="B201" s="21" t="s">
        <v>351</v>
      </c>
      <c r="C201" s="22">
        <f>+C202</f>
        <v>500000</v>
      </c>
      <c r="D201" s="22">
        <f t="shared" ref="D201" si="330">+D202</f>
        <v>0</v>
      </c>
      <c r="E201" s="22">
        <f t="shared" ref="E201" si="331">+E202</f>
        <v>0</v>
      </c>
      <c r="F201" s="22">
        <f t="shared" ref="F201:G201" si="332">+F202</f>
        <v>0</v>
      </c>
      <c r="G201" s="22">
        <f t="shared" si="332"/>
        <v>0</v>
      </c>
      <c r="H201" s="22">
        <f t="shared" ref="H201:I201" si="333">+H202</f>
        <v>0</v>
      </c>
      <c r="I201" s="22">
        <f t="shared" si="333"/>
        <v>0</v>
      </c>
      <c r="J201" s="22">
        <f t="shared" ref="J201" si="334">+J202</f>
        <v>8000</v>
      </c>
      <c r="K201" s="22">
        <f t="shared" ref="K201" si="335">+K202</f>
        <v>10000</v>
      </c>
      <c r="L201" s="22">
        <f t="shared" ref="L201" si="336">+L202</f>
        <v>482000</v>
      </c>
    </row>
    <row r="202" spans="1:12" ht="17.100000000000001" customHeight="1" x14ac:dyDescent="0.25">
      <c r="A202" s="28" t="s">
        <v>60</v>
      </c>
      <c r="B202" s="21" t="s">
        <v>352</v>
      </c>
      <c r="C202" s="22">
        <f>+SUM(D202:L202)</f>
        <v>500000</v>
      </c>
      <c r="D202" s="22">
        <f>+SUMIF('TOTAL RECURSOS 2013'!$P:$P,CONCATENATE("O001",$A202,1,$F$8),'TOTAL RECURSOS 2013'!$N:$N)</f>
        <v>0</v>
      </c>
      <c r="E202" s="22">
        <f>+SUMIF('TOTAL RECURSOS 2013'!$P:$P,CONCATENATE("M001",$A202,1,$F$8),'TOTAL RECURSOS 2013'!$N:$N)</f>
        <v>0</v>
      </c>
      <c r="F202" s="22">
        <f>+SUMIF('TOTAL RECURSOS 2013'!$P:$P,CONCATENATE("E006",$A202,1,$F$8),'TOTAL RECURSOS 2013'!$N:$N)</f>
        <v>0</v>
      </c>
      <c r="G202" s="22">
        <f>+SUMIF('TOTAL RECURSOS 2013'!$P:$P,CONCATENATE("E006",$A202,1,$G$8),'TOTAL RECURSOS 2013'!$N:$N)</f>
        <v>0</v>
      </c>
      <c r="H202" s="22">
        <f>+SUMIF('TOTAL RECURSOS 2013'!$P:$P,CONCATENATE("K024",$A202,1,$H$8),'TOTAL RECURSOS 2013'!$N:$N)</f>
        <v>0</v>
      </c>
      <c r="I202" s="22">
        <f>+SUMIF('TOTAL RECURSOS 2013'!$P:$P,CONCATENATE("K024",$A202,1,$I$8),'TOTAL RECURSOS 2013'!$N:$N)</f>
        <v>0</v>
      </c>
      <c r="J202" s="22">
        <f>+SUMIF('TOTAL RECURSOS 2013'!$P:$P,CONCATENATE("O001",$A202,4,$F$8),'TOTAL RECURSOS 2013'!$N:$N)</f>
        <v>8000</v>
      </c>
      <c r="K202" s="22">
        <f>+SUMIF('TOTAL RECURSOS 2013'!$P:$P,CONCATENATE("M001",$A202,4,$F$8),'TOTAL RECURSOS 2013'!$N:$N)</f>
        <v>10000</v>
      </c>
      <c r="L202" s="22">
        <f>+SUMIF('TOTAL RECURSOS 2013'!$P:$P,CONCATENATE("E006",$A202,4,$F$8),'TOTAL RECURSOS 2013'!$N:$N)</f>
        <v>482000</v>
      </c>
    </row>
    <row r="203" spans="1:12" ht="17.100000000000001" customHeight="1" x14ac:dyDescent="0.25">
      <c r="A203" s="27" t="s">
        <v>187</v>
      </c>
      <c r="B203" s="21" t="s">
        <v>353</v>
      </c>
      <c r="C203" s="22">
        <f>+C204</f>
        <v>7910713</v>
      </c>
      <c r="D203" s="22">
        <f t="shared" ref="D203" si="337">+D204</f>
        <v>0</v>
      </c>
      <c r="E203" s="22">
        <f t="shared" ref="E203" si="338">+E204</f>
        <v>0</v>
      </c>
      <c r="F203" s="22">
        <f t="shared" ref="F203:G203" si="339">+F204</f>
        <v>760713</v>
      </c>
      <c r="G203" s="22">
        <f t="shared" si="339"/>
        <v>0</v>
      </c>
      <c r="H203" s="22">
        <f t="shared" ref="H203:I203" si="340">+H204</f>
        <v>0</v>
      </c>
      <c r="I203" s="22">
        <f t="shared" si="340"/>
        <v>0</v>
      </c>
      <c r="J203" s="22">
        <f t="shared" ref="J203" si="341">+J204</f>
        <v>55000</v>
      </c>
      <c r="K203" s="22">
        <f t="shared" ref="K203" si="342">+K204</f>
        <v>220000</v>
      </c>
      <c r="L203" s="22">
        <f t="shared" ref="L203" si="343">+L204</f>
        <v>6875000</v>
      </c>
    </row>
    <row r="204" spans="1:12" ht="17.100000000000001" customHeight="1" x14ac:dyDescent="0.25">
      <c r="A204" s="28" t="s">
        <v>43</v>
      </c>
      <c r="B204" s="21" t="s">
        <v>354</v>
      </c>
      <c r="C204" s="22">
        <f>+SUM(D204:L204)</f>
        <v>7910713</v>
      </c>
      <c r="D204" s="22">
        <f>+SUMIF('TOTAL RECURSOS 2013'!$P:$P,CONCATENATE("O001",$A204,1,$F$8),'TOTAL RECURSOS 2013'!$N:$N)</f>
        <v>0</v>
      </c>
      <c r="E204" s="22">
        <f>+SUMIF('TOTAL RECURSOS 2013'!$P:$P,CONCATENATE("M001",$A204,1,$F$8),'TOTAL RECURSOS 2013'!$N:$N)</f>
        <v>0</v>
      </c>
      <c r="F204" s="22">
        <f>+SUMIF('TOTAL RECURSOS 2013'!$P:$P,CONCATENATE("E006",$A204,1,$F$8),'TOTAL RECURSOS 2013'!$N:$N)</f>
        <v>760713</v>
      </c>
      <c r="G204" s="22">
        <f>+SUMIF('TOTAL RECURSOS 2013'!$P:$P,CONCATENATE("E006",$A204,1,$G$8),'TOTAL RECURSOS 2013'!$N:$N)</f>
        <v>0</v>
      </c>
      <c r="H204" s="22">
        <f>+SUMIF('TOTAL RECURSOS 2013'!$P:$P,CONCATENATE("K024",$A204,1,$H$8),'TOTAL RECURSOS 2013'!$N:$N)</f>
        <v>0</v>
      </c>
      <c r="I204" s="22">
        <f>+SUMIF('TOTAL RECURSOS 2013'!$P:$P,CONCATENATE("K024",$A204,1,$I$8),'TOTAL RECURSOS 2013'!$N:$N)</f>
        <v>0</v>
      </c>
      <c r="J204" s="22">
        <f>+SUMIF('TOTAL RECURSOS 2013'!$P:$P,CONCATENATE("O001",$A204,4,$F$8),'TOTAL RECURSOS 2013'!$N:$N)</f>
        <v>55000</v>
      </c>
      <c r="K204" s="22">
        <f>+SUMIF('TOTAL RECURSOS 2013'!$P:$P,CONCATENATE("M001",$A204,4,$F$8),'TOTAL RECURSOS 2013'!$N:$N)</f>
        <v>220000</v>
      </c>
      <c r="L204" s="22">
        <f>+SUMIF('TOTAL RECURSOS 2013'!$P:$P,CONCATENATE("E006",$A204,4,$F$8),'TOTAL RECURSOS 2013'!$N:$N)</f>
        <v>6875000</v>
      </c>
    </row>
    <row r="205" spans="1:12" ht="17.100000000000001" customHeight="1" x14ac:dyDescent="0.25">
      <c r="A205" s="27" t="s">
        <v>188</v>
      </c>
      <c r="B205" s="21" t="s">
        <v>355</v>
      </c>
      <c r="C205" s="22">
        <f>+C206</f>
        <v>2100000</v>
      </c>
      <c r="D205" s="22">
        <f t="shared" ref="D205" si="344">+D206</f>
        <v>0</v>
      </c>
      <c r="E205" s="22">
        <f t="shared" ref="E205" si="345">+E206</f>
        <v>0</v>
      </c>
      <c r="F205" s="22">
        <f t="shared" ref="F205:G205" si="346">+F206</f>
        <v>180000</v>
      </c>
      <c r="G205" s="22">
        <f t="shared" si="346"/>
        <v>0</v>
      </c>
      <c r="H205" s="22">
        <f t="shared" ref="H205:I205" si="347">+H206</f>
        <v>0</v>
      </c>
      <c r="I205" s="22">
        <f t="shared" si="347"/>
        <v>0</v>
      </c>
      <c r="J205" s="22">
        <f t="shared" ref="J205" si="348">+J206</f>
        <v>33000</v>
      </c>
      <c r="K205" s="22">
        <f t="shared" ref="K205" si="349">+K206</f>
        <v>145000</v>
      </c>
      <c r="L205" s="22">
        <f t="shared" ref="L205" si="350">+L206</f>
        <v>1742000</v>
      </c>
    </row>
    <row r="206" spans="1:12" ht="17.100000000000001" customHeight="1" x14ac:dyDescent="0.25">
      <c r="A206" s="28" t="s">
        <v>44</v>
      </c>
      <c r="B206" s="21" t="s">
        <v>356</v>
      </c>
      <c r="C206" s="22">
        <f>+SUM(D206:L206)</f>
        <v>2100000</v>
      </c>
      <c r="D206" s="22">
        <f>+SUMIF('TOTAL RECURSOS 2013'!$P:$P,CONCATENATE("O001",$A206,1,$F$8),'TOTAL RECURSOS 2013'!$N:$N)</f>
        <v>0</v>
      </c>
      <c r="E206" s="22">
        <f>+SUMIF('TOTAL RECURSOS 2013'!$P:$P,CONCATENATE("M001",$A206,1,$F$8),'TOTAL RECURSOS 2013'!$N:$N)</f>
        <v>0</v>
      </c>
      <c r="F206" s="22">
        <f>+SUMIF('TOTAL RECURSOS 2013'!$P:$P,CONCATENATE("E006",$A206,1,$F$8),'TOTAL RECURSOS 2013'!$N:$N)</f>
        <v>180000</v>
      </c>
      <c r="G206" s="22">
        <f>+SUMIF('TOTAL RECURSOS 2013'!$P:$P,CONCATENATE("E006",$A206,1,$G$8),'TOTAL RECURSOS 2013'!$N:$N)</f>
        <v>0</v>
      </c>
      <c r="H206" s="22">
        <f>+SUMIF('TOTAL RECURSOS 2013'!$P:$P,CONCATENATE("K024",$A206,1,$H$8),'TOTAL RECURSOS 2013'!$N:$N)</f>
        <v>0</v>
      </c>
      <c r="I206" s="22">
        <f>+SUMIF('TOTAL RECURSOS 2013'!$P:$P,CONCATENATE("K024",$A206,1,$I$8),'TOTAL RECURSOS 2013'!$N:$N)</f>
        <v>0</v>
      </c>
      <c r="J206" s="22">
        <f>+SUMIF('TOTAL RECURSOS 2013'!$P:$P,CONCATENATE("O001",$A206,4,$F$8),'TOTAL RECURSOS 2013'!$N:$N)</f>
        <v>33000</v>
      </c>
      <c r="K206" s="22">
        <f>+SUMIF('TOTAL RECURSOS 2013'!$P:$P,CONCATENATE("M001",$A206,4,$F$8),'TOTAL RECURSOS 2013'!$N:$N)</f>
        <v>145000</v>
      </c>
      <c r="L206" s="22">
        <f>+SUMIF('TOTAL RECURSOS 2013'!$P:$P,CONCATENATE("E006",$A206,4,$F$8),'TOTAL RECURSOS 2013'!$N:$N)</f>
        <v>1742000</v>
      </c>
    </row>
    <row r="207" spans="1:12" ht="17.100000000000001" customHeight="1" x14ac:dyDescent="0.25">
      <c r="A207" s="27" t="s">
        <v>189</v>
      </c>
      <c r="B207" s="21" t="s">
        <v>357</v>
      </c>
      <c r="C207" s="22">
        <f>+C208</f>
        <v>1700000</v>
      </c>
      <c r="D207" s="22">
        <f t="shared" ref="D207" si="351">+D208</f>
        <v>0</v>
      </c>
      <c r="E207" s="22">
        <f t="shared" ref="E207" si="352">+E208</f>
        <v>0</v>
      </c>
      <c r="F207" s="22">
        <f t="shared" ref="F207:G207" si="353">+F208</f>
        <v>105000</v>
      </c>
      <c r="G207" s="22">
        <f t="shared" si="353"/>
        <v>0</v>
      </c>
      <c r="H207" s="22">
        <f t="shared" ref="H207:I207" si="354">+H208</f>
        <v>0</v>
      </c>
      <c r="I207" s="22">
        <f t="shared" si="354"/>
        <v>0</v>
      </c>
      <c r="J207" s="22">
        <f t="shared" ref="J207" si="355">+J208</f>
        <v>45000</v>
      </c>
      <c r="K207" s="22">
        <f t="shared" ref="K207" si="356">+K208</f>
        <v>220000</v>
      </c>
      <c r="L207" s="22">
        <f t="shared" ref="L207" si="357">+L208</f>
        <v>1330000</v>
      </c>
    </row>
    <row r="208" spans="1:12" ht="17.100000000000001" customHeight="1" x14ac:dyDescent="0.25">
      <c r="A208" s="28" t="s">
        <v>45</v>
      </c>
      <c r="B208" s="21" t="s">
        <v>357</v>
      </c>
      <c r="C208" s="22">
        <f>+SUM(D208:L208)</f>
        <v>1700000</v>
      </c>
      <c r="D208" s="22">
        <f>+SUMIF('TOTAL RECURSOS 2013'!$P:$P,CONCATENATE("O001",$A208,1,$F$8),'TOTAL RECURSOS 2013'!$N:$N)</f>
        <v>0</v>
      </c>
      <c r="E208" s="22">
        <f>+SUMIF('TOTAL RECURSOS 2013'!$P:$P,CONCATENATE("M001",$A208,1,$F$8),'TOTAL RECURSOS 2013'!$N:$N)</f>
        <v>0</v>
      </c>
      <c r="F208" s="22">
        <f>+SUMIF('TOTAL RECURSOS 2013'!$P:$P,CONCATENATE("E006",$A208,1,$F$8),'TOTAL RECURSOS 2013'!$N:$N)</f>
        <v>105000</v>
      </c>
      <c r="G208" s="22">
        <f>+SUMIF('TOTAL RECURSOS 2013'!$P:$P,CONCATENATE("E006",$A208,1,$G$8),'TOTAL RECURSOS 2013'!$N:$N)</f>
        <v>0</v>
      </c>
      <c r="H208" s="22">
        <f>+SUMIF('TOTAL RECURSOS 2013'!$P:$P,CONCATENATE("K024",$A208,1,$H$8),'TOTAL RECURSOS 2013'!$N:$N)</f>
        <v>0</v>
      </c>
      <c r="I208" s="22">
        <f>+SUMIF('TOTAL RECURSOS 2013'!$P:$P,CONCATENATE("K024",$A208,1,$I$8),'TOTAL RECURSOS 2013'!$N:$N)</f>
        <v>0</v>
      </c>
      <c r="J208" s="22">
        <f>+SUMIF('TOTAL RECURSOS 2013'!$P:$P,CONCATENATE("O001",$A208,4,$F$8),'TOTAL RECURSOS 2013'!$N:$N)</f>
        <v>45000</v>
      </c>
      <c r="K208" s="22">
        <f>+SUMIF('TOTAL RECURSOS 2013'!$P:$P,CONCATENATE("M001",$A208,4,$F$8),'TOTAL RECURSOS 2013'!$N:$N)</f>
        <v>220000</v>
      </c>
      <c r="L208" s="22">
        <f>+SUMIF('TOTAL RECURSOS 2013'!$P:$P,CONCATENATE("E006",$A208,4,$F$8),'TOTAL RECURSOS 2013'!$N:$N)</f>
        <v>1330000</v>
      </c>
    </row>
    <row r="209" spans="1:12" s="9" customFormat="1" ht="17.100000000000001" customHeight="1" x14ac:dyDescent="0.2">
      <c r="A209" s="26">
        <v>3700</v>
      </c>
      <c r="B209" s="19" t="s">
        <v>358</v>
      </c>
      <c r="C209" s="20">
        <f>+C210+C214+C218+C221</f>
        <v>6600000</v>
      </c>
      <c r="D209" s="20">
        <f t="shared" ref="D209:L209" si="358">+D210+D214+D218+D221</f>
        <v>0</v>
      </c>
      <c r="E209" s="20">
        <f t="shared" si="358"/>
        <v>0</v>
      </c>
      <c r="F209" s="20">
        <f t="shared" si="358"/>
        <v>0</v>
      </c>
      <c r="G209" s="20">
        <f t="shared" ref="G209:H209" si="359">+G210+G214+G218+G221</f>
        <v>0</v>
      </c>
      <c r="H209" s="20">
        <f t="shared" si="359"/>
        <v>0</v>
      </c>
      <c r="I209" s="20">
        <f t="shared" si="358"/>
        <v>0</v>
      </c>
      <c r="J209" s="20">
        <f t="shared" si="358"/>
        <v>50000</v>
      </c>
      <c r="K209" s="20">
        <f t="shared" si="358"/>
        <v>170000</v>
      </c>
      <c r="L209" s="20">
        <f t="shared" si="358"/>
        <v>6380000</v>
      </c>
    </row>
    <row r="210" spans="1:12" ht="17.100000000000001" customHeight="1" x14ac:dyDescent="0.25">
      <c r="A210" s="27" t="s">
        <v>190</v>
      </c>
      <c r="B210" s="21" t="s">
        <v>359</v>
      </c>
      <c r="C210" s="22">
        <f>+C211+C212+C213</f>
        <v>2050000</v>
      </c>
      <c r="D210" s="22">
        <f t="shared" ref="D210:L210" si="360">+D211+D212+D213</f>
        <v>0</v>
      </c>
      <c r="E210" s="22">
        <f t="shared" si="360"/>
        <v>0</v>
      </c>
      <c r="F210" s="22">
        <f t="shared" si="360"/>
        <v>0</v>
      </c>
      <c r="G210" s="22">
        <f t="shared" ref="G210:H210" si="361">+G211+G212+G213</f>
        <v>0</v>
      </c>
      <c r="H210" s="22">
        <f t="shared" si="361"/>
        <v>0</v>
      </c>
      <c r="I210" s="22">
        <f t="shared" si="360"/>
        <v>0</v>
      </c>
      <c r="J210" s="22">
        <f t="shared" si="360"/>
        <v>0</v>
      </c>
      <c r="K210" s="22">
        <f t="shared" si="360"/>
        <v>0</v>
      </c>
      <c r="L210" s="22">
        <f t="shared" si="360"/>
        <v>2050000</v>
      </c>
    </row>
    <row r="211" spans="1:12" ht="17.100000000000001" customHeight="1" x14ac:dyDescent="0.25">
      <c r="A211" s="28" t="s">
        <v>104</v>
      </c>
      <c r="B211" s="21" t="s">
        <v>360</v>
      </c>
      <c r="C211" s="22">
        <f>+SUM(D211:L211)</f>
        <v>800000</v>
      </c>
      <c r="D211" s="22">
        <f>+SUMIF('TOTAL RECURSOS 2013'!$P:$P,CONCATENATE("O001",$A211,1,$F$8),'TOTAL RECURSOS 2013'!$N:$N)</f>
        <v>0</v>
      </c>
      <c r="E211" s="22">
        <f>+SUMIF('TOTAL RECURSOS 2013'!$P:$P,CONCATENATE("M001",$A211,1,$F$8),'TOTAL RECURSOS 2013'!$N:$N)</f>
        <v>0</v>
      </c>
      <c r="F211" s="22">
        <f>+SUMIF('TOTAL RECURSOS 2013'!$P:$P,CONCATENATE("E006",$A211,1,$F$8),'TOTAL RECURSOS 2013'!$N:$N)</f>
        <v>0</v>
      </c>
      <c r="G211" s="22">
        <f>+SUMIF('TOTAL RECURSOS 2013'!$P:$P,CONCATENATE("E006",$A211,1,$G$8),'TOTAL RECURSOS 2013'!$N:$N)</f>
        <v>0</v>
      </c>
      <c r="H211" s="22">
        <f>+SUMIF('TOTAL RECURSOS 2013'!$P:$P,CONCATENATE("K024",$A211,1,$H$8),'TOTAL RECURSOS 2013'!$N:$N)</f>
        <v>0</v>
      </c>
      <c r="I211" s="22">
        <f>+SUMIF('TOTAL RECURSOS 2013'!$P:$P,CONCATENATE("K024",$A211,1,$I$8),'TOTAL RECURSOS 2013'!$N:$N)</f>
        <v>0</v>
      </c>
      <c r="J211" s="22">
        <f>+SUMIF('TOTAL RECURSOS 2013'!$P:$P,CONCATENATE("O001",$A211,4,$F$8),'TOTAL RECURSOS 2013'!$N:$N)</f>
        <v>0</v>
      </c>
      <c r="K211" s="22">
        <f>+SUMIF('TOTAL RECURSOS 2013'!$P:$P,CONCATENATE("M001",$A211,4,$F$8),'TOTAL RECURSOS 2013'!$N:$N)</f>
        <v>0</v>
      </c>
      <c r="L211" s="22">
        <f>+SUMIF('TOTAL RECURSOS 2013'!$P:$P,CONCATENATE("E006",$A211,4,$F$8),'TOTAL RECURSOS 2013'!$N:$N)</f>
        <v>800000</v>
      </c>
    </row>
    <row r="212" spans="1:12" ht="17.100000000000001" customHeight="1" x14ac:dyDescent="0.25">
      <c r="A212" s="28" t="s">
        <v>105</v>
      </c>
      <c r="B212" s="30" t="s">
        <v>396</v>
      </c>
      <c r="C212" s="22">
        <f>+SUM(D212:L212)</f>
        <v>250000</v>
      </c>
      <c r="D212" s="22">
        <f>+SUMIF('TOTAL RECURSOS 2013'!$P:$P,CONCATENATE("O001",$A212,1,$F$8),'TOTAL RECURSOS 2013'!$N:$N)</f>
        <v>0</v>
      </c>
      <c r="E212" s="22">
        <f>+SUMIF('TOTAL RECURSOS 2013'!$P:$P,CONCATENATE("M001",$A212,1,$F$8),'TOTAL RECURSOS 2013'!$N:$N)</f>
        <v>0</v>
      </c>
      <c r="F212" s="22">
        <f>+SUMIF('TOTAL RECURSOS 2013'!$P:$P,CONCATENATE("E006",$A212,1,$F$8),'TOTAL RECURSOS 2013'!$N:$N)</f>
        <v>0</v>
      </c>
      <c r="G212" s="22">
        <f>+SUMIF('TOTAL RECURSOS 2013'!$P:$P,CONCATENATE("E006",$A212,1,$G$8),'TOTAL RECURSOS 2013'!$N:$N)</f>
        <v>0</v>
      </c>
      <c r="H212" s="22">
        <f>+SUMIF('TOTAL RECURSOS 2013'!$P:$P,CONCATENATE("K024",$A212,1,$H$8),'TOTAL RECURSOS 2013'!$N:$N)</f>
        <v>0</v>
      </c>
      <c r="I212" s="22">
        <f>+SUMIF('TOTAL RECURSOS 2013'!$P:$P,CONCATENATE("K024",$A212,1,$I$8),'TOTAL RECURSOS 2013'!$N:$N)</f>
        <v>0</v>
      </c>
      <c r="J212" s="22">
        <f>+SUMIF('TOTAL RECURSOS 2013'!$P:$P,CONCATENATE("O001",$A212,4,$F$8),'TOTAL RECURSOS 2013'!$N:$N)</f>
        <v>0</v>
      </c>
      <c r="K212" s="22">
        <f>+SUMIF('TOTAL RECURSOS 2013'!$P:$P,CONCATENATE("M001",$A212,4,$F$8),'TOTAL RECURSOS 2013'!$N:$N)</f>
        <v>0</v>
      </c>
      <c r="L212" s="22">
        <f>+SUMIF('TOTAL RECURSOS 2013'!$P:$P,CONCATENATE("E006",$A212,4,$F$8),'TOTAL RECURSOS 2013'!$N:$N)</f>
        <v>250000</v>
      </c>
    </row>
    <row r="213" spans="1:12" ht="17.100000000000001" customHeight="1" x14ac:dyDescent="0.25">
      <c r="A213" s="28" t="s">
        <v>106</v>
      </c>
      <c r="B213" s="29" t="s">
        <v>361</v>
      </c>
      <c r="C213" s="22">
        <f>+SUM(D213:L213)</f>
        <v>1000000</v>
      </c>
      <c r="D213" s="22">
        <f>+SUMIF('TOTAL RECURSOS 2013'!$P:$P,CONCATENATE("O001",$A213,1,$F$8),'TOTAL RECURSOS 2013'!$N:$N)</f>
        <v>0</v>
      </c>
      <c r="E213" s="22">
        <f>+SUMIF('TOTAL RECURSOS 2013'!$P:$P,CONCATENATE("M001",$A213,1,$F$8),'TOTAL RECURSOS 2013'!$N:$N)</f>
        <v>0</v>
      </c>
      <c r="F213" s="22">
        <f>+SUMIF('TOTAL RECURSOS 2013'!$P:$P,CONCATENATE("E006",$A213,1,$F$8),'TOTAL RECURSOS 2013'!$N:$N)</f>
        <v>0</v>
      </c>
      <c r="G213" s="22">
        <f>+SUMIF('TOTAL RECURSOS 2013'!$P:$P,CONCATENATE("E006",$A213,1,$G$8),'TOTAL RECURSOS 2013'!$N:$N)</f>
        <v>0</v>
      </c>
      <c r="H213" s="22">
        <f>+SUMIF('TOTAL RECURSOS 2013'!$P:$P,CONCATENATE("K024",$A213,1,$H$8),'TOTAL RECURSOS 2013'!$N:$N)</f>
        <v>0</v>
      </c>
      <c r="I213" s="22">
        <f>+SUMIF('TOTAL RECURSOS 2013'!$P:$P,CONCATENATE("K024",$A213,1,$I$8),'TOTAL RECURSOS 2013'!$N:$N)</f>
        <v>0</v>
      </c>
      <c r="J213" s="22">
        <f>+SUMIF('TOTAL RECURSOS 2013'!$P:$P,CONCATENATE("O001",$A213,4,$F$8),'TOTAL RECURSOS 2013'!$N:$N)</f>
        <v>0</v>
      </c>
      <c r="K213" s="22">
        <f>+SUMIF('TOTAL RECURSOS 2013'!$P:$P,CONCATENATE("M001",$A213,4,$F$8),'TOTAL RECURSOS 2013'!$N:$N)</f>
        <v>0</v>
      </c>
      <c r="L213" s="22">
        <f>+SUMIF('TOTAL RECURSOS 2013'!$P:$P,CONCATENATE("E006",$A213,4,$F$8),'TOTAL RECURSOS 2013'!$N:$N)</f>
        <v>1000000</v>
      </c>
    </row>
    <row r="214" spans="1:12" ht="17.100000000000001" customHeight="1" x14ac:dyDescent="0.25">
      <c r="A214" s="27" t="s">
        <v>191</v>
      </c>
      <c r="B214" s="21" t="s">
        <v>362</v>
      </c>
      <c r="C214" s="22">
        <f>+C215+C216+C217</f>
        <v>840000</v>
      </c>
      <c r="D214" s="22">
        <f t="shared" ref="D214" si="362">+D215+D216+D217</f>
        <v>0</v>
      </c>
      <c r="E214" s="22">
        <f t="shared" ref="E214" si="363">+E215+E216+E217</f>
        <v>0</v>
      </c>
      <c r="F214" s="22">
        <f t="shared" ref="F214:G214" si="364">+F215+F216+F217</f>
        <v>0</v>
      </c>
      <c r="G214" s="22">
        <f t="shared" si="364"/>
        <v>0</v>
      </c>
      <c r="H214" s="22">
        <f t="shared" ref="H214:I214" si="365">+H215+H216+H217</f>
        <v>0</v>
      </c>
      <c r="I214" s="22">
        <f t="shared" si="365"/>
        <v>0</v>
      </c>
      <c r="J214" s="22">
        <f t="shared" ref="J214" si="366">+J215+J216+J217</f>
        <v>15000</v>
      </c>
      <c r="K214" s="22">
        <f t="shared" ref="K214" si="367">+K215+K216+K217</f>
        <v>60000</v>
      </c>
      <c r="L214" s="22">
        <f t="shared" ref="L214" si="368">+L215+L216+L217</f>
        <v>765000</v>
      </c>
    </row>
    <row r="215" spans="1:12" ht="17.100000000000001" customHeight="1" x14ac:dyDescent="0.25">
      <c r="A215" s="28" t="s">
        <v>68</v>
      </c>
      <c r="B215" s="21" t="s">
        <v>363</v>
      </c>
      <c r="C215" s="22">
        <f>+SUM(D215:L215)</f>
        <v>450000</v>
      </c>
      <c r="D215" s="22">
        <f>+SUMIF('TOTAL RECURSOS 2013'!$P:$P,CONCATENATE("O001",$A215,1,$F$8),'TOTAL RECURSOS 2013'!$N:$N)</f>
        <v>0</v>
      </c>
      <c r="E215" s="22">
        <f>+SUMIF('TOTAL RECURSOS 2013'!$P:$P,CONCATENATE("M001",$A215,1,$F$8),'TOTAL RECURSOS 2013'!$N:$N)</f>
        <v>0</v>
      </c>
      <c r="F215" s="22">
        <f>+SUMIF('TOTAL RECURSOS 2013'!$P:$P,CONCATENATE("E006",$A215,1,$F$8),'TOTAL RECURSOS 2013'!$N:$N)</f>
        <v>0</v>
      </c>
      <c r="G215" s="22">
        <f>+SUMIF('TOTAL RECURSOS 2013'!$P:$P,CONCATENATE("E006",$A215,1,$G$8),'TOTAL RECURSOS 2013'!$N:$N)</f>
        <v>0</v>
      </c>
      <c r="H215" s="22">
        <f>+SUMIF('TOTAL RECURSOS 2013'!$P:$P,CONCATENATE("K024",$A215,1,$H$8),'TOTAL RECURSOS 2013'!$N:$N)</f>
        <v>0</v>
      </c>
      <c r="I215" s="22">
        <f>+SUMIF('TOTAL RECURSOS 2013'!$P:$P,CONCATENATE("K024",$A215,1,$I$8),'TOTAL RECURSOS 2013'!$N:$N)</f>
        <v>0</v>
      </c>
      <c r="J215" s="22">
        <f>+SUMIF('TOTAL RECURSOS 2013'!$P:$P,CONCATENATE("O001",$A215,4,$F$8),'TOTAL RECURSOS 2013'!$N:$N)</f>
        <v>0</v>
      </c>
      <c r="K215" s="22">
        <f>+SUMIF('TOTAL RECURSOS 2013'!$P:$P,CONCATENATE("M001",$A215,4,$F$8),'TOTAL RECURSOS 2013'!$N:$N)</f>
        <v>25000</v>
      </c>
      <c r="L215" s="22">
        <f>+SUMIF('TOTAL RECURSOS 2013'!$P:$P,CONCATENATE("E006",$A215,4,$F$8),'TOTAL RECURSOS 2013'!$N:$N)</f>
        <v>425000</v>
      </c>
    </row>
    <row r="216" spans="1:12" ht="17.100000000000001" customHeight="1" x14ac:dyDescent="0.25">
      <c r="A216" s="28" t="s">
        <v>61</v>
      </c>
      <c r="B216" s="29" t="s">
        <v>364</v>
      </c>
      <c r="C216" s="22">
        <f>+SUM(D216:L216)</f>
        <v>290000</v>
      </c>
      <c r="D216" s="22">
        <f>+SUMIF('TOTAL RECURSOS 2013'!$P:$P,CONCATENATE("O001",$A216,1,$F$8),'TOTAL RECURSOS 2013'!$N:$N)</f>
        <v>0</v>
      </c>
      <c r="E216" s="22">
        <f>+SUMIF('TOTAL RECURSOS 2013'!$P:$P,CONCATENATE("M001",$A216,1,$F$8),'TOTAL RECURSOS 2013'!$N:$N)</f>
        <v>0</v>
      </c>
      <c r="F216" s="22">
        <f>+SUMIF('TOTAL RECURSOS 2013'!$P:$P,CONCATENATE("E006",$A216,1,$F$8),'TOTAL RECURSOS 2013'!$N:$N)</f>
        <v>0</v>
      </c>
      <c r="G216" s="22">
        <f>+SUMIF('TOTAL RECURSOS 2013'!$P:$P,CONCATENATE("E006",$A216,1,$G$8),'TOTAL RECURSOS 2013'!$N:$N)</f>
        <v>0</v>
      </c>
      <c r="H216" s="22">
        <f>+SUMIF('TOTAL RECURSOS 2013'!$P:$P,CONCATENATE("K024",$A216,1,$H$8),'TOTAL RECURSOS 2013'!$N:$N)</f>
        <v>0</v>
      </c>
      <c r="I216" s="22">
        <f>+SUMIF('TOTAL RECURSOS 2013'!$P:$P,CONCATENATE("K024",$A216,1,$I$8),'TOTAL RECURSOS 2013'!$N:$N)</f>
        <v>0</v>
      </c>
      <c r="J216" s="22">
        <f>+SUMIF('TOTAL RECURSOS 2013'!$P:$P,CONCATENATE("O001",$A216,4,$F$8),'TOTAL RECURSOS 2013'!$N:$N)</f>
        <v>15000</v>
      </c>
      <c r="K216" s="22">
        <f>+SUMIF('TOTAL RECURSOS 2013'!$P:$P,CONCATENATE("M001",$A216,4,$F$8),'TOTAL RECURSOS 2013'!$N:$N)</f>
        <v>35000</v>
      </c>
      <c r="L216" s="22">
        <f>+SUMIF('TOTAL RECURSOS 2013'!$P:$P,CONCATENATE("E006",$A216,4,$F$8),'TOTAL RECURSOS 2013'!$N:$N)</f>
        <v>240000</v>
      </c>
    </row>
    <row r="217" spans="1:12" ht="17.100000000000001" customHeight="1" x14ac:dyDescent="0.25">
      <c r="A217" s="28" t="s">
        <v>107</v>
      </c>
      <c r="B217" s="29" t="s">
        <v>365</v>
      </c>
      <c r="C217" s="22">
        <f>+SUM(D217:L217)</f>
        <v>100000</v>
      </c>
      <c r="D217" s="22">
        <f>+SUMIF('TOTAL RECURSOS 2013'!$P:$P,CONCATENATE("O001",$A217,1,$F$8),'TOTAL RECURSOS 2013'!$N:$N)</f>
        <v>0</v>
      </c>
      <c r="E217" s="22">
        <f>+SUMIF('TOTAL RECURSOS 2013'!$P:$P,CONCATENATE("M001",$A217,1,$F$8),'TOTAL RECURSOS 2013'!$N:$N)</f>
        <v>0</v>
      </c>
      <c r="F217" s="22">
        <f>+SUMIF('TOTAL RECURSOS 2013'!$P:$P,CONCATENATE("E006",$A217,1,$F$8),'TOTAL RECURSOS 2013'!$N:$N)</f>
        <v>0</v>
      </c>
      <c r="G217" s="22">
        <f>+SUMIF('TOTAL RECURSOS 2013'!$P:$P,CONCATENATE("E006",$A217,1,$G$8),'TOTAL RECURSOS 2013'!$N:$N)</f>
        <v>0</v>
      </c>
      <c r="H217" s="22">
        <f>+SUMIF('TOTAL RECURSOS 2013'!$P:$P,CONCATENATE("K024",$A217,1,$H$8),'TOTAL RECURSOS 2013'!$N:$N)</f>
        <v>0</v>
      </c>
      <c r="I217" s="22">
        <f>+SUMIF('TOTAL RECURSOS 2013'!$P:$P,CONCATENATE("K024",$A217,1,$I$8),'TOTAL RECURSOS 2013'!$N:$N)</f>
        <v>0</v>
      </c>
      <c r="J217" s="22">
        <f>+SUMIF('TOTAL RECURSOS 2013'!$P:$P,CONCATENATE("O001",$A217,4,$F$8),'TOTAL RECURSOS 2013'!$N:$N)</f>
        <v>0</v>
      </c>
      <c r="K217" s="22">
        <f>+SUMIF('TOTAL RECURSOS 2013'!$P:$P,CONCATENATE("M001",$A217,4,$F$8),'TOTAL RECURSOS 2013'!$N:$N)</f>
        <v>0</v>
      </c>
      <c r="L217" s="22">
        <f>+SUMIF('TOTAL RECURSOS 2013'!$P:$P,CONCATENATE("E006",$A217,4,$F$8),'TOTAL RECURSOS 2013'!$N:$N)</f>
        <v>100000</v>
      </c>
    </row>
    <row r="218" spans="1:12" ht="17.100000000000001" customHeight="1" x14ac:dyDescent="0.25">
      <c r="A218" s="27" t="s">
        <v>192</v>
      </c>
      <c r="B218" s="21" t="s">
        <v>366</v>
      </c>
      <c r="C218" s="22">
        <f>+C219+C220</f>
        <v>2750000</v>
      </c>
      <c r="D218" s="22">
        <f t="shared" ref="D218:L218" si="369">+D219+D220</f>
        <v>0</v>
      </c>
      <c r="E218" s="22">
        <f t="shared" si="369"/>
        <v>0</v>
      </c>
      <c r="F218" s="22">
        <f t="shared" si="369"/>
        <v>0</v>
      </c>
      <c r="G218" s="22">
        <f t="shared" ref="G218:H218" si="370">+G219+G220</f>
        <v>0</v>
      </c>
      <c r="H218" s="22">
        <f t="shared" si="370"/>
        <v>0</v>
      </c>
      <c r="I218" s="22">
        <f t="shared" si="369"/>
        <v>0</v>
      </c>
      <c r="J218" s="22">
        <f t="shared" si="369"/>
        <v>35000</v>
      </c>
      <c r="K218" s="22">
        <f t="shared" si="369"/>
        <v>110000</v>
      </c>
      <c r="L218" s="22">
        <f t="shared" si="369"/>
        <v>2605000</v>
      </c>
    </row>
    <row r="219" spans="1:12" ht="17.100000000000001" customHeight="1" x14ac:dyDescent="0.25">
      <c r="A219" s="28" t="s">
        <v>69</v>
      </c>
      <c r="B219" s="21" t="s">
        <v>367</v>
      </c>
      <c r="C219" s="22">
        <f>+SUM(D219:L219)</f>
        <v>2000000</v>
      </c>
      <c r="D219" s="22">
        <f>+SUMIF('TOTAL RECURSOS 2013'!$P:$P,CONCATENATE("O001",$A219,1,$F$8),'TOTAL RECURSOS 2013'!$N:$N)</f>
        <v>0</v>
      </c>
      <c r="E219" s="22">
        <f>+SUMIF('TOTAL RECURSOS 2013'!$P:$P,CONCATENATE("M001",$A219,1,$F$8),'TOTAL RECURSOS 2013'!$N:$N)</f>
        <v>0</v>
      </c>
      <c r="F219" s="22">
        <f>+SUMIF('TOTAL RECURSOS 2013'!$P:$P,CONCATENATE("E006",$A219,1,$F$8),'TOTAL RECURSOS 2013'!$N:$N)</f>
        <v>0</v>
      </c>
      <c r="G219" s="22">
        <f>+SUMIF('TOTAL RECURSOS 2013'!$P:$P,CONCATENATE("E006",$A219,1,$G$8),'TOTAL RECURSOS 2013'!$N:$N)</f>
        <v>0</v>
      </c>
      <c r="H219" s="22">
        <f>+SUMIF('TOTAL RECURSOS 2013'!$P:$P,CONCATENATE("K024",$A219,1,$H$8),'TOTAL RECURSOS 2013'!$N:$N)</f>
        <v>0</v>
      </c>
      <c r="I219" s="22">
        <f>+SUMIF('TOTAL RECURSOS 2013'!$P:$P,CONCATENATE("K024",$A219,1,$I$8),'TOTAL RECURSOS 2013'!$N:$N)</f>
        <v>0</v>
      </c>
      <c r="J219" s="22">
        <f>+SUMIF('TOTAL RECURSOS 2013'!$P:$P,CONCATENATE("O001",$A219,4,$F$8),'TOTAL RECURSOS 2013'!$N:$N)</f>
        <v>0</v>
      </c>
      <c r="K219" s="22">
        <f>+SUMIF('TOTAL RECURSOS 2013'!$P:$P,CONCATENATE("M001",$A219,4,$F$8),'TOTAL RECURSOS 2013'!$N:$N)</f>
        <v>30000</v>
      </c>
      <c r="L219" s="22">
        <f>+SUMIF('TOTAL RECURSOS 2013'!$P:$P,CONCATENATE("E006",$A219,4,$F$8),'TOTAL RECURSOS 2013'!$N:$N)</f>
        <v>1970000</v>
      </c>
    </row>
    <row r="220" spans="1:12" ht="17.100000000000001" customHeight="1" x14ac:dyDescent="0.25">
      <c r="A220" s="28" t="s">
        <v>62</v>
      </c>
      <c r="B220" s="21" t="s">
        <v>368</v>
      </c>
      <c r="C220" s="22">
        <f>+SUM(D220:L220)</f>
        <v>750000</v>
      </c>
      <c r="D220" s="22">
        <f>+SUMIF('TOTAL RECURSOS 2013'!$P:$P,CONCATENATE("O001",$A220,1,$F$8),'TOTAL RECURSOS 2013'!$N:$N)</f>
        <v>0</v>
      </c>
      <c r="E220" s="22">
        <f>+SUMIF('TOTAL RECURSOS 2013'!$P:$P,CONCATENATE("M001",$A220,1,$F$8),'TOTAL RECURSOS 2013'!$N:$N)</f>
        <v>0</v>
      </c>
      <c r="F220" s="22">
        <f>+SUMIF('TOTAL RECURSOS 2013'!$P:$P,CONCATENATE("E006",$A220,1,$F$8),'TOTAL RECURSOS 2013'!$N:$N)</f>
        <v>0</v>
      </c>
      <c r="G220" s="22">
        <f>+SUMIF('TOTAL RECURSOS 2013'!$P:$P,CONCATENATE("E006",$A220,1,$G$8),'TOTAL RECURSOS 2013'!$N:$N)</f>
        <v>0</v>
      </c>
      <c r="H220" s="22">
        <f>+SUMIF('TOTAL RECURSOS 2013'!$P:$P,CONCATENATE("K024",$A220,1,$H$8),'TOTAL RECURSOS 2013'!$N:$N)</f>
        <v>0</v>
      </c>
      <c r="I220" s="22">
        <f>+SUMIF('TOTAL RECURSOS 2013'!$P:$P,CONCATENATE("K024",$A220,1,$I$8),'TOTAL RECURSOS 2013'!$N:$N)</f>
        <v>0</v>
      </c>
      <c r="J220" s="22">
        <f>+SUMIF('TOTAL RECURSOS 2013'!$P:$P,CONCATENATE("O001",$A220,4,$F$8),'TOTAL RECURSOS 2013'!$N:$N)</f>
        <v>35000</v>
      </c>
      <c r="K220" s="22">
        <f>+SUMIF('TOTAL RECURSOS 2013'!$P:$P,CONCATENATE("M001",$A220,4,$F$8),'TOTAL RECURSOS 2013'!$N:$N)</f>
        <v>80000</v>
      </c>
      <c r="L220" s="22">
        <f>+SUMIF('TOTAL RECURSOS 2013'!$P:$P,CONCATENATE("E006",$A220,4,$F$8),'TOTAL RECURSOS 2013'!$N:$N)</f>
        <v>635000</v>
      </c>
    </row>
    <row r="221" spans="1:12" ht="17.100000000000001" customHeight="1" x14ac:dyDescent="0.25">
      <c r="A221" s="27" t="s">
        <v>193</v>
      </c>
      <c r="B221" s="21" t="s">
        <v>369</v>
      </c>
      <c r="C221" s="22">
        <f>+C222</f>
        <v>960000</v>
      </c>
      <c r="D221" s="22">
        <f t="shared" ref="D221:L221" si="371">+D222</f>
        <v>0</v>
      </c>
      <c r="E221" s="22">
        <f t="shared" si="371"/>
        <v>0</v>
      </c>
      <c r="F221" s="22">
        <f t="shared" si="371"/>
        <v>0</v>
      </c>
      <c r="G221" s="22">
        <f t="shared" si="371"/>
        <v>0</v>
      </c>
      <c r="H221" s="22">
        <f t="shared" si="371"/>
        <v>0</v>
      </c>
      <c r="I221" s="22">
        <f t="shared" si="371"/>
        <v>0</v>
      </c>
      <c r="J221" s="22">
        <f t="shared" si="371"/>
        <v>0</v>
      </c>
      <c r="K221" s="22">
        <f t="shared" si="371"/>
        <v>0</v>
      </c>
      <c r="L221" s="22">
        <f t="shared" si="371"/>
        <v>960000</v>
      </c>
    </row>
    <row r="222" spans="1:12" ht="17.100000000000001" customHeight="1" x14ac:dyDescent="0.25">
      <c r="A222" s="28" t="s">
        <v>108</v>
      </c>
      <c r="B222" s="29" t="s">
        <v>370</v>
      </c>
      <c r="C222" s="22">
        <f>+SUM(D222:L222)</f>
        <v>960000</v>
      </c>
      <c r="D222" s="22">
        <f>+SUMIF('TOTAL RECURSOS 2013'!$P:$P,CONCATENATE("O001",$A222,1,$F$8),'TOTAL RECURSOS 2013'!$N:$N)</f>
        <v>0</v>
      </c>
      <c r="E222" s="22">
        <f>+SUMIF('TOTAL RECURSOS 2013'!$P:$P,CONCATENATE("M001",$A222,1,$F$8),'TOTAL RECURSOS 2013'!$N:$N)</f>
        <v>0</v>
      </c>
      <c r="F222" s="22">
        <f>+SUMIF('TOTAL RECURSOS 2013'!$P:$P,CONCATENATE("E006",$A222,1,$F$8),'TOTAL RECURSOS 2013'!$N:$N)</f>
        <v>0</v>
      </c>
      <c r="G222" s="22">
        <f>+SUMIF('TOTAL RECURSOS 2013'!$P:$P,CONCATENATE("E006",$A222,1,$G$8),'TOTAL RECURSOS 2013'!$N:$N)</f>
        <v>0</v>
      </c>
      <c r="H222" s="22">
        <f>+SUMIF('TOTAL RECURSOS 2013'!$P:$P,CONCATENATE("K024",$A222,1,$H$8),'TOTAL RECURSOS 2013'!$N:$N)</f>
        <v>0</v>
      </c>
      <c r="I222" s="22">
        <f>+SUMIF('TOTAL RECURSOS 2013'!$P:$P,CONCATENATE("K024",$A222,1,$I$8),'TOTAL RECURSOS 2013'!$N:$N)</f>
        <v>0</v>
      </c>
      <c r="J222" s="22">
        <f>+SUMIF('TOTAL RECURSOS 2013'!$P:$P,CONCATENATE("O001",$A222,4,$F$8),'TOTAL RECURSOS 2013'!$N:$N)</f>
        <v>0</v>
      </c>
      <c r="K222" s="22">
        <f>+SUMIF('TOTAL RECURSOS 2013'!$P:$P,CONCATENATE("M001",$A222,4,$F$8),'TOTAL RECURSOS 2013'!$N:$N)</f>
        <v>0</v>
      </c>
      <c r="L222" s="22">
        <f>+SUMIF('TOTAL RECURSOS 2013'!$P:$P,CONCATENATE("E006",$A222,4,$F$8),'TOTAL RECURSOS 2013'!$N:$N)</f>
        <v>960000</v>
      </c>
    </row>
    <row r="223" spans="1:12" s="9" customFormat="1" ht="17.100000000000001" customHeight="1" x14ac:dyDescent="0.2">
      <c r="A223" s="26">
        <v>3800</v>
      </c>
      <c r="B223" s="19" t="s">
        <v>371</v>
      </c>
      <c r="C223" s="20">
        <f>+C224+C226+C228</f>
        <v>960000</v>
      </c>
      <c r="D223" s="20">
        <f t="shared" ref="D223:L223" si="372">+D224+D226+D228</f>
        <v>0</v>
      </c>
      <c r="E223" s="20">
        <f t="shared" si="372"/>
        <v>0</v>
      </c>
      <c r="F223" s="20">
        <f t="shared" si="372"/>
        <v>0</v>
      </c>
      <c r="G223" s="20">
        <f t="shared" ref="G223:H223" si="373">+G224+G226+G228</f>
        <v>0</v>
      </c>
      <c r="H223" s="20">
        <f t="shared" si="373"/>
        <v>0</v>
      </c>
      <c r="I223" s="20">
        <f t="shared" si="372"/>
        <v>0</v>
      </c>
      <c r="J223" s="20">
        <f t="shared" si="372"/>
        <v>0</v>
      </c>
      <c r="K223" s="20">
        <f t="shared" si="372"/>
        <v>5000</v>
      </c>
      <c r="L223" s="20">
        <f t="shared" si="372"/>
        <v>955000</v>
      </c>
    </row>
    <row r="224" spans="1:12" ht="17.100000000000001" customHeight="1" x14ac:dyDescent="0.25">
      <c r="A224" s="27" t="s">
        <v>194</v>
      </c>
      <c r="B224" s="21" t="s">
        <v>372</v>
      </c>
      <c r="C224" s="22">
        <f>+C225</f>
        <v>50000</v>
      </c>
      <c r="D224" s="22">
        <f t="shared" ref="D224:L224" si="374">+D225</f>
        <v>0</v>
      </c>
      <c r="E224" s="22">
        <f t="shared" si="374"/>
        <v>0</v>
      </c>
      <c r="F224" s="22">
        <f t="shared" si="374"/>
        <v>0</v>
      </c>
      <c r="G224" s="22">
        <f t="shared" si="374"/>
        <v>0</v>
      </c>
      <c r="H224" s="22">
        <f t="shared" si="374"/>
        <v>0</v>
      </c>
      <c r="I224" s="22">
        <f t="shared" si="374"/>
        <v>0</v>
      </c>
      <c r="J224" s="22">
        <f t="shared" si="374"/>
        <v>0</v>
      </c>
      <c r="K224" s="22">
        <f t="shared" si="374"/>
        <v>5000</v>
      </c>
      <c r="L224" s="22">
        <f t="shared" si="374"/>
        <v>45000</v>
      </c>
    </row>
    <row r="225" spans="1:12" ht="17.100000000000001" customHeight="1" x14ac:dyDescent="0.25">
      <c r="A225" s="28" t="s">
        <v>70</v>
      </c>
      <c r="B225" s="21" t="s">
        <v>373</v>
      </c>
      <c r="C225" s="22">
        <f>+SUM(D225:L225)</f>
        <v>50000</v>
      </c>
      <c r="D225" s="22">
        <f>+SUMIF('TOTAL RECURSOS 2013'!$P:$P,CONCATENATE("O001",$A225,1,$F$8),'TOTAL RECURSOS 2013'!$N:$N)</f>
        <v>0</v>
      </c>
      <c r="E225" s="22">
        <f>+SUMIF('TOTAL RECURSOS 2013'!$P:$P,CONCATENATE("M001",$A225,1,$F$8),'TOTAL RECURSOS 2013'!$N:$N)</f>
        <v>0</v>
      </c>
      <c r="F225" s="22">
        <f>+SUMIF('TOTAL RECURSOS 2013'!$P:$P,CONCATENATE("E006",$A225,1,$F$8),'TOTAL RECURSOS 2013'!$N:$N)</f>
        <v>0</v>
      </c>
      <c r="G225" s="22">
        <f>+SUMIF('TOTAL RECURSOS 2013'!$P:$P,CONCATENATE("E006",$A225,1,$G$8),'TOTAL RECURSOS 2013'!$N:$N)</f>
        <v>0</v>
      </c>
      <c r="H225" s="22">
        <f>+SUMIF('TOTAL RECURSOS 2013'!$P:$P,CONCATENATE("K024",$A225,1,$H$8),'TOTAL RECURSOS 2013'!$N:$N)</f>
        <v>0</v>
      </c>
      <c r="I225" s="22">
        <f>+SUMIF('TOTAL RECURSOS 2013'!$P:$P,CONCATENATE("K024",$A225,1,$I$8),'TOTAL RECURSOS 2013'!$N:$N)</f>
        <v>0</v>
      </c>
      <c r="J225" s="22">
        <f>+SUMIF('TOTAL RECURSOS 2013'!$P:$P,CONCATENATE("O001",$A225,4,$F$8),'TOTAL RECURSOS 2013'!$N:$N)</f>
        <v>0</v>
      </c>
      <c r="K225" s="22">
        <f>+SUMIF('TOTAL RECURSOS 2013'!$P:$P,CONCATENATE("M001",$A225,4,$F$8),'TOTAL RECURSOS 2013'!$N:$N)</f>
        <v>5000</v>
      </c>
      <c r="L225" s="22">
        <f>+SUMIF('TOTAL RECURSOS 2013'!$P:$P,CONCATENATE("E006",$A225,4,$F$8),'TOTAL RECURSOS 2013'!$N:$N)</f>
        <v>45000</v>
      </c>
    </row>
    <row r="226" spans="1:12" ht="17.100000000000001" customHeight="1" x14ac:dyDescent="0.25">
      <c r="A226" s="27" t="s">
        <v>195</v>
      </c>
      <c r="B226" s="21" t="s">
        <v>374</v>
      </c>
      <c r="C226" s="22">
        <f>+C227</f>
        <v>900000</v>
      </c>
      <c r="D226" s="22">
        <f t="shared" ref="D226" si="375">+D227</f>
        <v>0</v>
      </c>
      <c r="E226" s="22">
        <f t="shared" ref="E226" si="376">+E227</f>
        <v>0</v>
      </c>
      <c r="F226" s="22">
        <f t="shared" ref="F226:G226" si="377">+F227</f>
        <v>0</v>
      </c>
      <c r="G226" s="22">
        <f t="shared" si="377"/>
        <v>0</v>
      </c>
      <c r="H226" s="22">
        <f t="shared" ref="H226:I226" si="378">+H227</f>
        <v>0</v>
      </c>
      <c r="I226" s="22">
        <f t="shared" si="378"/>
        <v>0</v>
      </c>
      <c r="J226" s="22">
        <f t="shared" ref="J226" si="379">+J227</f>
        <v>0</v>
      </c>
      <c r="K226" s="22">
        <f t="shared" ref="K226" si="380">+K227</f>
        <v>0</v>
      </c>
      <c r="L226" s="22">
        <f t="shared" ref="L226" si="381">+L227</f>
        <v>900000</v>
      </c>
    </row>
    <row r="227" spans="1:12" ht="17.100000000000001" customHeight="1" x14ac:dyDescent="0.25">
      <c r="A227" s="28" t="s">
        <v>109</v>
      </c>
      <c r="B227" s="21" t="s">
        <v>374</v>
      </c>
      <c r="C227" s="22">
        <f>+SUM(D227:L227)</f>
        <v>900000</v>
      </c>
      <c r="D227" s="22">
        <f>+SUMIF('TOTAL RECURSOS 2013'!$P:$P,CONCATENATE("O001",$A227,1,$F$8),'TOTAL RECURSOS 2013'!$N:$N)</f>
        <v>0</v>
      </c>
      <c r="E227" s="22">
        <f>+SUMIF('TOTAL RECURSOS 2013'!$P:$P,CONCATENATE("M001",$A227,1,$F$8),'TOTAL RECURSOS 2013'!$N:$N)</f>
        <v>0</v>
      </c>
      <c r="F227" s="22">
        <f>+SUMIF('TOTAL RECURSOS 2013'!$P:$P,CONCATENATE("E006",$A227,1,$F$8),'TOTAL RECURSOS 2013'!$N:$N)</f>
        <v>0</v>
      </c>
      <c r="G227" s="22">
        <f>+SUMIF('TOTAL RECURSOS 2013'!$P:$P,CONCATENATE("E006",$A227,1,$G$8),'TOTAL RECURSOS 2013'!$N:$N)</f>
        <v>0</v>
      </c>
      <c r="H227" s="22">
        <f>+SUMIF('TOTAL RECURSOS 2013'!$P:$P,CONCATENATE("K024",$A227,1,$H$8),'TOTAL RECURSOS 2013'!$N:$N)</f>
        <v>0</v>
      </c>
      <c r="I227" s="22">
        <f>+SUMIF('TOTAL RECURSOS 2013'!$P:$P,CONCATENATE("K024",$A227,1,$I$8),'TOTAL RECURSOS 2013'!$N:$N)</f>
        <v>0</v>
      </c>
      <c r="J227" s="22">
        <f>+SUMIF('TOTAL RECURSOS 2013'!$P:$P,CONCATENATE("O001",$A227,4,$F$8),'TOTAL RECURSOS 2013'!$N:$N)</f>
        <v>0</v>
      </c>
      <c r="K227" s="22">
        <f>+SUMIF('TOTAL RECURSOS 2013'!$P:$P,CONCATENATE("M001",$A227,4,$F$8),'TOTAL RECURSOS 2013'!$N:$N)</f>
        <v>0</v>
      </c>
      <c r="L227" s="22">
        <f>+SUMIF('TOTAL RECURSOS 2013'!$P:$P,CONCATENATE("E006",$A227,4,$F$8),'TOTAL RECURSOS 2013'!$N:$N)</f>
        <v>900000</v>
      </c>
    </row>
    <row r="228" spans="1:12" ht="17.100000000000001" customHeight="1" x14ac:dyDescent="0.25">
      <c r="A228" s="27" t="s">
        <v>196</v>
      </c>
      <c r="B228" s="21" t="s">
        <v>375</v>
      </c>
      <c r="C228" s="22">
        <f>+C229</f>
        <v>10000</v>
      </c>
      <c r="D228" s="22">
        <f t="shared" ref="D228" si="382">+D229</f>
        <v>0</v>
      </c>
      <c r="E228" s="22">
        <f t="shared" ref="E228" si="383">+E229</f>
        <v>0</v>
      </c>
      <c r="F228" s="22">
        <f t="shared" ref="F228:G228" si="384">+F229</f>
        <v>0</v>
      </c>
      <c r="G228" s="22">
        <f t="shared" si="384"/>
        <v>0</v>
      </c>
      <c r="H228" s="22">
        <f t="shared" ref="H228:I228" si="385">+H229</f>
        <v>0</v>
      </c>
      <c r="I228" s="22">
        <f t="shared" si="385"/>
        <v>0</v>
      </c>
      <c r="J228" s="22">
        <f t="shared" ref="J228" si="386">+J229</f>
        <v>0</v>
      </c>
      <c r="K228" s="22">
        <f t="shared" ref="K228" si="387">+K229</f>
        <v>0</v>
      </c>
      <c r="L228" s="22">
        <f t="shared" ref="L228" si="388">+L229</f>
        <v>10000</v>
      </c>
    </row>
    <row r="229" spans="1:12" ht="17.100000000000001" customHeight="1" x14ac:dyDescent="0.25">
      <c r="A229" s="28" t="s">
        <v>110</v>
      </c>
      <c r="B229" s="21" t="s">
        <v>376</v>
      </c>
      <c r="C229" s="22">
        <f>+SUM(D229:L229)</f>
        <v>10000</v>
      </c>
      <c r="D229" s="22">
        <f>+SUMIF('TOTAL RECURSOS 2013'!$P:$P,CONCATENATE("O001",$A229,1,$F$8),'TOTAL RECURSOS 2013'!$N:$N)</f>
        <v>0</v>
      </c>
      <c r="E229" s="22">
        <f>+SUMIF('TOTAL RECURSOS 2013'!$P:$P,CONCATENATE("M001",$A229,1,$F$8),'TOTAL RECURSOS 2013'!$N:$N)</f>
        <v>0</v>
      </c>
      <c r="F229" s="22">
        <f>+SUMIF('TOTAL RECURSOS 2013'!$P:$P,CONCATENATE("E006",$A229,1,$F$8),'TOTAL RECURSOS 2013'!$N:$N)</f>
        <v>0</v>
      </c>
      <c r="G229" s="22">
        <f>+SUMIF('TOTAL RECURSOS 2013'!$P:$P,CONCATENATE("E006",$A229,1,$G$8),'TOTAL RECURSOS 2013'!$N:$N)</f>
        <v>0</v>
      </c>
      <c r="H229" s="22">
        <f>+SUMIF('TOTAL RECURSOS 2013'!$P:$P,CONCATENATE("K024",$A229,1,$H$8),'TOTAL RECURSOS 2013'!$N:$N)</f>
        <v>0</v>
      </c>
      <c r="I229" s="22">
        <f>+SUMIF('TOTAL RECURSOS 2013'!$P:$P,CONCATENATE("K024",$A229,1,$I$8),'TOTAL RECURSOS 2013'!$N:$N)</f>
        <v>0</v>
      </c>
      <c r="J229" s="22">
        <f>+SUMIF('TOTAL RECURSOS 2013'!$P:$P,CONCATENATE("O001",$A229,4,$F$8),'TOTAL RECURSOS 2013'!$N:$N)</f>
        <v>0</v>
      </c>
      <c r="K229" s="22">
        <f>+SUMIF('TOTAL RECURSOS 2013'!$P:$P,CONCATENATE("M001",$A229,4,$F$8),'TOTAL RECURSOS 2013'!$N:$N)</f>
        <v>0</v>
      </c>
      <c r="L229" s="22">
        <f>+SUMIF('TOTAL RECURSOS 2013'!$P:$P,CONCATENATE("E006",$A229,4,$F$8),'TOTAL RECURSOS 2013'!$N:$N)</f>
        <v>10000</v>
      </c>
    </row>
    <row r="230" spans="1:12" s="9" customFormat="1" ht="17.100000000000001" customHeight="1" x14ac:dyDescent="0.2">
      <c r="A230" s="26">
        <v>3900</v>
      </c>
      <c r="B230" s="19" t="s">
        <v>377</v>
      </c>
      <c r="C230" s="20">
        <f>+C231+C234+C236+C238</f>
        <v>8439127</v>
      </c>
      <c r="D230" s="20">
        <f t="shared" ref="D230:L230" si="389">+D231+D234+D236+D238</f>
        <v>88669</v>
      </c>
      <c r="E230" s="20">
        <f t="shared" si="389"/>
        <v>210007</v>
      </c>
      <c r="F230" s="20">
        <f t="shared" si="389"/>
        <v>2310451</v>
      </c>
      <c r="G230" s="20">
        <f t="shared" ref="G230:H230" si="390">+G231+G234+G236+G238</f>
        <v>0</v>
      </c>
      <c r="H230" s="20">
        <f t="shared" si="390"/>
        <v>0</v>
      </c>
      <c r="I230" s="20">
        <f t="shared" si="389"/>
        <v>0</v>
      </c>
      <c r="J230" s="20">
        <f t="shared" si="389"/>
        <v>0</v>
      </c>
      <c r="K230" s="20">
        <f t="shared" si="389"/>
        <v>30000</v>
      </c>
      <c r="L230" s="20">
        <f t="shared" si="389"/>
        <v>5800000</v>
      </c>
    </row>
    <row r="231" spans="1:12" ht="17.100000000000001" customHeight="1" x14ac:dyDescent="0.25">
      <c r="A231" s="27" t="s">
        <v>197</v>
      </c>
      <c r="B231" s="21" t="s">
        <v>378</v>
      </c>
      <c r="C231" s="22">
        <f>+C232+C233</f>
        <v>280000</v>
      </c>
      <c r="D231" s="22">
        <f t="shared" ref="D231:L231" si="391">+D232+D233</f>
        <v>0</v>
      </c>
      <c r="E231" s="22">
        <f t="shared" si="391"/>
        <v>0</v>
      </c>
      <c r="F231" s="22">
        <f t="shared" si="391"/>
        <v>0</v>
      </c>
      <c r="G231" s="22">
        <f t="shared" ref="G231:H231" si="392">+G232+G233</f>
        <v>0</v>
      </c>
      <c r="H231" s="22">
        <f t="shared" si="392"/>
        <v>0</v>
      </c>
      <c r="I231" s="22">
        <f t="shared" si="391"/>
        <v>0</v>
      </c>
      <c r="J231" s="22">
        <f t="shared" si="391"/>
        <v>0</v>
      </c>
      <c r="K231" s="22">
        <f t="shared" si="391"/>
        <v>30000</v>
      </c>
      <c r="L231" s="22">
        <f t="shared" si="391"/>
        <v>250000</v>
      </c>
    </row>
    <row r="232" spans="1:12" ht="17.100000000000001" customHeight="1" x14ac:dyDescent="0.25">
      <c r="A232" s="28" t="s">
        <v>111</v>
      </c>
      <c r="B232" s="21" t="s">
        <v>379</v>
      </c>
      <c r="C232" s="22">
        <f>+SUM(D232:L232)</f>
        <v>100000</v>
      </c>
      <c r="D232" s="22">
        <f>+SUMIF('TOTAL RECURSOS 2013'!$P:$P,CONCATENATE("O001",$A232,1,$F$8),'TOTAL RECURSOS 2013'!$N:$N)</f>
        <v>0</v>
      </c>
      <c r="E232" s="22">
        <f>+SUMIF('TOTAL RECURSOS 2013'!$P:$P,CONCATENATE("M001",$A232,1,$F$8),'TOTAL RECURSOS 2013'!$N:$N)</f>
        <v>0</v>
      </c>
      <c r="F232" s="22">
        <f>+SUMIF('TOTAL RECURSOS 2013'!$P:$P,CONCATENATE("E006",$A232,1,$F$8),'TOTAL RECURSOS 2013'!$N:$N)</f>
        <v>0</v>
      </c>
      <c r="G232" s="22">
        <f>+SUMIF('TOTAL RECURSOS 2013'!$P:$P,CONCATENATE("E006",$A232,1,$G$8),'TOTAL RECURSOS 2013'!$N:$N)</f>
        <v>0</v>
      </c>
      <c r="H232" s="22">
        <f>+SUMIF('TOTAL RECURSOS 2013'!$P:$P,CONCATENATE("K024",$A232,1,$H$8),'TOTAL RECURSOS 2013'!$N:$N)</f>
        <v>0</v>
      </c>
      <c r="I232" s="22">
        <f>+SUMIF('TOTAL RECURSOS 2013'!$P:$P,CONCATENATE("K024",$A232,1,$I$8),'TOTAL RECURSOS 2013'!$N:$N)</f>
        <v>0</v>
      </c>
      <c r="J232" s="22">
        <f>+SUMIF('TOTAL RECURSOS 2013'!$P:$P,CONCATENATE("O001",$A232,4,$F$8),'TOTAL RECURSOS 2013'!$N:$N)</f>
        <v>0</v>
      </c>
      <c r="K232" s="22">
        <f>+SUMIF('TOTAL RECURSOS 2013'!$P:$P,CONCATENATE("M001",$A232,4,$F$8),'TOTAL RECURSOS 2013'!$N:$N)</f>
        <v>0</v>
      </c>
      <c r="L232" s="22">
        <f>+SUMIF('TOTAL RECURSOS 2013'!$P:$P,CONCATENATE("E006",$A232,4,$F$8),'TOTAL RECURSOS 2013'!$N:$N)</f>
        <v>100000</v>
      </c>
    </row>
    <row r="233" spans="1:12" ht="17.100000000000001" customHeight="1" x14ac:dyDescent="0.25">
      <c r="A233" s="28" t="s">
        <v>71</v>
      </c>
      <c r="B233" s="21" t="s">
        <v>380</v>
      </c>
      <c r="C233" s="22">
        <f>+SUM(D233:L233)</f>
        <v>180000</v>
      </c>
      <c r="D233" s="22">
        <f>+SUMIF('TOTAL RECURSOS 2013'!$P:$P,CONCATENATE("O001",$A233,1,$F$8),'TOTAL RECURSOS 2013'!$N:$N)</f>
        <v>0</v>
      </c>
      <c r="E233" s="22">
        <f>+SUMIF('TOTAL RECURSOS 2013'!$P:$P,CONCATENATE("M001",$A233,1,$F$8),'TOTAL RECURSOS 2013'!$N:$N)</f>
        <v>0</v>
      </c>
      <c r="F233" s="22">
        <f>+SUMIF('TOTAL RECURSOS 2013'!$P:$P,CONCATENATE("E006",$A233,1,$F$8),'TOTAL RECURSOS 2013'!$N:$N)</f>
        <v>0</v>
      </c>
      <c r="G233" s="22">
        <f>+SUMIF('TOTAL RECURSOS 2013'!$P:$P,CONCATENATE("E006",$A233,1,$G$8),'TOTAL RECURSOS 2013'!$N:$N)</f>
        <v>0</v>
      </c>
      <c r="H233" s="22">
        <f>+SUMIF('TOTAL RECURSOS 2013'!$P:$P,CONCATENATE("K024",$A233,1,$H$8),'TOTAL RECURSOS 2013'!$N:$N)</f>
        <v>0</v>
      </c>
      <c r="I233" s="22">
        <f>+SUMIF('TOTAL RECURSOS 2013'!$P:$P,CONCATENATE("K024",$A233,1,$I$8),'TOTAL RECURSOS 2013'!$N:$N)</f>
        <v>0</v>
      </c>
      <c r="J233" s="22">
        <f>+SUMIF('TOTAL RECURSOS 2013'!$P:$P,CONCATENATE("O001",$A233,4,$F$8),'TOTAL RECURSOS 2013'!$N:$N)</f>
        <v>0</v>
      </c>
      <c r="K233" s="22">
        <f>+SUMIF('TOTAL RECURSOS 2013'!$P:$P,CONCATENATE("M001",$A233,4,$F$8),'TOTAL RECURSOS 2013'!$N:$N)</f>
        <v>30000</v>
      </c>
      <c r="L233" s="22">
        <f>+SUMIF('TOTAL RECURSOS 2013'!$P:$P,CONCATENATE("E006",$A233,4,$F$8),'TOTAL RECURSOS 2013'!$N:$N)</f>
        <v>150000</v>
      </c>
    </row>
    <row r="234" spans="1:12" ht="17.100000000000001" customHeight="1" x14ac:dyDescent="0.25">
      <c r="A234" s="27" t="s">
        <v>198</v>
      </c>
      <c r="B234" s="21" t="s">
        <v>381</v>
      </c>
      <c r="C234" s="22">
        <f>+C235</f>
        <v>550000</v>
      </c>
      <c r="D234" s="22">
        <f t="shared" ref="D234:L234" si="393">+D235</f>
        <v>0</v>
      </c>
      <c r="E234" s="22">
        <f t="shared" si="393"/>
        <v>0</v>
      </c>
      <c r="F234" s="22">
        <f t="shared" si="393"/>
        <v>0</v>
      </c>
      <c r="G234" s="22">
        <f t="shared" si="393"/>
        <v>0</v>
      </c>
      <c r="H234" s="22">
        <f t="shared" si="393"/>
        <v>0</v>
      </c>
      <c r="I234" s="22">
        <f t="shared" si="393"/>
        <v>0</v>
      </c>
      <c r="J234" s="22">
        <f t="shared" si="393"/>
        <v>0</v>
      </c>
      <c r="K234" s="22">
        <f t="shared" si="393"/>
        <v>0</v>
      </c>
      <c r="L234" s="22">
        <f t="shared" si="393"/>
        <v>550000</v>
      </c>
    </row>
    <row r="235" spans="1:12" ht="17.100000000000001" customHeight="1" x14ac:dyDescent="0.25">
      <c r="A235" s="28" t="s">
        <v>112</v>
      </c>
      <c r="B235" s="21" t="s">
        <v>381</v>
      </c>
      <c r="C235" s="22">
        <f>+SUM(D235:L235)</f>
        <v>550000</v>
      </c>
      <c r="D235" s="22">
        <f>+SUMIF('TOTAL RECURSOS 2013'!$P:$P,CONCATENATE("O001",$A235,1,$F$8),'TOTAL RECURSOS 2013'!$N:$N)</f>
        <v>0</v>
      </c>
      <c r="E235" s="22">
        <f>+SUMIF('TOTAL RECURSOS 2013'!$P:$P,CONCATENATE("M001",$A235,1,$F$8),'TOTAL RECURSOS 2013'!$N:$N)</f>
        <v>0</v>
      </c>
      <c r="F235" s="22">
        <f>+SUMIF('TOTAL RECURSOS 2013'!$P:$P,CONCATENATE("E006",$A235,1,$F$8),'TOTAL RECURSOS 2013'!$N:$N)</f>
        <v>0</v>
      </c>
      <c r="G235" s="22">
        <f>+SUMIF('TOTAL RECURSOS 2013'!$P:$P,CONCATENATE("E006",$A235,1,$G$8),'TOTAL RECURSOS 2013'!$N:$N)</f>
        <v>0</v>
      </c>
      <c r="H235" s="22">
        <f>+SUMIF('TOTAL RECURSOS 2013'!$P:$P,CONCATENATE("K024",$A235,1,$H$8),'TOTAL RECURSOS 2013'!$N:$N)</f>
        <v>0</v>
      </c>
      <c r="I235" s="22">
        <f>+SUMIF('TOTAL RECURSOS 2013'!$P:$P,CONCATENATE("K024",$A235,1,$I$8),'TOTAL RECURSOS 2013'!$N:$N)</f>
        <v>0</v>
      </c>
      <c r="J235" s="22">
        <f>+SUMIF('TOTAL RECURSOS 2013'!$P:$P,CONCATENATE("O001",$A235,4,$F$8),'TOTAL RECURSOS 2013'!$N:$N)</f>
        <v>0</v>
      </c>
      <c r="K235" s="22">
        <f>+SUMIF('TOTAL RECURSOS 2013'!$P:$P,CONCATENATE("M001",$A235,4,$F$8),'TOTAL RECURSOS 2013'!$N:$N)</f>
        <v>0</v>
      </c>
      <c r="L235" s="22">
        <f>+SUMIF('TOTAL RECURSOS 2013'!$P:$P,CONCATENATE("E006",$A235,4,$F$8),'TOTAL RECURSOS 2013'!$N:$N)</f>
        <v>550000</v>
      </c>
    </row>
    <row r="236" spans="1:12" ht="17.100000000000001" customHeight="1" x14ac:dyDescent="0.25">
      <c r="A236" s="27" t="s">
        <v>199</v>
      </c>
      <c r="B236" s="21" t="s">
        <v>382</v>
      </c>
      <c r="C236" s="22">
        <f>+C237</f>
        <v>5000000</v>
      </c>
      <c r="D236" s="22">
        <f t="shared" ref="D236" si="394">+D237</f>
        <v>0</v>
      </c>
      <c r="E236" s="22">
        <f t="shared" ref="E236" si="395">+E237</f>
        <v>0</v>
      </c>
      <c r="F236" s="22">
        <f t="shared" ref="F236:G236" si="396">+F237</f>
        <v>0</v>
      </c>
      <c r="G236" s="22">
        <f t="shared" si="396"/>
        <v>0</v>
      </c>
      <c r="H236" s="22">
        <f t="shared" ref="H236:I236" si="397">+H237</f>
        <v>0</v>
      </c>
      <c r="I236" s="22">
        <f t="shared" si="397"/>
        <v>0</v>
      </c>
      <c r="J236" s="22">
        <f t="shared" ref="J236" si="398">+J237</f>
        <v>0</v>
      </c>
      <c r="K236" s="22">
        <f t="shared" ref="K236" si="399">+K237</f>
        <v>0</v>
      </c>
      <c r="L236" s="22">
        <f t="shared" ref="L236" si="400">+L237</f>
        <v>5000000</v>
      </c>
    </row>
    <row r="237" spans="1:12" ht="17.100000000000001" customHeight="1" x14ac:dyDescent="0.25">
      <c r="A237" s="28" t="s">
        <v>113</v>
      </c>
      <c r="B237" s="21" t="s">
        <v>383</v>
      </c>
      <c r="C237" s="22">
        <f>+SUM(D237:L237)</f>
        <v>5000000</v>
      </c>
      <c r="D237" s="22">
        <f>+SUMIF('TOTAL RECURSOS 2013'!$P:$P,CONCATENATE("O001",$A237,1,$F$8),'TOTAL RECURSOS 2013'!$N:$N)</f>
        <v>0</v>
      </c>
      <c r="E237" s="22">
        <f>+SUMIF('TOTAL RECURSOS 2013'!$P:$P,CONCATENATE("M001",$A237,1,$F$8),'TOTAL RECURSOS 2013'!$N:$N)</f>
        <v>0</v>
      </c>
      <c r="F237" s="22">
        <f>+SUMIF('TOTAL RECURSOS 2013'!$P:$P,CONCATENATE("E006",$A237,1,$F$8),'TOTAL RECURSOS 2013'!$N:$N)</f>
        <v>0</v>
      </c>
      <c r="G237" s="22">
        <f>+SUMIF('TOTAL RECURSOS 2013'!$P:$P,CONCATENATE("E006",$A237,1,$G$8),'TOTAL RECURSOS 2013'!$N:$N)</f>
        <v>0</v>
      </c>
      <c r="H237" s="22">
        <f>+SUMIF('TOTAL RECURSOS 2013'!$P:$P,CONCATENATE("K024",$A237,1,$H$8),'TOTAL RECURSOS 2013'!$N:$N)</f>
        <v>0</v>
      </c>
      <c r="I237" s="22">
        <f>+SUMIF('TOTAL RECURSOS 2013'!$P:$P,CONCATENATE("K024",$A237,1,$I$8),'TOTAL RECURSOS 2013'!$N:$N)</f>
        <v>0</v>
      </c>
      <c r="J237" s="22">
        <f>+SUMIF('TOTAL RECURSOS 2013'!$P:$P,CONCATENATE("O001",$A237,4,$F$8),'TOTAL RECURSOS 2013'!$N:$N)</f>
        <v>0</v>
      </c>
      <c r="K237" s="22">
        <f>+SUMIF('TOTAL RECURSOS 2013'!$P:$P,CONCATENATE("M001",$A237,4,$F$8),'TOTAL RECURSOS 2013'!$N:$N)</f>
        <v>0</v>
      </c>
      <c r="L237" s="22">
        <f>+SUMIF('TOTAL RECURSOS 2013'!$P:$P,CONCATENATE("E006",$A237,4,$F$8),'TOTAL RECURSOS 2013'!$N:$N)</f>
        <v>5000000</v>
      </c>
    </row>
    <row r="238" spans="1:12" ht="17.100000000000001" customHeight="1" x14ac:dyDescent="0.25">
      <c r="A238" s="27" t="s">
        <v>200</v>
      </c>
      <c r="B238" s="21" t="s">
        <v>384</v>
      </c>
      <c r="C238" s="22">
        <f>+C239</f>
        <v>2609127</v>
      </c>
      <c r="D238" s="22">
        <f t="shared" ref="D238" si="401">+D239</f>
        <v>88669</v>
      </c>
      <c r="E238" s="22">
        <f t="shared" ref="E238" si="402">+E239</f>
        <v>210007</v>
      </c>
      <c r="F238" s="22">
        <f t="shared" ref="F238:G238" si="403">+F239</f>
        <v>2310451</v>
      </c>
      <c r="G238" s="22">
        <f t="shared" si="403"/>
        <v>0</v>
      </c>
      <c r="H238" s="22">
        <f t="shared" ref="H238:I238" si="404">+H239</f>
        <v>0</v>
      </c>
      <c r="I238" s="22">
        <f t="shared" si="404"/>
        <v>0</v>
      </c>
      <c r="J238" s="22">
        <f t="shared" ref="J238" si="405">+J239</f>
        <v>0</v>
      </c>
      <c r="K238" s="22">
        <f t="shared" ref="K238" si="406">+K239</f>
        <v>0</v>
      </c>
      <c r="L238" s="22">
        <f t="shared" ref="L238" si="407">+L239</f>
        <v>0</v>
      </c>
    </row>
    <row r="239" spans="1:12" ht="17.100000000000001" customHeight="1" x14ac:dyDescent="0.25">
      <c r="A239" s="28" t="s">
        <v>22</v>
      </c>
      <c r="B239" s="21" t="s">
        <v>385</v>
      </c>
      <c r="C239" s="22">
        <f>+SUM(D239:L239)</f>
        <v>2609127</v>
      </c>
      <c r="D239" s="22">
        <f>+SUMIF('TOTAL RECURSOS 2013'!$P:$P,CONCATENATE("O001",$A239,1,$F$8),'TOTAL RECURSOS 2013'!$N:$N)</f>
        <v>88669</v>
      </c>
      <c r="E239" s="22">
        <f>+SUMIF('TOTAL RECURSOS 2013'!$P:$P,CONCATENATE("M001",$A239,1,$F$8),'TOTAL RECURSOS 2013'!$N:$N)</f>
        <v>210007</v>
      </c>
      <c r="F239" s="22">
        <f>+SUMIF('TOTAL RECURSOS 2013'!$P:$P,CONCATENATE("E006",$A239,1,$F$8),'TOTAL RECURSOS 2013'!$N:$N)</f>
        <v>2310451</v>
      </c>
      <c r="G239" s="22">
        <f>+SUMIF('TOTAL RECURSOS 2013'!$P:$P,CONCATENATE("E006",$A239,1,$G$8),'TOTAL RECURSOS 2013'!$N:$N)</f>
        <v>0</v>
      </c>
      <c r="H239" s="22">
        <f>+SUMIF('TOTAL RECURSOS 2013'!$P:$P,CONCATENATE("K024",$A239,1,$H$8),'TOTAL RECURSOS 2013'!$N:$N)</f>
        <v>0</v>
      </c>
      <c r="I239" s="22">
        <f>+SUMIF('TOTAL RECURSOS 2013'!$P:$P,CONCATENATE("K024",$A239,1,$I$8),'TOTAL RECURSOS 2013'!$N:$N)</f>
        <v>0</v>
      </c>
      <c r="J239" s="22">
        <f>+SUMIF('TOTAL RECURSOS 2013'!$P:$P,CONCATENATE("O001",$A239,4,$F$8),'TOTAL RECURSOS 2013'!$N:$N)</f>
        <v>0</v>
      </c>
      <c r="K239" s="22">
        <f>+SUMIF('TOTAL RECURSOS 2013'!$P:$P,CONCATENATE("M001",$A239,4,$F$8),'TOTAL RECURSOS 2013'!$N:$N)</f>
        <v>0</v>
      </c>
      <c r="L239" s="22">
        <f>+SUMIF('TOTAL RECURSOS 2013'!$P:$P,CONCATENATE("E006",$A239,4,$F$8),'TOTAL RECURSOS 2013'!$N:$N)</f>
        <v>0</v>
      </c>
    </row>
    <row r="240" spans="1:12" s="9" customFormat="1" ht="17.100000000000001" customHeight="1" x14ac:dyDescent="0.2">
      <c r="A240" s="23">
        <v>5000</v>
      </c>
      <c r="B240" s="24" t="s">
        <v>386</v>
      </c>
      <c r="C240" s="18">
        <f>+C241</f>
        <v>22200000</v>
      </c>
      <c r="D240" s="18">
        <f t="shared" ref="D240:L240" si="408">+D241</f>
        <v>0</v>
      </c>
      <c r="E240" s="18">
        <f t="shared" si="408"/>
        <v>0</v>
      </c>
      <c r="F240" s="18">
        <f t="shared" si="408"/>
        <v>0</v>
      </c>
      <c r="G240" s="18">
        <f t="shared" si="408"/>
        <v>22200000</v>
      </c>
      <c r="H240" s="18">
        <f t="shared" si="408"/>
        <v>0</v>
      </c>
      <c r="I240" s="18">
        <f t="shared" si="408"/>
        <v>0</v>
      </c>
      <c r="J240" s="18">
        <f t="shared" si="408"/>
        <v>0</v>
      </c>
      <c r="K240" s="18">
        <f t="shared" si="408"/>
        <v>0</v>
      </c>
      <c r="L240" s="18">
        <f t="shared" si="408"/>
        <v>0</v>
      </c>
    </row>
    <row r="241" spans="1:12" s="9" customFormat="1" ht="17.100000000000001" customHeight="1" x14ac:dyDescent="0.2">
      <c r="A241" s="26">
        <v>5300</v>
      </c>
      <c r="B241" s="19" t="s">
        <v>387</v>
      </c>
      <c r="C241" s="20">
        <f>+C242+C244</f>
        <v>22200000</v>
      </c>
      <c r="D241" s="20">
        <f t="shared" ref="D241:L241" si="409">+D242+D244</f>
        <v>0</v>
      </c>
      <c r="E241" s="20">
        <f t="shared" si="409"/>
        <v>0</v>
      </c>
      <c r="F241" s="20">
        <f t="shared" si="409"/>
        <v>0</v>
      </c>
      <c r="G241" s="20">
        <f t="shared" ref="G241:H241" si="410">+G242+G244</f>
        <v>22200000</v>
      </c>
      <c r="H241" s="20">
        <f t="shared" si="410"/>
        <v>0</v>
      </c>
      <c r="I241" s="20">
        <f t="shared" si="409"/>
        <v>0</v>
      </c>
      <c r="J241" s="20">
        <f t="shared" si="409"/>
        <v>0</v>
      </c>
      <c r="K241" s="20">
        <f t="shared" si="409"/>
        <v>0</v>
      </c>
      <c r="L241" s="20">
        <f t="shared" si="409"/>
        <v>0</v>
      </c>
    </row>
    <row r="242" spans="1:12" ht="17.100000000000001" customHeight="1" x14ac:dyDescent="0.25">
      <c r="A242" s="27" t="s">
        <v>201</v>
      </c>
      <c r="B242" s="21" t="s">
        <v>388</v>
      </c>
      <c r="C242" s="22">
        <f>+C243</f>
        <v>2200000</v>
      </c>
      <c r="D242" s="22">
        <f t="shared" ref="D242:L242" si="411">+D243</f>
        <v>0</v>
      </c>
      <c r="E242" s="22">
        <f t="shared" si="411"/>
        <v>0</v>
      </c>
      <c r="F242" s="22">
        <f t="shared" si="411"/>
        <v>0</v>
      </c>
      <c r="G242" s="22">
        <f t="shared" si="411"/>
        <v>2200000</v>
      </c>
      <c r="H242" s="22">
        <f t="shared" si="411"/>
        <v>0</v>
      </c>
      <c r="I242" s="22">
        <f t="shared" si="411"/>
        <v>0</v>
      </c>
      <c r="J242" s="22">
        <f t="shared" si="411"/>
        <v>0</v>
      </c>
      <c r="K242" s="22">
        <f t="shared" si="411"/>
        <v>0</v>
      </c>
      <c r="L242" s="22">
        <f t="shared" si="411"/>
        <v>0</v>
      </c>
    </row>
    <row r="243" spans="1:12" ht="17.100000000000001" customHeight="1" x14ac:dyDescent="0.25">
      <c r="A243" s="28" t="s">
        <v>46</v>
      </c>
      <c r="B243" s="21" t="s">
        <v>388</v>
      </c>
      <c r="C243" s="22">
        <f>+SUM(D243:L243)</f>
        <v>2200000</v>
      </c>
      <c r="D243" s="22">
        <f>+SUMIF('TOTAL RECURSOS 2013'!$P:$P,CONCATENATE("O001",$A243,1,$F$8),'TOTAL RECURSOS 2013'!$N:$N)</f>
        <v>0</v>
      </c>
      <c r="E243" s="22">
        <f>+SUMIF('TOTAL RECURSOS 2013'!$P:$P,CONCATENATE("M001",$A243,1,$F$8),'TOTAL RECURSOS 2013'!$N:$N)</f>
        <v>0</v>
      </c>
      <c r="F243" s="22">
        <f>+SUMIF('TOTAL RECURSOS 2013'!$P:$P,CONCATENATE("E006",$A243,1,$F$8),'TOTAL RECURSOS 2013'!$N:$N)</f>
        <v>0</v>
      </c>
      <c r="G243" s="22">
        <f>+SUMIF('TOTAL RECURSOS 2013'!$P:$P,CONCATENATE("E006",$A243,1,$G$8),'TOTAL RECURSOS 2013'!$N:$N)</f>
        <v>2200000</v>
      </c>
      <c r="H243" s="22">
        <f>+SUMIF('TOTAL RECURSOS 2013'!$P:$P,CONCATENATE("K024",$A243,1,$H$8),'TOTAL RECURSOS 2013'!$N:$N)</f>
        <v>0</v>
      </c>
      <c r="I243" s="22">
        <f>+SUMIF('TOTAL RECURSOS 2013'!$P:$P,CONCATENATE("K024",$A243,1,$I$8),'TOTAL RECURSOS 2013'!$N:$N)</f>
        <v>0</v>
      </c>
      <c r="J243" s="22">
        <f>+SUMIF('TOTAL RECURSOS 2013'!$P:$P,CONCATENATE("O001",$A243,4,$F$8),'TOTAL RECURSOS 2013'!$N:$N)</f>
        <v>0</v>
      </c>
      <c r="K243" s="22">
        <f>+SUMIF('TOTAL RECURSOS 2013'!$P:$P,CONCATENATE("M001",$A243,4,$F$8),'TOTAL RECURSOS 2013'!$N:$N)</f>
        <v>0</v>
      </c>
      <c r="L243" s="22">
        <f>+SUMIF('TOTAL RECURSOS 2013'!$P:$P,CONCATENATE("E006",$A243,4,$F$8),'TOTAL RECURSOS 2013'!$N:$N)</f>
        <v>0</v>
      </c>
    </row>
    <row r="244" spans="1:12" ht="17.100000000000001" customHeight="1" x14ac:dyDescent="0.25">
      <c r="A244" s="27" t="s">
        <v>202</v>
      </c>
      <c r="B244" s="21" t="s">
        <v>389</v>
      </c>
      <c r="C244" s="22">
        <f>+C245</f>
        <v>20000000</v>
      </c>
      <c r="D244" s="22">
        <f t="shared" ref="D244" si="412">+D245</f>
        <v>0</v>
      </c>
      <c r="E244" s="22">
        <f t="shared" ref="E244" si="413">+E245</f>
        <v>0</v>
      </c>
      <c r="F244" s="22">
        <f t="shared" ref="F244:G244" si="414">+F245</f>
        <v>0</v>
      </c>
      <c r="G244" s="22">
        <f t="shared" si="414"/>
        <v>20000000</v>
      </c>
      <c r="H244" s="22">
        <f t="shared" ref="H244:I244" si="415">+H245</f>
        <v>0</v>
      </c>
      <c r="I244" s="22">
        <f t="shared" si="415"/>
        <v>0</v>
      </c>
      <c r="J244" s="22">
        <f t="shared" ref="J244" si="416">+J245</f>
        <v>0</v>
      </c>
      <c r="K244" s="22">
        <f t="shared" ref="K244" si="417">+K245</f>
        <v>0</v>
      </c>
      <c r="L244" s="22">
        <f t="shared" ref="L244" si="418">+L245</f>
        <v>0</v>
      </c>
    </row>
    <row r="245" spans="1:12" ht="17.100000000000001" customHeight="1" x14ac:dyDescent="0.25">
      <c r="A245" s="28" t="s">
        <v>47</v>
      </c>
      <c r="B245" s="21" t="s">
        <v>389</v>
      </c>
      <c r="C245" s="22">
        <f>+SUM(D245:L245)</f>
        <v>20000000</v>
      </c>
      <c r="D245" s="22">
        <f>+SUMIF('TOTAL RECURSOS 2013'!$P:$P,CONCATENATE("O001",$A245,1,$F$8),'TOTAL RECURSOS 2013'!$N:$N)</f>
        <v>0</v>
      </c>
      <c r="E245" s="22">
        <f>+SUMIF('TOTAL RECURSOS 2013'!$P:$P,CONCATENATE("M001",$A245,1,$F$8),'TOTAL RECURSOS 2013'!$N:$N)</f>
        <v>0</v>
      </c>
      <c r="F245" s="22">
        <f>+SUMIF('TOTAL RECURSOS 2013'!$P:$P,CONCATENATE("E006",$A245,1,$F$8),'TOTAL RECURSOS 2013'!$N:$N)</f>
        <v>0</v>
      </c>
      <c r="G245" s="22">
        <f>+SUMIF('TOTAL RECURSOS 2013'!$P:$P,CONCATENATE("E006",$A245,1,$G$8),'TOTAL RECURSOS 2013'!$N:$N)</f>
        <v>20000000</v>
      </c>
      <c r="H245" s="22">
        <f>+SUMIF('TOTAL RECURSOS 2013'!$P:$P,CONCATENATE("K024",$A245,1,$H$8),'TOTAL RECURSOS 2013'!$N:$N)</f>
        <v>0</v>
      </c>
      <c r="I245" s="22">
        <f>+SUMIF('TOTAL RECURSOS 2013'!$P:$P,CONCATENATE("K024",$A245,1,$I$8),'TOTAL RECURSOS 2013'!$N:$N)</f>
        <v>0</v>
      </c>
      <c r="J245" s="22">
        <f>+SUMIF('TOTAL RECURSOS 2013'!$P:$P,CONCATENATE("O001",$A245,4,$F$8),'TOTAL RECURSOS 2013'!$N:$N)</f>
        <v>0</v>
      </c>
      <c r="K245" s="22">
        <f>+SUMIF('TOTAL RECURSOS 2013'!$P:$P,CONCATENATE("M001",$A245,4,$F$8),'TOTAL RECURSOS 2013'!$N:$N)</f>
        <v>0</v>
      </c>
      <c r="L245" s="22">
        <f>+SUMIF('TOTAL RECURSOS 2013'!$P:$P,CONCATENATE("E006",$A245,4,$F$8),'TOTAL RECURSOS 2013'!$N:$N)</f>
        <v>0</v>
      </c>
    </row>
    <row r="246" spans="1:12" s="9" customFormat="1" ht="17.100000000000001" customHeight="1" x14ac:dyDescent="0.2">
      <c r="A246" s="23">
        <v>6000</v>
      </c>
      <c r="B246" s="24" t="s">
        <v>390</v>
      </c>
      <c r="C246" s="18">
        <f>+C247</f>
        <v>122708529</v>
      </c>
      <c r="D246" s="18">
        <f t="shared" ref="D246:L248" si="419">+D247</f>
        <v>0</v>
      </c>
      <c r="E246" s="18">
        <f t="shared" si="419"/>
        <v>0</v>
      </c>
      <c r="F246" s="18">
        <f t="shared" si="419"/>
        <v>0</v>
      </c>
      <c r="G246" s="18">
        <f t="shared" si="419"/>
        <v>0</v>
      </c>
      <c r="H246" s="18">
        <f t="shared" si="419"/>
        <v>122708529</v>
      </c>
      <c r="I246" s="18">
        <f t="shared" si="419"/>
        <v>0</v>
      </c>
      <c r="J246" s="18">
        <f t="shared" si="419"/>
        <v>0</v>
      </c>
      <c r="K246" s="18">
        <f t="shared" si="419"/>
        <v>0</v>
      </c>
      <c r="L246" s="18">
        <f t="shared" si="419"/>
        <v>0</v>
      </c>
    </row>
    <row r="247" spans="1:12" s="9" customFormat="1" ht="17.100000000000001" customHeight="1" x14ac:dyDescent="0.2">
      <c r="A247" s="26">
        <v>6200</v>
      </c>
      <c r="B247" s="19" t="s">
        <v>391</v>
      </c>
      <c r="C247" s="20">
        <f>+C248</f>
        <v>122708529</v>
      </c>
      <c r="D247" s="20">
        <f t="shared" si="419"/>
        <v>0</v>
      </c>
      <c r="E247" s="20">
        <f t="shared" si="419"/>
        <v>0</v>
      </c>
      <c r="F247" s="20">
        <f t="shared" si="419"/>
        <v>0</v>
      </c>
      <c r="G247" s="20">
        <f t="shared" si="419"/>
        <v>0</v>
      </c>
      <c r="H247" s="20">
        <f t="shared" si="419"/>
        <v>122708529</v>
      </c>
      <c r="I247" s="20">
        <f t="shared" si="419"/>
        <v>0</v>
      </c>
      <c r="J247" s="20">
        <f t="shared" si="419"/>
        <v>0</v>
      </c>
      <c r="K247" s="20">
        <f t="shared" si="419"/>
        <v>0</v>
      </c>
      <c r="L247" s="20">
        <f t="shared" si="419"/>
        <v>0</v>
      </c>
    </row>
    <row r="248" spans="1:12" ht="17.100000000000001" customHeight="1" x14ac:dyDescent="0.25">
      <c r="A248" s="27" t="s">
        <v>203</v>
      </c>
      <c r="B248" s="21" t="s">
        <v>392</v>
      </c>
      <c r="C248" s="22">
        <f>+C249</f>
        <v>122708529</v>
      </c>
      <c r="D248" s="22">
        <f t="shared" si="419"/>
        <v>0</v>
      </c>
      <c r="E248" s="22">
        <f t="shared" si="419"/>
        <v>0</v>
      </c>
      <c r="F248" s="22">
        <f t="shared" si="419"/>
        <v>0</v>
      </c>
      <c r="G248" s="22">
        <f t="shared" si="419"/>
        <v>0</v>
      </c>
      <c r="H248" s="22">
        <f t="shared" si="419"/>
        <v>122708529</v>
      </c>
      <c r="I248" s="22">
        <f t="shared" si="419"/>
        <v>0</v>
      </c>
      <c r="J248" s="22">
        <f t="shared" si="419"/>
        <v>0</v>
      </c>
      <c r="K248" s="22">
        <f t="shared" si="419"/>
        <v>0</v>
      </c>
      <c r="L248" s="22">
        <f t="shared" si="419"/>
        <v>0</v>
      </c>
    </row>
    <row r="249" spans="1:12" ht="17.100000000000001" customHeight="1" x14ac:dyDescent="0.25">
      <c r="A249" s="28" t="s">
        <v>48</v>
      </c>
      <c r="B249" s="21" t="s">
        <v>393</v>
      </c>
      <c r="C249" s="22">
        <f>+SUM(D249:L249)</f>
        <v>122708529</v>
      </c>
      <c r="D249" s="22">
        <f>+SUMIF('TOTAL RECURSOS 2013'!$P:$P,CONCATENATE("O001",$A249,1,$F$8),'TOTAL RECURSOS 2013'!$N:$N)</f>
        <v>0</v>
      </c>
      <c r="E249" s="22">
        <f>+SUMIF('TOTAL RECURSOS 2013'!$P:$P,CONCATENATE("M001",$A249,1,$F$8),'TOTAL RECURSOS 2013'!$N:$N)</f>
        <v>0</v>
      </c>
      <c r="F249" s="22">
        <f>+SUMIF('TOTAL RECURSOS 2013'!$P:$P,CONCATENATE("E006",$A249,1,$F$8),'TOTAL RECURSOS 2013'!$N:$N)</f>
        <v>0</v>
      </c>
      <c r="G249" s="22">
        <f>+SUMIF('TOTAL RECURSOS 2013'!$P:$P,CONCATENATE("E006",$A249,1,$G$8),'TOTAL RECURSOS 2013'!$N:$N)</f>
        <v>0</v>
      </c>
      <c r="H249" s="22">
        <f>+SUMIF('TOTAL RECURSOS 2013'!$P:$P,CONCATENATE("K024",$A249,1,$H$8),'TOTAL RECURSOS 2013'!$N:$N)</f>
        <v>122708529</v>
      </c>
      <c r="I249" s="22">
        <f>+SUMIF('TOTAL RECURSOS 2013'!$P:$P,CONCATENATE("K027",$A249,1,$I$8),'TOTAL RECURSOS 2013'!$N:$N)</f>
        <v>0</v>
      </c>
      <c r="J249" s="22">
        <f>+SUMIF('TOTAL RECURSOS 2013'!$P:$P,CONCATENATE("O001",$A249,4,$F$8),'TOTAL RECURSOS 2013'!$N:$N)</f>
        <v>0</v>
      </c>
      <c r="K249" s="22">
        <f>+SUMIF('TOTAL RECURSOS 2013'!$P:$P,CONCATENATE("M001",$A249,4,$F$8),'TOTAL RECURSOS 2013'!$N:$N)</f>
        <v>0</v>
      </c>
      <c r="L249" s="22">
        <f>+SUMIF('TOTAL RECURSOS 2013'!$P:$P,CONCATENATE("E006",$A249,4,$F$8),'TOTAL RECURSOS 2013'!$N:$N)</f>
        <v>0</v>
      </c>
    </row>
    <row r="250" spans="1:12" s="9" customFormat="1" ht="17.100000000000001" customHeight="1" thickBot="1" x14ac:dyDescent="0.25">
      <c r="A250" s="11" t="s">
        <v>118</v>
      </c>
      <c r="B250" s="58"/>
      <c r="C250" s="25">
        <f t="shared" ref="C250:L250" si="420">+C10+C53+C131+C240+C246</f>
        <v>396041234</v>
      </c>
      <c r="D250" s="25">
        <f t="shared" si="420"/>
        <v>4702563</v>
      </c>
      <c r="E250" s="25">
        <f t="shared" si="420"/>
        <v>16519452</v>
      </c>
      <c r="F250" s="25">
        <f t="shared" si="420"/>
        <v>153430690</v>
      </c>
      <c r="G250" s="25">
        <f t="shared" ref="G250:H250" si="421">+G10+G53+G131+G240+G246</f>
        <v>22200000</v>
      </c>
      <c r="H250" s="25">
        <f t="shared" si="421"/>
        <v>122708529</v>
      </c>
      <c r="I250" s="25">
        <f t="shared" si="420"/>
        <v>0</v>
      </c>
      <c r="J250" s="25">
        <f t="shared" si="420"/>
        <v>668410</v>
      </c>
      <c r="K250" s="25">
        <f t="shared" si="420"/>
        <v>5142420</v>
      </c>
      <c r="L250" s="25">
        <f t="shared" si="420"/>
        <v>70639170</v>
      </c>
    </row>
  </sheetData>
  <mergeCells count="8">
    <mergeCell ref="A1:L1"/>
    <mergeCell ref="A2:L2"/>
    <mergeCell ref="A3:L3"/>
    <mergeCell ref="D5:I6"/>
    <mergeCell ref="J5:L6"/>
    <mergeCell ref="B5:B8"/>
    <mergeCell ref="C5:C8"/>
    <mergeCell ref="F7:G7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7"/>
  <sheetViews>
    <sheetView workbookViewId="0">
      <selection activeCell="B1" sqref="B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485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978526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16451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22988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279094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99187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33705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41471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16589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35188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45989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149215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397142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4236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2503997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83174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262385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265889</v>
      </c>
      <c r="O24" s="41"/>
      <c r="P24" s="8" t="str">
        <f t="shared" si="0"/>
        <v>O00139801100000000000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2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3231763</v>
      </c>
      <c r="O25" s="41"/>
      <c r="P25" s="8" t="str">
        <f t="shared" si="0"/>
        <v>M00111301100000000000</v>
      </c>
      <c r="R25" s="8" t="str">
        <f t="shared" si="1"/>
        <v>1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3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41486</v>
      </c>
      <c r="O26" s="41"/>
      <c r="P26" s="8" t="str">
        <f t="shared" si="0"/>
        <v>M00113101100000000000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4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65092</v>
      </c>
      <c r="O27" s="41"/>
      <c r="P27" s="8" t="str">
        <f t="shared" si="0"/>
        <v>M00113201100000000000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5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541286</v>
      </c>
      <c r="O28" s="41"/>
      <c r="P28" s="8" t="str">
        <f t="shared" si="0"/>
        <v>M00113202100000000000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6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292714</v>
      </c>
      <c r="O29" s="41"/>
      <c r="P29" s="8" t="str">
        <f t="shared" si="0"/>
        <v>M00114101100000000000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7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100182</v>
      </c>
      <c r="O30" s="41"/>
      <c r="P30" s="8" t="str">
        <f t="shared" si="0"/>
        <v>M00114105100000000000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8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117169</v>
      </c>
      <c r="O31" s="41"/>
      <c r="P31" s="8" t="str">
        <f t="shared" si="0"/>
        <v>M00114201100000000000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9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46868</v>
      </c>
      <c r="O32" s="41"/>
      <c r="P32" s="8" t="str">
        <f t="shared" si="0"/>
        <v>M00114301100000000000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445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87905</v>
      </c>
      <c r="O33" s="41"/>
      <c r="P33" s="8" t="str">
        <f t="shared" si="0"/>
        <v>M00114302100000000000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10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115902</v>
      </c>
      <c r="O34" s="41"/>
      <c r="P34" s="8" t="str">
        <f t="shared" si="0"/>
        <v>M00114401100000000000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11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377141</v>
      </c>
      <c r="O35" s="41"/>
      <c r="P35" s="8" t="str">
        <f t="shared" si="0"/>
        <v>M00114403100000000000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12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1528383</v>
      </c>
      <c r="O36" s="41"/>
      <c r="P36" s="8" t="str">
        <f t="shared" si="0"/>
        <v>M00114404100000000000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13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13222</v>
      </c>
      <c r="O37" s="41"/>
      <c r="P37" s="8" t="str">
        <f t="shared" si="0"/>
        <v>M00114405100000000000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14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5890511</v>
      </c>
      <c r="O38" s="41"/>
      <c r="P38" s="8" t="str">
        <f t="shared" si="0"/>
        <v>M00115402100000000000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15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284444</v>
      </c>
      <c r="O39" s="41"/>
      <c r="P39" s="8" t="str">
        <f t="shared" si="0"/>
        <v>M00115403100000000000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22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473352</v>
      </c>
      <c r="O40" s="41"/>
      <c r="P40" s="8" t="str">
        <f t="shared" si="0"/>
        <v>M00139801100000000000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2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24374744</v>
      </c>
      <c r="O41" s="41"/>
      <c r="P41" s="8" t="str">
        <f t="shared" si="0"/>
        <v>E00611301100000000000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23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2052544</v>
      </c>
      <c r="O42" s="41"/>
      <c r="P42" s="8" t="str">
        <f t="shared" si="0"/>
        <v>E00612101100000000000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3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500063</v>
      </c>
      <c r="O43" s="41"/>
      <c r="P43" s="8" t="str">
        <f t="shared" si="0"/>
        <v>E00613101100000000000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4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706315</v>
      </c>
      <c r="O44" s="41"/>
      <c r="P44" s="8" t="str">
        <f t="shared" si="0"/>
        <v>E00613201100000000000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5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2357193</v>
      </c>
      <c r="O45" s="41"/>
      <c r="P45" s="8" t="str">
        <f t="shared" si="0"/>
        <v>E00613202100000000000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6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3628745</v>
      </c>
      <c r="O46" s="41"/>
      <c r="P46" s="8" t="str">
        <f t="shared" si="0"/>
        <v>E00614101100000000000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7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1236784</v>
      </c>
      <c r="O47" s="41"/>
      <c r="P47" s="8" t="str">
        <f t="shared" si="0"/>
        <v>E00614105100000000000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8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1271453</v>
      </c>
      <c r="O48" s="41"/>
      <c r="P48" s="8" t="str">
        <f t="shared" si="0"/>
        <v>E00614201100000000000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9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508583</v>
      </c>
      <c r="O49" s="41"/>
      <c r="P49" s="8" t="str">
        <f t="shared" si="0"/>
        <v>E00614301100000000000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445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806468</v>
      </c>
      <c r="O50" s="41"/>
      <c r="P50" s="8" t="str">
        <f t="shared" si="0"/>
        <v>E00614302100000000000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10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1582759</v>
      </c>
      <c r="O51" s="41"/>
      <c r="P51" s="8" t="str">
        <f t="shared" si="0"/>
        <v>E00614401100000000000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11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5097030</v>
      </c>
      <c r="O52" s="41"/>
      <c r="P52" s="8" t="str">
        <f t="shared" si="0"/>
        <v>E00614403100000000000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12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12967623</v>
      </c>
      <c r="O53" s="41"/>
      <c r="P53" s="8" t="str">
        <f t="shared" si="0"/>
        <v>E00614404100000000000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13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128060</v>
      </c>
      <c r="O54" s="41"/>
      <c r="P54" s="8" t="str">
        <f t="shared" si="0"/>
        <v>E00614405100000000000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14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73441012</v>
      </c>
      <c r="O55" s="41"/>
      <c r="P55" s="8" t="str">
        <f t="shared" si="0"/>
        <v>E00615402100000000000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15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1746242</v>
      </c>
      <c r="O56" s="41"/>
      <c r="P56" s="8" t="str">
        <f t="shared" si="0"/>
        <v>E00615403100000000000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28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2520000</v>
      </c>
      <c r="O57" s="41"/>
      <c r="P57" s="8" t="str">
        <f t="shared" si="0"/>
        <v>E00625101100000000000</v>
      </c>
      <c r="R57" s="8" t="str">
        <f t="shared" si="1"/>
        <v>2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17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816999</v>
      </c>
      <c r="O58" s="41"/>
      <c r="P58" s="8" t="str">
        <f t="shared" si="0"/>
        <v>E00626102100000000000</v>
      </c>
      <c r="R58" s="8" t="str">
        <f t="shared" si="1"/>
        <v>2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18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13000000</v>
      </c>
      <c r="O59" s="41"/>
      <c r="P59" s="8" t="str">
        <f t="shared" si="0"/>
        <v>E00631101100000000000</v>
      </c>
      <c r="R59" s="8" t="str">
        <f t="shared" si="1"/>
        <v>3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19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7500000</v>
      </c>
      <c r="O60" s="41"/>
      <c r="P60" s="8" t="str">
        <f t="shared" si="0"/>
        <v>E00631201100000000000</v>
      </c>
      <c r="R60" s="8" t="str">
        <f t="shared" si="1"/>
        <v>3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468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420000</v>
      </c>
      <c r="O61" s="41"/>
      <c r="P61" s="8" t="str">
        <f t="shared" si="0"/>
        <v>E00631603100000000000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93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2206655</v>
      </c>
      <c r="O62" s="41"/>
      <c r="P62" s="8" t="str">
        <f t="shared" si="0"/>
        <v>E00632301100000000000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94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1293345</v>
      </c>
      <c r="O63" s="41"/>
      <c r="P63" s="8" t="str">
        <f t="shared" si="0"/>
        <v>E00632502100000000000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56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1300001</v>
      </c>
      <c r="O64" s="41"/>
      <c r="P64" s="8" t="str">
        <f t="shared" si="0"/>
        <v>E00633301100000000000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20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2300000</v>
      </c>
      <c r="O65" s="41"/>
      <c r="P65" s="8" t="str">
        <f t="shared" si="0"/>
        <v>E00633801100000000000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21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800000</v>
      </c>
      <c r="O66" s="41"/>
      <c r="P66" s="8" t="str">
        <f t="shared" si="0"/>
        <v>E00634501100000000000</v>
      </c>
      <c r="R66" s="8" t="str">
        <f t="shared" si="1"/>
        <v>3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41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4200000</v>
      </c>
      <c r="O67" s="41"/>
      <c r="P67" s="8" t="str">
        <f t="shared" si="0"/>
        <v>E00635301100000000000</v>
      </c>
      <c r="R67" s="8" t="str">
        <f t="shared" si="1"/>
        <v>3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42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6500000</v>
      </c>
      <c r="O68" s="41"/>
      <c r="P68" s="8" t="str">
        <f t="shared" si="0"/>
        <v>E00635401100000000000</v>
      </c>
      <c r="R68" s="8" t="str">
        <f t="shared" si="1"/>
        <v>3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43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7929941</v>
      </c>
      <c r="O69" s="41"/>
      <c r="P69" s="8" t="str">
        <f t="shared" si="0"/>
        <v>E00635701100000000000</v>
      </c>
      <c r="R69" s="8" t="str">
        <f t="shared" si="1"/>
        <v>3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44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2000000</v>
      </c>
      <c r="O70" s="41"/>
      <c r="P70" s="8" t="str">
        <f t="shared" si="0"/>
        <v>E00635801100000000000</v>
      </c>
      <c r="R70" s="8" t="str">
        <f t="shared" si="1"/>
        <v>3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45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2100000</v>
      </c>
      <c r="O71" s="41"/>
      <c r="P71" s="8" t="str">
        <f t="shared" si="0"/>
        <v>E00635901100000000000</v>
      </c>
      <c r="R71" s="8" t="str">
        <f t="shared" si="1"/>
        <v>3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22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1963059</v>
      </c>
      <c r="O72" s="41"/>
      <c r="P72" s="8" t="str">
        <f t="shared" ref="P72:P135" si="2">+CONCATENATE(H72,I72,K72,M72)</f>
        <v>E00639801100000000000</v>
      </c>
      <c r="R72" s="8" t="str">
        <f t="shared" ref="R72:R135" si="3">+MID(I72,1,1)</f>
        <v>3</v>
      </c>
    </row>
    <row r="73" spans="1:18" s="36" customFormat="1" ht="20.100000000000001" customHeight="1" x14ac:dyDescent="0.25">
      <c r="A73" s="5"/>
      <c r="B73" s="1" t="s">
        <v>409</v>
      </c>
      <c r="C73" s="1">
        <v>1</v>
      </c>
      <c r="D73" s="1">
        <v>3</v>
      </c>
      <c r="E73" s="1" t="s">
        <v>415</v>
      </c>
      <c r="F73" s="1" t="s">
        <v>405</v>
      </c>
      <c r="G73" s="1" t="s">
        <v>414</v>
      </c>
      <c r="H73" s="1" t="s">
        <v>413</v>
      </c>
      <c r="I73" s="53">
        <v>15901</v>
      </c>
      <c r="J73" s="1">
        <v>1</v>
      </c>
      <c r="K73" s="1">
        <v>4</v>
      </c>
      <c r="L73" s="1" t="s">
        <v>401</v>
      </c>
      <c r="M73" s="1" t="s">
        <v>400</v>
      </c>
      <c r="N73" s="42">
        <v>104320</v>
      </c>
      <c r="O73" s="41"/>
      <c r="P73" s="8" t="str">
        <f t="shared" si="2"/>
        <v>O00115901400000000000</v>
      </c>
      <c r="R73" s="8" t="str">
        <f t="shared" si="3"/>
        <v>1</v>
      </c>
    </row>
    <row r="74" spans="1:18" s="36" customFormat="1" ht="20.100000000000001" customHeight="1" x14ac:dyDescent="0.25">
      <c r="A74" s="5"/>
      <c r="B74" s="1" t="s">
        <v>409</v>
      </c>
      <c r="C74" s="1">
        <v>1</v>
      </c>
      <c r="D74" s="1">
        <v>3</v>
      </c>
      <c r="E74" s="1" t="s">
        <v>415</v>
      </c>
      <c r="F74" s="1" t="s">
        <v>405</v>
      </c>
      <c r="G74" s="1" t="s">
        <v>414</v>
      </c>
      <c r="H74" s="1" t="s">
        <v>413</v>
      </c>
      <c r="I74" s="53">
        <v>21101</v>
      </c>
      <c r="J74" s="1">
        <v>1</v>
      </c>
      <c r="K74" s="1">
        <v>4</v>
      </c>
      <c r="L74" s="1" t="s">
        <v>401</v>
      </c>
      <c r="M74" s="1" t="s">
        <v>400</v>
      </c>
      <c r="N74" s="42">
        <v>2000</v>
      </c>
      <c r="O74" s="41"/>
      <c r="P74" s="8" t="str">
        <f t="shared" si="2"/>
        <v>O00121101400000000000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>
        <v>1</v>
      </c>
      <c r="D75" s="1">
        <v>3</v>
      </c>
      <c r="E75" s="1" t="s">
        <v>415</v>
      </c>
      <c r="F75" s="1" t="s">
        <v>405</v>
      </c>
      <c r="G75" s="1" t="s">
        <v>414</v>
      </c>
      <c r="H75" s="1" t="s">
        <v>413</v>
      </c>
      <c r="I75" s="53">
        <v>21501</v>
      </c>
      <c r="J75" s="1">
        <v>1</v>
      </c>
      <c r="K75" s="1">
        <v>4</v>
      </c>
      <c r="L75" s="1" t="s">
        <v>401</v>
      </c>
      <c r="M75" s="1" t="s">
        <v>400</v>
      </c>
      <c r="N75" s="42">
        <v>1000</v>
      </c>
      <c r="O75" s="41"/>
      <c r="P75" s="8" t="str">
        <f t="shared" si="2"/>
        <v>O00121501400000000000</v>
      </c>
      <c r="R75" s="8" t="str">
        <f t="shared" si="3"/>
        <v>2</v>
      </c>
    </row>
    <row r="76" spans="1:18" s="36" customFormat="1" ht="20.100000000000001" customHeight="1" x14ac:dyDescent="0.25">
      <c r="A76" s="5"/>
      <c r="B76" s="1" t="s">
        <v>409</v>
      </c>
      <c r="C76" s="1">
        <v>1</v>
      </c>
      <c r="D76" s="1">
        <v>3</v>
      </c>
      <c r="E76" s="1" t="s">
        <v>415</v>
      </c>
      <c r="F76" s="1" t="s">
        <v>405</v>
      </c>
      <c r="G76" s="1" t="s">
        <v>414</v>
      </c>
      <c r="H76" s="1" t="s">
        <v>413</v>
      </c>
      <c r="I76" s="53">
        <v>22104</v>
      </c>
      <c r="J76" s="1">
        <v>1</v>
      </c>
      <c r="K76" s="1">
        <v>4</v>
      </c>
      <c r="L76" s="1" t="s">
        <v>401</v>
      </c>
      <c r="M76" s="1" t="s">
        <v>400</v>
      </c>
      <c r="N76" s="42">
        <v>5000</v>
      </c>
      <c r="O76" s="41"/>
      <c r="P76" s="8" t="str">
        <f t="shared" si="2"/>
        <v>O00122104400000000000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>
        <v>1</v>
      </c>
      <c r="D77" s="1">
        <v>3</v>
      </c>
      <c r="E77" s="1" t="s">
        <v>415</v>
      </c>
      <c r="F77" s="1" t="s">
        <v>405</v>
      </c>
      <c r="G77" s="1" t="s">
        <v>414</v>
      </c>
      <c r="H77" s="1" t="s">
        <v>413</v>
      </c>
      <c r="I77" s="53">
        <v>26102</v>
      </c>
      <c r="J77" s="1">
        <v>1</v>
      </c>
      <c r="K77" s="1">
        <v>4</v>
      </c>
      <c r="L77" s="1" t="s">
        <v>401</v>
      </c>
      <c r="M77" s="1" t="s">
        <v>400</v>
      </c>
      <c r="N77" s="42">
        <v>11000</v>
      </c>
      <c r="O77" s="41"/>
      <c r="P77" s="8" t="str">
        <f t="shared" si="2"/>
        <v>O00126102400000000000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>
        <v>1</v>
      </c>
      <c r="D78" s="1">
        <v>3</v>
      </c>
      <c r="E78" s="1" t="s">
        <v>415</v>
      </c>
      <c r="F78" s="1" t="s">
        <v>405</v>
      </c>
      <c r="G78" s="1" t="s">
        <v>414</v>
      </c>
      <c r="H78" s="1" t="s">
        <v>413</v>
      </c>
      <c r="I78" s="53">
        <v>31301</v>
      </c>
      <c r="J78" s="1">
        <v>1</v>
      </c>
      <c r="K78" s="1">
        <v>4</v>
      </c>
      <c r="L78" s="1" t="s">
        <v>401</v>
      </c>
      <c r="M78" s="1" t="s">
        <v>400</v>
      </c>
      <c r="N78" s="42">
        <v>1000</v>
      </c>
      <c r="O78" s="41"/>
      <c r="P78" s="8" t="str">
        <f t="shared" si="2"/>
        <v>O00131301400000000000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>
        <v>1</v>
      </c>
      <c r="D79" s="1">
        <v>3</v>
      </c>
      <c r="E79" s="1" t="s">
        <v>415</v>
      </c>
      <c r="F79" s="1" t="s">
        <v>405</v>
      </c>
      <c r="G79" s="1" t="s">
        <v>414</v>
      </c>
      <c r="H79" s="1" t="s">
        <v>413</v>
      </c>
      <c r="I79" s="53">
        <v>31401</v>
      </c>
      <c r="J79" s="1">
        <v>1</v>
      </c>
      <c r="K79" s="1">
        <v>4</v>
      </c>
      <c r="L79" s="1" t="s">
        <v>401</v>
      </c>
      <c r="M79" s="1" t="s">
        <v>400</v>
      </c>
      <c r="N79" s="42">
        <v>7446</v>
      </c>
      <c r="O79" s="41"/>
      <c r="P79" s="8" t="str">
        <f t="shared" si="2"/>
        <v>O00131401400000000000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>
        <v>1</v>
      </c>
      <c r="D80" s="1">
        <v>3</v>
      </c>
      <c r="E80" s="1" t="s">
        <v>415</v>
      </c>
      <c r="F80" s="1" t="s">
        <v>405</v>
      </c>
      <c r="G80" s="1" t="s">
        <v>414</v>
      </c>
      <c r="H80" s="1" t="s">
        <v>413</v>
      </c>
      <c r="I80" s="53">
        <v>31601</v>
      </c>
      <c r="J80" s="1">
        <v>1</v>
      </c>
      <c r="K80" s="1">
        <v>4</v>
      </c>
      <c r="L80" s="1" t="s">
        <v>401</v>
      </c>
      <c r="M80" s="1" t="s">
        <v>400</v>
      </c>
      <c r="N80" s="42">
        <v>15000</v>
      </c>
      <c r="O80" s="41"/>
      <c r="P80" s="8" t="str">
        <f t="shared" si="2"/>
        <v>O00131601400000000000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>
        <v>1</v>
      </c>
      <c r="D81" s="1">
        <v>3</v>
      </c>
      <c r="E81" s="1" t="s">
        <v>415</v>
      </c>
      <c r="F81" s="1" t="s">
        <v>405</v>
      </c>
      <c r="G81" s="1" t="s">
        <v>414</v>
      </c>
      <c r="H81" s="1" t="s">
        <v>413</v>
      </c>
      <c r="I81" s="53">
        <v>31801</v>
      </c>
      <c r="J81" s="1">
        <v>1</v>
      </c>
      <c r="K81" s="1">
        <v>4</v>
      </c>
      <c r="L81" s="1" t="s">
        <v>401</v>
      </c>
      <c r="M81" s="1" t="s">
        <v>400</v>
      </c>
      <c r="N81" s="42">
        <v>1000</v>
      </c>
      <c r="O81" s="41"/>
      <c r="P81" s="8" t="str">
        <f t="shared" si="2"/>
        <v>O00131801400000000000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>
        <v>1</v>
      </c>
      <c r="D82" s="1">
        <v>3</v>
      </c>
      <c r="E82" s="1" t="s">
        <v>415</v>
      </c>
      <c r="F82" s="1" t="s">
        <v>405</v>
      </c>
      <c r="G82" s="1" t="s">
        <v>414</v>
      </c>
      <c r="H82" s="1" t="s">
        <v>413</v>
      </c>
      <c r="I82" s="53">
        <v>32701</v>
      </c>
      <c r="J82" s="1">
        <v>1</v>
      </c>
      <c r="K82" s="1">
        <v>4</v>
      </c>
      <c r="L82" s="1" t="s">
        <v>401</v>
      </c>
      <c r="M82" s="1" t="s">
        <v>400</v>
      </c>
      <c r="N82" s="42">
        <v>19798</v>
      </c>
      <c r="O82" s="41"/>
      <c r="P82" s="8" t="str">
        <f t="shared" si="2"/>
        <v>O00132701400000000000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>
        <v>1</v>
      </c>
      <c r="D83" s="1">
        <v>3</v>
      </c>
      <c r="E83" s="1" t="s">
        <v>415</v>
      </c>
      <c r="F83" s="1" t="s">
        <v>405</v>
      </c>
      <c r="G83" s="1" t="s">
        <v>414</v>
      </c>
      <c r="H83" s="1" t="s">
        <v>413</v>
      </c>
      <c r="I83" s="53">
        <v>33401</v>
      </c>
      <c r="J83" s="1">
        <v>1</v>
      </c>
      <c r="K83" s="1">
        <v>4</v>
      </c>
      <c r="L83" s="1" t="s">
        <v>401</v>
      </c>
      <c r="M83" s="1" t="s">
        <v>400</v>
      </c>
      <c r="N83" s="42">
        <v>19000</v>
      </c>
      <c r="O83" s="41"/>
      <c r="P83" s="8" t="str">
        <f t="shared" si="2"/>
        <v>O00133401400000000000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>
        <v>1</v>
      </c>
      <c r="D84" s="1">
        <v>3</v>
      </c>
      <c r="E84" s="1" t="s">
        <v>415</v>
      </c>
      <c r="F84" s="1" t="s">
        <v>405</v>
      </c>
      <c r="G84" s="1" t="s">
        <v>414</v>
      </c>
      <c r="H84" s="1" t="s">
        <v>413</v>
      </c>
      <c r="I84" s="53">
        <v>35701</v>
      </c>
      <c r="J84" s="1">
        <v>1</v>
      </c>
      <c r="K84" s="1">
        <v>4</v>
      </c>
      <c r="L84" s="1" t="s">
        <v>401</v>
      </c>
      <c r="M84" s="1" t="s">
        <v>400</v>
      </c>
      <c r="N84" s="42">
        <v>21000</v>
      </c>
      <c r="O84" s="41"/>
      <c r="P84" s="8" t="str">
        <f t="shared" si="2"/>
        <v>O00135701400000000000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>
        <v>1</v>
      </c>
      <c r="D85" s="1">
        <v>3</v>
      </c>
      <c r="E85" s="1" t="s">
        <v>415</v>
      </c>
      <c r="F85" s="1" t="s">
        <v>405</v>
      </c>
      <c r="G85" s="1" t="s">
        <v>414</v>
      </c>
      <c r="H85" s="1" t="s">
        <v>413</v>
      </c>
      <c r="I85" s="53">
        <v>37204</v>
      </c>
      <c r="J85" s="1">
        <v>1</v>
      </c>
      <c r="K85" s="1">
        <v>4</v>
      </c>
      <c r="L85" s="1" t="s">
        <v>401</v>
      </c>
      <c r="M85" s="1" t="s">
        <v>400</v>
      </c>
      <c r="N85" s="42">
        <v>15000</v>
      </c>
      <c r="O85" s="41"/>
      <c r="P85" s="8" t="str">
        <f t="shared" si="2"/>
        <v>O00137204400000000000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>
        <v>3</v>
      </c>
      <c r="D86" s="1">
        <v>1</v>
      </c>
      <c r="E86" s="1" t="s">
        <v>412</v>
      </c>
      <c r="F86" s="1" t="s">
        <v>405</v>
      </c>
      <c r="G86" s="1" t="s">
        <v>411</v>
      </c>
      <c r="H86" s="1" t="s">
        <v>410</v>
      </c>
      <c r="I86" s="53">
        <v>12101</v>
      </c>
      <c r="J86" s="1">
        <v>1</v>
      </c>
      <c r="K86" s="1">
        <v>4</v>
      </c>
      <c r="L86" s="1" t="s">
        <v>401</v>
      </c>
      <c r="M86" s="1" t="s">
        <v>400</v>
      </c>
      <c r="N86" s="42">
        <v>1340090</v>
      </c>
      <c r="O86" s="41"/>
      <c r="P86" s="8" t="str">
        <f t="shared" si="2"/>
        <v>M00112101400000000000</v>
      </c>
      <c r="R86" s="8" t="str">
        <f t="shared" si="3"/>
        <v>1</v>
      </c>
    </row>
    <row r="87" spans="1:18" s="36" customFormat="1" ht="20.100000000000001" customHeight="1" x14ac:dyDescent="0.25">
      <c r="A87" s="5"/>
      <c r="B87" s="1" t="s">
        <v>409</v>
      </c>
      <c r="C87" s="1">
        <v>3</v>
      </c>
      <c r="D87" s="1">
        <v>1</v>
      </c>
      <c r="E87" s="1" t="s">
        <v>412</v>
      </c>
      <c r="F87" s="1" t="s">
        <v>405</v>
      </c>
      <c r="G87" s="1" t="s">
        <v>411</v>
      </c>
      <c r="H87" s="1" t="s">
        <v>410</v>
      </c>
      <c r="I87" s="53">
        <v>15901</v>
      </c>
      <c r="J87" s="1">
        <v>1</v>
      </c>
      <c r="K87" s="1">
        <v>4</v>
      </c>
      <c r="L87" s="1" t="s">
        <v>401</v>
      </c>
      <c r="M87" s="1" t="s">
        <v>400</v>
      </c>
      <c r="N87" s="42">
        <v>347909</v>
      </c>
      <c r="O87" s="41"/>
      <c r="P87" s="8" t="str">
        <f t="shared" si="2"/>
        <v>M00115901400000000000</v>
      </c>
      <c r="R87" s="8" t="str">
        <f t="shared" si="3"/>
        <v>1</v>
      </c>
    </row>
    <row r="88" spans="1:18" s="36" customFormat="1" ht="20.100000000000001" customHeight="1" x14ac:dyDescent="0.25">
      <c r="A88" s="5"/>
      <c r="B88" s="1" t="s">
        <v>409</v>
      </c>
      <c r="C88" s="1">
        <v>3</v>
      </c>
      <c r="D88" s="1">
        <v>1</v>
      </c>
      <c r="E88" s="1" t="s">
        <v>412</v>
      </c>
      <c r="F88" s="1" t="s">
        <v>405</v>
      </c>
      <c r="G88" s="1" t="s">
        <v>411</v>
      </c>
      <c r="H88" s="1" t="s">
        <v>410</v>
      </c>
      <c r="I88" s="53">
        <v>21101</v>
      </c>
      <c r="J88" s="1">
        <v>1</v>
      </c>
      <c r="K88" s="1">
        <v>4</v>
      </c>
      <c r="L88" s="1" t="s">
        <v>401</v>
      </c>
      <c r="M88" s="1" t="s">
        <v>400</v>
      </c>
      <c r="N88" s="42">
        <v>15000</v>
      </c>
      <c r="O88" s="41"/>
      <c r="P88" s="8" t="str">
        <f t="shared" si="2"/>
        <v>M00121101400000000000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>
        <v>3</v>
      </c>
      <c r="D89" s="1">
        <v>1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21401</v>
      </c>
      <c r="J89" s="1">
        <v>1</v>
      </c>
      <c r="K89" s="1">
        <v>4</v>
      </c>
      <c r="L89" s="1" t="s">
        <v>401</v>
      </c>
      <c r="M89" s="1" t="s">
        <v>400</v>
      </c>
      <c r="N89" s="42">
        <v>8000</v>
      </c>
      <c r="O89" s="41"/>
      <c r="P89" s="8" t="str">
        <f t="shared" si="2"/>
        <v>M00121401400000000000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>
        <v>3</v>
      </c>
      <c r="D90" s="1">
        <v>1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21501</v>
      </c>
      <c r="J90" s="1">
        <v>1</v>
      </c>
      <c r="K90" s="1">
        <v>4</v>
      </c>
      <c r="L90" s="1" t="s">
        <v>401</v>
      </c>
      <c r="M90" s="1" t="s">
        <v>400</v>
      </c>
      <c r="N90" s="42">
        <v>15000</v>
      </c>
      <c r="O90" s="41"/>
      <c r="P90" s="8" t="str">
        <f t="shared" si="2"/>
        <v>M00121501400000000000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>
        <v>3</v>
      </c>
      <c r="D91" s="1">
        <v>1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22104</v>
      </c>
      <c r="J91" s="1">
        <v>1</v>
      </c>
      <c r="K91" s="1">
        <v>4</v>
      </c>
      <c r="L91" s="1" t="s">
        <v>401</v>
      </c>
      <c r="M91" s="1" t="s">
        <v>400</v>
      </c>
      <c r="N91" s="42">
        <v>22000</v>
      </c>
      <c r="O91" s="41"/>
      <c r="P91" s="8" t="str">
        <f t="shared" si="2"/>
        <v>M00122104400000000000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>
        <v>3</v>
      </c>
      <c r="D92" s="1">
        <v>1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22106</v>
      </c>
      <c r="J92" s="1">
        <v>1</v>
      </c>
      <c r="K92" s="1">
        <v>4</v>
      </c>
      <c r="L92" s="1" t="s">
        <v>401</v>
      </c>
      <c r="M92" s="1" t="s">
        <v>400</v>
      </c>
      <c r="N92" s="42">
        <v>18000</v>
      </c>
      <c r="O92" s="41"/>
      <c r="P92" s="8" t="str">
        <f t="shared" si="2"/>
        <v>M00122106400000000000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>
        <v>3</v>
      </c>
      <c r="D93" s="1">
        <v>1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26102</v>
      </c>
      <c r="J93" s="1">
        <v>1</v>
      </c>
      <c r="K93" s="1">
        <v>4</v>
      </c>
      <c r="L93" s="1" t="s">
        <v>401</v>
      </c>
      <c r="M93" s="1" t="s">
        <v>400</v>
      </c>
      <c r="N93" s="42">
        <v>1000</v>
      </c>
      <c r="O93" s="41"/>
      <c r="P93" s="8" t="str">
        <f t="shared" si="2"/>
        <v>M00126102400000000000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>
        <v>3</v>
      </c>
      <c r="D94" s="1">
        <v>1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31301</v>
      </c>
      <c r="J94" s="1">
        <v>1</v>
      </c>
      <c r="K94" s="1">
        <v>4</v>
      </c>
      <c r="L94" s="1" t="s">
        <v>401</v>
      </c>
      <c r="M94" s="1" t="s">
        <v>400</v>
      </c>
      <c r="N94" s="42">
        <v>6000</v>
      </c>
      <c r="O94" s="41"/>
      <c r="P94" s="8" t="str">
        <f t="shared" si="2"/>
        <v>M00131301400000000000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>
        <v>3</v>
      </c>
      <c r="D95" s="1">
        <v>1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31401</v>
      </c>
      <c r="J95" s="1">
        <v>1</v>
      </c>
      <c r="K95" s="1">
        <v>4</v>
      </c>
      <c r="L95" s="1" t="s">
        <v>401</v>
      </c>
      <c r="M95" s="1" t="s">
        <v>400</v>
      </c>
      <c r="N95" s="42">
        <v>20456</v>
      </c>
      <c r="O95" s="41"/>
      <c r="P95" s="8" t="str">
        <f t="shared" si="2"/>
        <v>M00131401400000000000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>
        <v>3</v>
      </c>
      <c r="D96" s="1">
        <v>1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31601</v>
      </c>
      <c r="J96" s="1">
        <v>1</v>
      </c>
      <c r="K96" s="1">
        <v>4</v>
      </c>
      <c r="L96" s="1" t="s">
        <v>401</v>
      </c>
      <c r="M96" s="1" t="s">
        <v>400</v>
      </c>
      <c r="N96" s="42">
        <v>40026</v>
      </c>
      <c r="O96" s="41"/>
      <c r="P96" s="8" t="str">
        <f t="shared" si="2"/>
        <v>M00131601400000000000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>
        <v>3</v>
      </c>
      <c r="D97" s="1">
        <v>1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31801</v>
      </c>
      <c r="J97" s="1">
        <v>1</v>
      </c>
      <c r="K97" s="1">
        <v>4</v>
      </c>
      <c r="L97" s="1" t="s">
        <v>401</v>
      </c>
      <c r="M97" s="1" t="s">
        <v>400</v>
      </c>
      <c r="N97" s="42">
        <v>2000</v>
      </c>
      <c r="O97" s="41"/>
      <c r="P97" s="8" t="str">
        <f t="shared" si="2"/>
        <v>M00131801400000000000</v>
      </c>
      <c r="R97" s="8" t="str">
        <f t="shared" si="3"/>
        <v>3</v>
      </c>
    </row>
    <row r="98" spans="1:18" s="36" customFormat="1" ht="20.100000000000001" customHeight="1" x14ac:dyDescent="0.25">
      <c r="A98" s="5"/>
      <c r="B98" s="1" t="s">
        <v>409</v>
      </c>
      <c r="C98" s="1">
        <v>3</v>
      </c>
      <c r="D98" s="1">
        <v>1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32701</v>
      </c>
      <c r="J98" s="1">
        <v>1</v>
      </c>
      <c r="K98" s="1">
        <v>4</v>
      </c>
      <c r="L98" s="1" t="s">
        <v>401</v>
      </c>
      <c r="M98" s="1" t="s">
        <v>400</v>
      </c>
      <c r="N98" s="42">
        <v>66219</v>
      </c>
      <c r="O98" s="41"/>
      <c r="P98" s="8" t="str">
        <f t="shared" si="2"/>
        <v>M00132701400000000000</v>
      </c>
      <c r="R98" s="8" t="str">
        <f t="shared" si="3"/>
        <v>3</v>
      </c>
    </row>
    <row r="99" spans="1:18" s="36" customFormat="1" ht="20.100000000000001" customHeight="1" x14ac:dyDescent="0.25">
      <c r="A99" s="5"/>
      <c r="B99" s="1" t="s">
        <v>409</v>
      </c>
      <c r="C99" s="1">
        <v>3</v>
      </c>
      <c r="D99" s="1">
        <v>1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33401</v>
      </c>
      <c r="J99" s="1">
        <v>1</v>
      </c>
      <c r="K99" s="1">
        <v>4</v>
      </c>
      <c r="L99" s="1" t="s">
        <v>401</v>
      </c>
      <c r="M99" s="1" t="s">
        <v>400</v>
      </c>
      <c r="N99" s="42">
        <v>160000</v>
      </c>
      <c r="O99" s="41"/>
      <c r="P99" s="8" t="str">
        <f t="shared" si="2"/>
        <v>M00133401400000000000</v>
      </c>
      <c r="R99" s="8" t="str">
        <f t="shared" si="3"/>
        <v>3</v>
      </c>
    </row>
    <row r="100" spans="1:18" s="36" customFormat="1" ht="20.100000000000001" customHeight="1" x14ac:dyDescent="0.25">
      <c r="A100" s="5"/>
      <c r="B100" s="1" t="s">
        <v>409</v>
      </c>
      <c r="C100" s="1">
        <v>3</v>
      </c>
      <c r="D100" s="1">
        <v>1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34101</v>
      </c>
      <c r="J100" s="1">
        <v>1</v>
      </c>
      <c r="K100" s="1">
        <v>4</v>
      </c>
      <c r="L100" s="1" t="s">
        <v>401</v>
      </c>
      <c r="M100" s="1" t="s">
        <v>400</v>
      </c>
      <c r="N100" s="42">
        <v>265000</v>
      </c>
      <c r="O100" s="41"/>
      <c r="P100" s="8" t="str">
        <f t="shared" si="2"/>
        <v>M00134101400000000000</v>
      </c>
      <c r="R100" s="8" t="str">
        <f t="shared" si="3"/>
        <v>3</v>
      </c>
    </row>
    <row r="101" spans="1:18" s="36" customFormat="1" ht="20.100000000000001" customHeight="1" x14ac:dyDescent="0.25">
      <c r="A101" s="5"/>
      <c r="B101" s="1" t="s">
        <v>409</v>
      </c>
      <c r="C101" s="1">
        <v>3</v>
      </c>
      <c r="D101" s="1">
        <v>1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35101</v>
      </c>
      <c r="J101" s="1">
        <v>1</v>
      </c>
      <c r="K101" s="1">
        <v>4</v>
      </c>
      <c r="L101" s="1" t="s">
        <v>401</v>
      </c>
      <c r="M101" s="1" t="s">
        <v>400</v>
      </c>
      <c r="N101" s="42">
        <v>255000</v>
      </c>
      <c r="O101" s="41"/>
      <c r="P101" s="8" t="str">
        <f t="shared" si="2"/>
        <v>M00135101400000000000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>
        <v>3</v>
      </c>
      <c r="D102" s="1">
        <v>1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35701</v>
      </c>
      <c r="J102" s="1">
        <v>1</v>
      </c>
      <c r="K102" s="1">
        <v>4</v>
      </c>
      <c r="L102" s="1" t="s">
        <v>401</v>
      </c>
      <c r="M102" s="1" t="s">
        <v>400</v>
      </c>
      <c r="N102" s="42">
        <v>90000</v>
      </c>
      <c r="O102" s="41"/>
      <c r="P102" s="8" t="str">
        <f t="shared" si="2"/>
        <v>M00135701400000000000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>
        <v>3</v>
      </c>
      <c r="D103" s="2">
        <v>1</v>
      </c>
      <c r="E103" s="2" t="s">
        <v>412</v>
      </c>
      <c r="F103" s="2" t="s">
        <v>405</v>
      </c>
      <c r="G103" s="2" t="s">
        <v>411</v>
      </c>
      <c r="H103" s="2" t="s">
        <v>410</v>
      </c>
      <c r="I103" s="54">
        <v>37204</v>
      </c>
      <c r="J103" s="2">
        <v>1</v>
      </c>
      <c r="K103" s="2">
        <v>4</v>
      </c>
      <c r="L103" s="2" t="s">
        <v>401</v>
      </c>
      <c r="M103" s="2" t="s">
        <v>400</v>
      </c>
      <c r="N103" s="42">
        <v>50000</v>
      </c>
      <c r="O103" s="41"/>
      <c r="P103" s="8" t="str">
        <f t="shared" si="2"/>
        <v>M00137204400000000000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>
        <v>3</v>
      </c>
      <c r="D104" s="2">
        <v>8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15901</v>
      </c>
      <c r="J104" s="2">
        <v>1</v>
      </c>
      <c r="K104" s="2">
        <v>4</v>
      </c>
      <c r="L104" s="2" t="s">
        <v>401</v>
      </c>
      <c r="M104" s="2" t="s">
        <v>400</v>
      </c>
      <c r="N104" s="38">
        <v>2606711</v>
      </c>
      <c r="O104" s="37"/>
      <c r="P104" s="8" t="str">
        <f t="shared" si="2"/>
        <v>E00615901400000000000</v>
      </c>
      <c r="R104" s="8" t="str">
        <f t="shared" si="3"/>
        <v>1</v>
      </c>
    </row>
    <row r="105" spans="1:18" s="36" customFormat="1" ht="20.100000000000001" customHeight="1" x14ac:dyDescent="0.25">
      <c r="A105" s="40"/>
      <c r="B105" s="2" t="s">
        <v>409</v>
      </c>
      <c r="C105" s="2">
        <v>3</v>
      </c>
      <c r="D105" s="2">
        <v>8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21101</v>
      </c>
      <c r="J105" s="2">
        <v>1</v>
      </c>
      <c r="K105" s="2">
        <v>4</v>
      </c>
      <c r="L105" s="2" t="s">
        <v>401</v>
      </c>
      <c r="M105" s="2" t="s">
        <v>400</v>
      </c>
      <c r="N105" s="38">
        <v>553000</v>
      </c>
      <c r="O105" s="37"/>
      <c r="P105" s="8" t="str">
        <f t="shared" si="2"/>
        <v>E00621101400000000000</v>
      </c>
      <c r="R105" s="8" t="str">
        <f t="shared" si="3"/>
        <v>2</v>
      </c>
    </row>
    <row r="106" spans="1:18" s="36" customFormat="1" ht="20.100000000000001" customHeight="1" x14ac:dyDescent="0.25">
      <c r="A106" s="40"/>
      <c r="B106" s="2" t="s">
        <v>409</v>
      </c>
      <c r="C106" s="2">
        <v>3</v>
      </c>
      <c r="D106" s="2">
        <v>8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21401</v>
      </c>
      <c r="J106" s="2">
        <v>1</v>
      </c>
      <c r="K106" s="2">
        <v>4</v>
      </c>
      <c r="L106" s="2" t="s">
        <v>401</v>
      </c>
      <c r="M106" s="2" t="s">
        <v>400</v>
      </c>
      <c r="N106" s="38">
        <v>842000</v>
      </c>
      <c r="O106" s="37"/>
      <c r="P106" s="8" t="str">
        <f t="shared" si="2"/>
        <v>E00621401400000000000</v>
      </c>
      <c r="R106" s="8" t="str">
        <f t="shared" si="3"/>
        <v>2</v>
      </c>
    </row>
    <row r="107" spans="1:18" s="36" customFormat="1" ht="20.100000000000001" customHeight="1" x14ac:dyDescent="0.25">
      <c r="A107" s="40"/>
      <c r="B107" s="2" t="s">
        <v>409</v>
      </c>
      <c r="C107" s="2">
        <v>3</v>
      </c>
      <c r="D107" s="2">
        <v>8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21501</v>
      </c>
      <c r="J107" s="2">
        <v>1</v>
      </c>
      <c r="K107" s="2">
        <v>4</v>
      </c>
      <c r="L107" s="2" t="s">
        <v>401</v>
      </c>
      <c r="M107" s="2" t="s">
        <v>400</v>
      </c>
      <c r="N107" s="38">
        <v>88000</v>
      </c>
      <c r="O107" s="37"/>
      <c r="P107" s="8" t="str">
        <f t="shared" si="2"/>
        <v>E00621501400000000000</v>
      </c>
      <c r="R107" s="8" t="str">
        <f t="shared" si="3"/>
        <v>2</v>
      </c>
    </row>
    <row r="108" spans="1:18" s="36" customFormat="1" ht="20.100000000000001" customHeight="1" x14ac:dyDescent="0.25">
      <c r="A108" s="40"/>
      <c r="B108" s="2" t="s">
        <v>409</v>
      </c>
      <c r="C108" s="2">
        <v>3</v>
      </c>
      <c r="D108" s="2">
        <v>8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21502</v>
      </c>
      <c r="J108" s="2">
        <v>1</v>
      </c>
      <c r="K108" s="2">
        <v>4</v>
      </c>
      <c r="L108" s="2" t="s">
        <v>401</v>
      </c>
      <c r="M108" s="2" t="s">
        <v>400</v>
      </c>
      <c r="N108" s="38">
        <v>1100000</v>
      </c>
      <c r="O108" s="37"/>
      <c r="P108" s="8" t="str">
        <f t="shared" si="2"/>
        <v>E00621502400000000000</v>
      </c>
      <c r="R108" s="8" t="str">
        <f t="shared" si="3"/>
        <v>2</v>
      </c>
    </row>
    <row r="109" spans="1:18" s="36" customFormat="1" ht="20.100000000000001" customHeight="1" x14ac:dyDescent="0.25">
      <c r="A109" s="40"/>
      <c r="B109" s="2" t="s">
        <v>409</v>
      </c>
      <c r="C109" s="2">
        <v>3</v>
      </c>
      <c r="D109" s="2">
        <v>8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21601</v>
      </c>
      <c r="J109" s="2">
        <v>1</v>
      </c>
      <c r="K109" s="2">
        <v>4</v>
      </c>
      <c r="L109" s="2" t="s">
        <v>401</v>
      </c>
      <c r="M109" s="2" t="s">
        <v>400</v>
      </c>
      <c r="N109" s="38">
        <v>60000</v>
      </c>
      <c r="O109" s="37"/>
      <c r="P109" s="8" t="str">
        <f t="shared" si="2"/>
        <v>E00621601400000000000</v>
      </c>
      <c r="R109" s="8" t="str">
        <f t="shared" si="3"/>
        <v>2</v>
      </c>
    </row>
    <row r="110" spans="1:18" s="36" customFormat="1" ht="20.100000000000001" customHeight="1" x14ac:dyDescent="0.25">
      <c r="A110" s="40"/>
      <c r="B110" s="2" t="s">
        <v>409</v>
      </c>
      <c r="C110" s="2">
        <v>3</v>
      </c>
      <c r="D110" s="2">
        <v>8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22103</v>
      </c>
      <c r="J110" s="2">
        <v>1</v>
      </c>
      <c r="K110" s="2">
        <v>4</v>
      </c>
      <c r="L110" s="2" t="s">
        <v>401</v>
      </c>
      <c r="M110" s="2" t="s">
        <v>400</v>
      </c>
      <c r="N110" s="38">
        <v>10000</v>
      </c>
      <c r="O110" s="37"/>
      <c r="P110" s="8" t="str">
        <f t="shared" si="2"/>
        <v>E00622103400000000000</v>
      </c>
      <c r="R110" s="8" t="str">
        <f t="shared" si="3"/>
        <v>2</v>
      </c>
    </row>
    <row r="111" spans="1:18" s="36" customFormat="1" ht="20.100000000000001" customHeight="1" x14ac:dyDescent="0.25">
      <c r="A111" s="40"/>
      <c r="B111" s="2" t="s">
        <v>409</v>
      </c>
      <c r="C111" s="2">
        <v>3</v>
      </c>
      <c r="D111" s="2">
        <v>8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22104</v>
      </c>
      <c r="J111" s="2">
        <v>1</v>
      </c>
      <c r="K111" s="2">
        <v>4</v>
      </c>
      <c r="L111" s="2" t="s">
        <v>401</v>
      </c>
      <c r="M111" s="2" t="s">
        <v>400</v>
      </c>
      <c r="N111" s="38">
        <v>790000</v>
      </c>
      <c r="O111" s="37"/>
      <c r="P111" s="8" t="str">
        <f t="shared" si="2"/>
        <v>E00622104400000000000</v>
      </c>
      <c r="R111" s="8" t="str">
        <f t="shared" si="3"/>
        <v>2</v>
      </c>
    </row>
    <row r="112" spans="1:18" s="36" customFormat="1" ht="20.100000000000001" customHeight="1" x14ac:dyDescent="0.25">
      <c r="A112" s="40"/>
      <c r="B112" s="2" t="s">
        <v>409</v>
      </c>
      <c r="C112" s="2">
        <v>3</v>
      </c>
      <c r="D112" s="2">
        <v>8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22106</v>
      </c>
      <c r="J112" s="2">
        <v>1</v>
      </c>
      <c r="K112" s="2">
        <v>4</v>
      </c>
      <c r="L112" s="2" t="s">
        <v>401</v>
      </c>
      <c r="M112" s="2" t="s">
        <v>400</v>
      </c>
      <c r="N112" s="38">
        <v>42000</v>
      </c>
      <c r="O112" s="37"/>
      <c r="P112" s="8" t="str">
        <f t="shared" si="2"/>
        <v>E00622106400000000000</v>
      </c>
      <c r="R112" s="8" t="str">
        <f t="shared" si="3"/>
        <v>2</v>
      </c>
    </row>
    <row r="113" spans="1:18" s="36" customFormat="1" ht="20.100000000000001" customHeight="1" x14ac:dyDescent="0.25">
      <c r="A113" s="40"/>
      <c r="B113" s="2" t="s">
        <v>409</v>
      </c>
      <c r="C113" s="2">
        <v>3</v>
      </c>
      <c r="D113" s="2">
        <v>8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22301</v>
      </c>
      <c r="J113" s="2">
        <v>1</v>
      </c>
      <c r="K113" s="2">
        <v>4</v>
      </c>
      <c r="L113" s="2" t="s">
        <v>401</v>
      </c>
      <c r="M113" s="2" t="s">
        <v>400</v>
      </c>
      <c r="N113" s="38">
        <v>30000</v>
      </c>
      <c r="O113" s="37"/>
      <c r="P113" s="8" t="str">
        <f t="shared" si="2"/>
        <v>E00622301400000000000</v>
      </c>
      <c r="R113" s="8" t="str">
        <f t="shared" si="3"/>
        <v>2</v>
      </c>
    </row>
    <row r="114" spans="1:18" s="36" customFormat="1" ht="20.100000000000001" customHeight="1" x14ac:dyDescent="0.25">
      <c r="A114" s="40"/>
      <c r="B114" s="2" t="s">
        <v>409</v>
      </c>
      <c r="C114" s="2">
        <v>3</v>
      </c>
      <c r="D114" s="2">
        <v>8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24101</v>
      </c>
      <c r="J114" s="2">
        <v>1</v>
      </c>
      <c r="K114" s="2">
        <v>4</v>
      </c>
      <c r="L114" s="2" t="s">
        <v>401</v>
      </c>
      <c r="M114" s="2" t="s">
        <v>400</v>
      </c>
      <c r="N114" s="38">
        <v>10000</v>
      </c>
      <c r="O114" s="37"/>
      <c r="P114" s="8" t="str">
        <f t="shared" si="2"/>
        <v>E00624101400000000000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>
        <v>3</v>
      </c>
      <c r="D115" s="2">
        <v>8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24201</v>
      </c>
      <c r="J115" s="2">
        <v>1</v>
      </c>
      <c r="K115" s="2">
        <v>4</v>
      </c>
      <c r="L115" s="2" t="s">
        <v>401</v>
      </c>
      <c r="M115" s="2" t="s">
        <v>400</v>
      </c>
      <c r="N115" s="38">
        <v>10000</v>
      </c>
      <c r="O115" s="37"/>
      <c r="P115" s="8" t="str">
        <f t="shared" si="2"/>
        <v>E00624201400000000000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>
        <v>3</v>
      </c>
      <c r="D116" s="2">
        <v>8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24301</v>
      </c>
      <c r="J116" s="2">
        <v>1</v>
      </c>
      <c r="K116" s="2">
        <v>4</v>
      </c>
      <c r="L116" s="2" t="s">
        <v>401</v>
      </c>
      <c r="M116" s="2" t="s">
        <v>400</v>
      </c>
      <c r="N116" s="38">
        <v>10000</v>
      </c>
      <c r="O116" s="37"/>
      <c r="P116" s="8" t="str">
        <f t="shared" si="2"/>
        <v>E00624301400000000000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>
        <v>3</v>
      </c>
      <c r="D117" s="2">
        <v>8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24401</v>
      </c>
      <c r="J117" s="2">
        <v>1</v>
      </c>
      <c r="K117" s="2">
        <v>4</v>
      </c>
      <c r="L117" s="2" t="s">
        <v>401</v>
      </c>
      <c r="M117" s="2" t="s">
        <v>400</v>
      </c>
      <c r="N117" s="38">
        <v>20000</v>
      </c>
      <c r="O117" s="37"/>
      <c r="P117" s="8" t="str">
        <f t="shared" si="2"/>
        <v>E00624401400000000000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>
        <v>3</v>
      </c>
      <c r="D118" s="2">
        <v>8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24501</v>
      </c>
      <c r="J118" s="2">
        <v>1</v>
      </c>
      <c r="K118" s="2">
        <v>4</v>
      </c>
      <c r="L118" s="2" t="s">
        <v>401</v>
      </c>
      <c r="M118" s="2" t="s">
        <v>400</v>
      </c>
      <c r="N118" s="38">
        <v>10000</v>
      </c>
      <c r="O118" s="37"/>
      <c r="P118" s="8" t="str">
        <f t="shared" si="2"/>
        <v>E00624501400000000000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>
        <v>3</v>
      </c>
      <c r="D119" s="2">
        <v>8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24601</v>
      </c>
      <c r="J119" s="2">
        <v>1</v>
      </c>
      <c r="K119" s="2">
        <v>4</v>
      </c>
      <c r="L119" s="2" t="s">
        <v>401</v>
      </c>
      <c r="M119" s="2" t="s">
        <v>400</v>
      </c>
      <c r="N119" s="38">
        <v>2200000</v>
      </c>
      <c r="O119" s="37"/>
      <c r="P119" s="8" t="str">
        <f t="shared" si="2"/>
        <v>E00624601400000000000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>
        <v>3</v>
      </c>
      <c r="D120" s="2">
        <v>8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24701</v>
      </c>
      <c r="J120" s="2">
        <v>1</v>
      </c>
      <c r="K120" s="2">
        <v>4</v>
      </c>
      <c r="L120" s="2" t="s">
        <v>401</v>
      </c>
      <c r="M120" s="2" t="s">
        <v>400</v>
      </c>
      <c r="N120" s="38">
        <v>1500000</v>
      </c>
      <c r="O120" s="37"/>
      <c r="P120" s="8" t="str">
        <f t="shared" si="2"/>
        <v>E00624701400000000000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>
        <v>3</v>
      </c>
      <c r="D121" s="2">
        <v>8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24801</v>
      </c>
      <c r="J121" s="2">
        <v>1</v>
      </c>
      <c r="K121" s="2">
        <v>4</v>
      </c>
      <c r="L121" s="2" t="s">
        <v>401</v>
      </c>
      <c r="M121" s="2" t="s">
        <v>400</v>
      </c>
      <c r="N121" s="38">
        <v>130000</v>
      </c>
      <c r="O121" s="37"/>
      <c r="P121" s="8" t="str">
        <f t="shared" si="2"/>
        <v>E00624801400000000000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>
        <v>3</v>
      </c>
      <c r="D122" s="2">
        <v>8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24901</v>
      </c>
      <c r="J122" s="2">
        <v>1</v>
      </c>
      <c r="K122" s="2">
        <v>4</v>
      </c>
      <c r="L122" s="2" t="s">
        <v>401</v>
      </c>
      <c r="M122" s="2" t="s">
        <v>400</v>
      </c>
      <c r="N122" s="38">
        <v>253000</v>
      </c>
      <c r="O122" s="37"/>
      <c r="P122" s="8" t="str">
        <f t="shared" si="2"/>
        <v>E00624901400000000000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>
        <v>3</v>
      </c>
      <c r="D123" s="2">
        <v>8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25301</v>
      </c>
      <c r="J123" s="2">
        <v>1</v>
      </c>
      <c r="K123" s="2">
        <v>4</v>
      </c>
      <c r="L123" s="2" t="s">
        <v>401</v>
      </c>
      <c r="M123" s="2" t="s">
        <v>400</v>
      </c>
      <c r="N123" s="38">
        <v>120000</v>
      </c>
      <c r="O123" s="37"/>
      <c r="P123" s="8" t="str">
        <f t="shared" si="2"/>
        <v>E00625301400000000000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>
        <v>3</v>
      </c>
      <c r="D124" s="2">
        <v>8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25401</v>
      </c>
      <c r="J124" s="2">
        <v>1</v>
      </c>
      <c r="K124" s="2">
        <v>4</v>
      </c>
      <c r="L124" s="2" t="s">
        <v>401</v>
      </c>
      <c r="M124" s="2" t="s">
        <v>400</v>
      </c>
      <c r="N124" s="38">
        <v>205000</v>
      </c>
      <c r="O124" s="37"/>
      <c r="P124" s="8" t="str">
        <f t="shared" si="2"/>
        <v>E00625401400000000000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>
        <v>3</v>
      </c>
      <c r="D125" s="2">
        <v>8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25501</v>
      </c>
      <c r="J125" s="2">
        <v>1</v>
      </c>
      <c r="K125" s="2">
        <v>4</v>
      </c>
      <c r="L125" s="2" t="s">
        <v>401</v>
      </c>
      <c r="M125" s="2" t="s">
        <v>400</v>
      </c>
      <c r="N125" s="38">
        <v>2700000</v>
      </c>
      <c r="O125" s="37"/>
      <c r="P125" s="8" t="str">
        <f t="shared" si="2"/>
        <v>E00625501400000000000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>
        <v>3</v>
      </c>
      <c r="D126" s="2">
        <v>8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25901</v>
      </c>
      <c r="J126" s="2">
        <v>1</v>
      </c>
      <c r="K126" s="2">
        <v>4</v>
      </c>
      <c r="L126" s="2" t="s">
        <v>401</v>
      </c>
      <c r="M126" s="2" t="s">
        <v>400</v>
      </c>
      <c r="N126" s="38">
        <v>1335000</v>
      </c>
      <c r="O126" s="37"/>
      <c r="P126" s="8" t="str">
        <f t="shared" si="2"/>
        <v>E00625901400000000000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>
        <v>3</v>
      </c>
      <c r="D127" s="2">
        <v>8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26102</v>
      </c>
      <c r="J127" s="2">
        <v>1</v>
      </c>
      <c r="K127" s="2">
        <v>4</v>
      </c>
      <c r="L127" s="2" t="s">
        <v>401</v>
      </c>
      <c r="M127" s="2" t="s">
        <v>400</v>
      </c>
      <c r="N127" s="38">
        <v>1098400</v>
      </c>
      <c r="O127" s="37"/>
      <c r="P127" s="8" t="str">
        <f t="shared" si="2"/>
        <v>E00626102400000000000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>
        <v>3</v>
      </c>
      <c r="D128" s="2">
        <v>8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26105</v>
      </c>
      <c r="J128" s="2">
        <v>1</v>
      </c>
      <c r="K128" s="2">
        <v>4</v>
      </c>
      <c r="L128" s="2" t="s">
        <v>401</v>
      </c>
      <c r="M128" s="2" t="s">
        <v>400</v>
      </c>
      <c r="N128" s="38">
        <v>715600</v>
      </c>
      <c r="O128" s="37"/>
      <c r="P128" s="8" t="str">
        <f t="shared" si="2"/>
        <v>E00626105400000000000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>
        <v>3</v>
      </c>
      <c r="D129" s="2">
        <v>8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27101</v>
      </c>
      <c r="J129" s="2">
        <v>1</v>
      </c>
      <c r="K129" s="2">
        <v>4</v>
      </c>
      <c r="L129" s="2" t="s">
        <v>401</v>
      </c>
      <c r="M129" s="2" t="s">
        <v>400</v>
      </c>
      <c r="N129" s="38">
        <v>229300</v>
      </c>
      <c r="O129" s="37"/>
      <c r="P129" s="8" t="str">
        <f t="shared" si="2"/>
        <v>E00627101400000000000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>
        <v>3</v>
      </c>
      <c r="D130" s="2">
        <v>8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27201</v>
      </c>
      <c r="J130" s="2">
        <v>1</v>
      </c>
      <c r="K130" s="2">
        <v>4</v>
      </c>
      <c r="L130" s="2" t="s">
        <v>401</v>
      </c>
      <c r="M130" s="2" t="s">
        <v>400</v>
      </c>
      <c r="N130" s="38">
        <v>350000</v>
      </c>
      <c r="O130" s="37"/>
      <c r="P130" s="8" t="str">
        <f t="shared" si="2"/>
        <v>E00627201400000000000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>
        <v>3</v>
      </c>
      <c r="D131" s="2">
        <v>8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27301</v>
      </c>
      <c r="J131" s="2">
        <v>1</v>
      </c>
      <c r="K131" s="2">
        <v>4</v>
      </c>
      <c r="L131" s="2" t="s">
        <v>401</v>
      </c>
      <c r="M131" s="2" t="s">
        <v>400</v>
      </c>
      <c r="N131" s="38">
        <v>42500</v>
      </c>
      <c r="O131" s="37"/>
      <c r="P131" s="8" t="str">
        <f t="shared" si="2"/>
        <v>E00627301400000000000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>
        <v>3</v>
      </c>
      <c r="D132" s="2">
        <v>8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27401</v>
      </c>
      <c r="J132" s="2">
        <v>1</v>
      </c>
      <c r="K132" s="2">
        <v>4</v>
      </c>
      <c r="L132" s="2" t="s">
        <v>401</v>
      </c>
      <c r="M132" s="2" t="s">
        <v>400</v>
      </c>
      <c r="N132" s="38">
        <v>1500</v>
      </c>
      <c r="O132" s="37"/>
      <c r="P132" s="8" t="str">
        <f t="shared" si="2"/>
        <v>E00627401400000000000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>
        <v>3</v>
      </c>
      <c r="D133" s="2">
        <v>8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27501</v>
      </c>
      <c r="J133" s="2">
        <v>1</v>
      </c>
      <c r="K133" s="2">
        <v>4</v>
      </c>
      <c r="L133" s="2" t="s">
        <v>401</v>
      </c>
      <c r="M133" s="2" t="s">
        <v>400</v>
      </c>
      <c r="N133" s="38">
        <v>10000</v>
      </c>
      <c r="O133" s="37"/>
      <c r="P133" s="8" t="str">
        <f t="shared" si="2"/>
        <v>E00627501400000000000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>
        <v>3</v>
      </c>
      <c r="D134" s="2">
        <v>8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29101</v>
      </c>
      <c r="J134" s="2">
        <v>1</v>
      </c>
      <c r="K134" s="2">
        <v>4</v>
      </c>
      <c r="L134" s="2" t="s">
        <v>401</v>
      </c>
      <c r="M134" s="2" t="s">
        <v>400</v>
      </c>
      <c r="N134" s="38">
        <v>700000</v>
      </c>
      <c r="O134" s="37"/>
      <c r="P134" s="8" t="str">
        <f t="shared" si="2"/>
        <v>E00629101400000000000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>
        <v>3</v>
      </c>
      <c r="D135" s="2">
        <v>8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29201</v>
      </c>
      <c r="J135" s="2">
        <v>1</v>
      </c>
      <c r="K135" s="2">
        <v>4</v>
      </c>
      <c r="L135" s="2" t="s">
        <v>401</v>
      </c>
      <c r="M135" s="2" t="s">
        <v>400</v>
      </c>
      <c r="N135" s="38">
        <v>38800</v>
      </c>
      <c r="O135" s="37"/>
      <c r="P135" s="8" t="str">
        <f t="shared" si="2"/>
        <v>E00629201400000000000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>
        <v>3</v>
      </c>
      <c r="D136" s="2">
        <v>8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29301</v>
      </c>
      <c r="J136" s="2">
        <v>1</v>
      </c>
      <c r="K136" s="2">
        <v>4</v>
      </c>
      <c r="L136" s="2" t="s">
        <v>401</v>
      </c>
      <c r="M136" s="2" t="s">
        <v>400</v>
      </c>
      <c r="N136" s="38">
        <v>1500</v>
      </c>
      <c r="O136" s="37"/>
      <c r="P136" s="8" t="str">
        <f t="shared" ref="P136:P179" si="4">+CONCATENATE(H136,I136,K136,M136)</f>
        <v>E00629301400000000000</v>
      </c>
      <c r="R136" s="8" t="str">
        <f t="shared" ref="R136:R179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>
        <v>3</v>
      </c>
      <c r="D137" s="2">
        <v>8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29401</v>
      </c>
      <c r="J137" s="2">
        <v>1</v>
      </c>
      <c r="K137" s="2">
        <v>4</v>
      </c>
      <c r="L137" s="2" t="s">
        <v>401</v>
      </c>
      <c r="M137" s="2" t="s">
        <v>400</v>
      </c>
      <c r="N137" s="38">
        <v>670700</v>
      </c>
      <c r="O137" s="37"/>
      <c r="P137" s="8" t="str">
        <f t="shared" si="4"/>
        <v>E00629401400000000000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>
        <v>3</v>
      </c>
      <c r="D138" s="2">
        <v>8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29501</v>
      </c>
      <c r="J138" s="2">
        <v>1</v>
      </c>
      <c r="K138" s="2">
        <v>4</v>
      </c>
      <c r="L138" s="2" t="s">
        <v>401</v>
      </c>
      <c r="M138" s="2" t="s">
        <v>400</v>
      </c>
      <c r="N138" s="38">
        <v>1580000</v>
      </c>
      <c r="O138" s="37"/>
      <c r="P138" s="8" t="str">
        <f t="shared" si="4"/>
        <v>E00629501400000000000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>
        <v>3</v>
      </c>
      <c r="D139" s="2">
        <v>8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29601</v>
      </c>
      <c r="J139" s="2">
        <v>1</v>
      </c>
      <c r="K139" s="2">
        <v>4</v>
      </c>
      <c r="L139" s="2" t="s">
        <v>401</v>
      </c>
      <c r="M139" s="2" t="s">
        <v>400</v>
      </c>
      <c r="N139" s="38">
        <v>1313700</v>
      </c>
      <c r="O139" s="37"/>
      <c r="P139" s="8" t="str">
        <f t="shared" si="4"/>
        <v>E00629601400000000000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>
        <v>3</v>
      </c>
      <c r="D140" s="2">
        <v>8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29801</v>
      </c>
      <c r="J140" s="2">
        <v>1</v>
      </c>
      <c r="K140" s="2">
        <v>4</v>
      </c>
      <c r="L140" s="2" t="s">
        <v>401</v>
      </c>
      <c r="M140" s="2" t="s">
        <v>400</v>
      </c>
      <c r="N140" s="38">
        <v>1012000</v>
      </c>
      <c r="O140" s="37"/>
      <c r="P140" s="8" t="str">
        <f t="shared" si="4"/>
        <v>E00629801400000000000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>
        <v>3</v>
      </c>
      <c r="D141" s="2">
        <v>8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29901</v>
      </c>
      <c r="J141" s="2">
        <v>1</v>
      </c>
      <c r="K141" s="2">
        <v>4</v>
      </c>
      <c r="L141" s="2" t="s">
        <v>401</v>
      </c>
      <c r="M141" s="2" t="s">
        <v>400</v>
      </c>
      <c r="N141" s="38">
        <v>620000</v>
      </c>
      <c r="O141" s="37"/>
      <c r="P141" s="8" t="str">
        <f t="shared" si="4"/>
        <v>E00629901400000000000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>
        <v>3</v>
      </c>
      <c r="D142" s="2">
        <v>8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31301</v>
      </c>
      <c r="J142" s="2">
        <v>1</v>
      </c>
      <c r="K142" s="2">
        <v>4</v>
      </c>
      <c r="L142" s="2" t="s">
        <v>401</v>
      </c>
      <c r="M142" s="2" t="s">
        <v>400</v>
      </c>
      <c r="N142" s="38">
        <v>1493000</v>
      </c>
      <c r="O142" s="37"/>
      <c r="P142" s="8" t="str">
        <f t="shared" si="4"/>
        <v>E00631301400000000000</v>
      </c>
      <c r="R142" s="8" t="str">
        <f t="shared" si="5"/>
        <v>3</v>
      </c>
    </row>
    <row r="143" spans="1:18" s="36" customFormat="1" ht="20.100000000000001" customHeight="1" x14ac:dyDescent="0.25">
      <c r="A143" s="40"/>
      <c r="B143" s="2" t="s">
        <v>409</v>
      </c>
      <c r="C143" s="2">
        <v>3</v>
      </c>
      <c r="D143" s="2">
        <v>8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31401</v>
      </c>
      <c r="J143" s="2">
        <v>1</v>
      </c>
      <c r="K143" s="2">
        <v>4</v>
      </c>
      <c r="L143" s="2" t="s">
        <v>401</v>
      </c>
      <c r="M143" s="2" t="s">
        <v>400</v>
      </c>
      <c r="N143" s="38">
        <v>102098</v>
      </c>
      <c r="O143" s="37"/>
      <c r="P143" s="8" t="str">
        <f t="shared" si="4"/>
        <v>E00631401400000000000</v>
      </c>
      <c r="R143" s="8" t="str">
        <f t="shared" si="5"/>
        <v>3</v>
      </c>
    </row>
    <row r="144" spans="1:18" s="36" customFormat="1" ht="20.100000000000001" customHeight="1" x14ac:dyDescent="0.25">
      <c r="A144" s="40"/>
      <c r="B144" s="2" t="s">
        <v>409</v>
      </c>
      <c r="C144" s="2">
        <v>3</v>
      </c>
      <c r="D144" s="2">
        <v>8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31501</v>
      </c>
      <c r="J144" s="2">
        <v>1</v>
      </c>
      <c r="K144" s="2">
        <v>4</v>
      </c>
      <c r="L144" s="2" t="s">
        <v>401</v>
      </c>
      <c r="M144" s="2" t="s">
        <v>400</v>
      </c>
      <c r="N144" s="38">
        <v>0</v>
      </c>
      <c r="O144" s="37"/>
      <c r="P144" s="8" t="str">
        <f t="shared" si="4"/>
        <v>E00631501400000000000</v>
      </c>
      <c r="R144" s="8" t="str">
        <f t="shared" si="5"/>
        <v>3</v>
      </c>
    </row>
    <row r="145" spans="1:18" s="36" customFormat="1" ht="20.100000000000001" customHeight="1" x14ac:dyDescent="0.25">
      <c r="A145" s="40"/>
      <c r="B145" s="2" t="s">
        <v>409</v>
      </c>
      <c r="C145" s="2">
        <v>3</v>
      </c>
      <c r="D145" s="2">
        <v>8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31601</v>
      </c>
      <c r="J145" s="2">
        <v>1</v>
      </c>
      <c r="K145" s="2">
        <v>4</v>
      </c>
      <c r="L145" s="2" t="s">
        <v>401</v>
      </c>
      <c r="M145" s="2" t="s">
        <v>400</v>
      </c>
      <c r="N145" s="38">
        <v>269974</v>
      </c>
      <c r="O145" s="37"/>
      <c r="P145" s="8" t="str">
        <f t="shared" si="4"/>
        <v>E00631601400000000000</v>
      </c>
      <c r="R145" s="8" t="str">
        <f t="shared" si="5"/>
        <v>3</v>
      </c>
    </row>
    <row r="146" spans="1:18" s="36" customFormat="1" ht="20.100000000000001" customHeight="1" x14ac:dyDescent="0.25">
      <c r="A146" s="40"/>
      <c r="B146" s="2" t="s">
        <v>409</v>
      </c>
      <c r="C146" s="2">
        <v>3</v>
      </c>
      <c r="D146" s="2">
        <v>8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31701</v>
      </c>
      <c r="J146" s="2">
        <v>1</v>
      </c>
      <c r="K146" s="2">
        <v>4</v>
      </c>
      <c r="L146" s="2" t="s">
        <v>401</v>
      </c>
      <c r="M146" s="2" t="s">
        <v>400</v>
      </c>
      <c r="N146" s="38">
        <v>0</v>
      </c>
      <c r="O146" s="37"/>
      <c r="P146" s="8" t="str">
        <f t="shared" si="4"/>
        <v>E00631701400000000000</v>
      </c>
      <c r="R146" s="8" t="str">
        <f t="shared" si="5"/>
        <v>3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8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31801</v>
      </c>
      <c r="J147" s="2">
        <v>1</v>
      </c>
      <c r="K147" s="2">
        <v>4</v>
      </c>
      <c r="L147" s="2" t="s">
        <v>401</v>
      </c>
      <c r="M147" s="2" t="s">
        <v>400</v>
      </c>
      <c r="N147" s="38">
        <v>147000</v>
      </c>
      <c r="O147" s="37"/>
      <c r="P147" s="8" t="str">
        <f t="shared" si="4"/>
        <v>E00631801400000000000</v>
      </c>
      <c r="R147" s="8" t="str">
        <f t="shared" si="5"/>
        <v>3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8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32302</v>
      </c>
      <c r="J148" s="2">
        <v>1</v>
      </c>
      <c r="K148" s="2">
        <v>4</v>
      </c>
      <c r="L148" s="2" t="s">
        <v>401</v>
      </c>
      <c r="M148" s="2" t="s">
        <v>400</v>
      </c>
      <c r="N148" s="38">
        <v>2000</v>
      </c>
      <c r="O148" s="37"/>
      <c r="P148" s="8" t="str">
        <f t="shared" si="4"/>
        <v>E00632302400000000000</v>
      </c>
      <c r="R148" s="8" t="str">
        <f t="shared" si="5"/>
        <v>3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8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32503</v>
      </c>
      <c r="J149" s="2">
        <v>1</v>
      </c>
      <c r="K149" s="2">
        <v>4</v>
      </c>
      <c r="L149" s="2" t="s">
        <v>401</v>
      </c>
      <c r="M149" s="2" t="s">
        <v>400</v>
      </c>
      <c r="N149" s="38">
        <v>2000000</v>
      </c>
      <c r="O149" s="37"/>
      <c r="P149" s="8" t="str">
        <f t="shared" si="4"/>
        <v>E00632503400000000000</v>
      </c>
      <c r="R149" s="8" t="str">
        <f t="shared" si="5"/>
        <v>3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8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32601</v>
      </c>
      <c r="J150" s="2">
        <v>1</v>
      </c>
      <c r="K150" s="2">
        <v>4</v>
      </c>
      <c r="L150" s="2" t="s">
        <v>401</v>
      </c>
      <c r="M150" s="2" t="s">
        <v>400</v>
      </c>
      <c r="N150" s="38">
        <v>70000</v>
      </c>
      <c r="O150" s="37"/>
      <c r="P150" s="8" t="str">
        <f t="shared" si="4"/>
        <v>E00632601400000000000</v>
      </c>
      <c r="R150" s="8" t="str">
        <f t="shared" si="5"/>
        <v>3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8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32701</v>
      </c>
      <c r="J151" s="2">
        <v>1</v>
      </c>
      <c r="K151" s="2">
        <v>4</v>
      </c>
      <c r="L151" s="2" t="s">
        <v>401</v>
      </c>
      <c r="M151" s="2" t="s">
        <v>400</v>
      </c>
      <c r="N151" s="38">
        <v>1713983</v>
      </c>
      <c r="O151" s="37"/>
      <c r="P151" s="8" t="str">
        <f t="shared" si="4"/>
        <v>E00632701400000000000</v>
      </c>
      <c r="R151" s="8" t="str">
        <f t="shared" si="5"/>
        <v>3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8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33104</v>
      </c>
      <c r="J152" s="2">
        <v>1</v>
      </c>
      <c r="K152" s="2">
        <v>4</v>
      </c>
      <c r="L152" s="2" t="s">
        <v>401</v>
      </c>
      <c r="M152" s="2" t="s">
        <v>400</v>
      </c>
      <c r="N152" s="38">
        <v>9019970</v>
      </c>
      <c r="O152" s="37"/>
      <c r="P152" s="8" t="str">
        <f t="shared" si="4"/>
        <v>E00633104400000000000</v>
      </c>
      <c r="R152" s="8" t="str">
        <f t="shared" si="5"/>
        <v>3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8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33105</v>
      </c>
      <c r="J153" s="2">
        <v>1</v>
      </c>
      <c r="K153" s="2">
        <v>4</v>
      </c>
      <c r="L153" s="2" t="s">
        <v>401</v>
      </c>
      <c r="M153" s="2" t="s">
        <v>400</v>
      </c>
      <c r="N153" s="38">
        <v>50000</v>
      </c>
      <c r="O153" s="37"/>
      <c r="P153" s="8" t="str">
        <f t="shared" si="4"/>
        <v>E00633105400000000000</v>
      </c>
      <c r="R153" s="8" t="str">
        <f t="shared" si="5"/>
        <v>3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8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33303</v>
      </c>
      <c r="J154" s="2">
        <v>1</v>
      </c>
      <c r="K154" s="2">
        <v>4</v>
      </c>
      <c r="L154" s="2" t="s">
        <v>401</v>
      </c>
      <c r="M154" s="2" t="s">
        <v>400</v>
      </c>
      <c r="N154" s="38">
        <v>224000</v>
      </c>
      <c r="O154" s="37"/>
      <c r="P154" s="8" t="str">
        <f t="shared" si="4"/>
        <v>E00633303400000000000</v>
      </c>
      <c r="R154" s="8" t="str">
        <f t="shared" si="5"/>
        <v>3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8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33401</v>
      </c>
      <c r="J155" s="2">
        <v>1</v>
      </c>
      <c r="K155" s="2">
        <v>4</v>
      </c>
      <c r="L155" s="2" t="s">
        <v>401</v>
      </c>
      <c r="M155" s="2" t="s">
        <v>400</v>
      </c>
      <c r="N155" s="38">
        <v>1021000</v>
      </c>
      <c r="O155" s="37"/>
      <c r="P155" s="8" t="str">
        <f t="shared" si="4"/>
        <v>E00633401400000000000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8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33501</v>
      </c>
      <c r="J156" s="2">
        <v>1</v>
      </c>
      <c r="K156" s="2">
        <v>4</v>
      </c>
      <c r="L156" s="2" t="s">
        <v>401</v>
      </c>
      <c r="M156" s="2" t="s">
        <v>400</v>
      </c>
      <c r="N156" s="38">
        <v>23400</v>
      </c>
      <c r="O156" s="37"/>
      <c r="P156" s="8" t="str">
        <f t="shared" si="4"/>
        <v>E00633501400000000000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8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33602</v>
      </c>
      <c r="J157" s="2">
        <v>1</v>
      </c>
      <c r="K157" s="2">
        <v>4</v>
      </c>
      <c r="L157" s="2" t="s">
        <v>401</v>
      </c>
      <c r="M157" s="2" t="s">
        <v>400</v>
      </c>
      <c r="N157" s="38">
        <v>800000</v>
      </c>
      <c r="O157" s="37"/>
      <c r="P157" s="8" t="str">
        <f t="shared" si="4"/>
        <v>E00633602400000000000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8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33604</v>
      </c>
      <c r="J158" s="2">
        <v>1</v>
      </c>
      <c r="K158" s="2">
        <v>4</v>
      </c>
      <c r="L158" s="2" t="s">
        <v>401</v>
      </c>
      <c r="M158" s="2" t="s">
        <v>400</v>
      </c>
      <c r="N158" s="38">
        <v>462600</v>
      </c>
      <c r="O158" s="37"/>
      <c r="P158" s="8" t="str">
        <f t="shared" si="4"/>
        <v>E00633604400000000000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8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33901</v>
      </c>
      <c r="J159" s="2">
        <v>1</v>
      </c>
      <c r="K159" s="2">
        <v>4</v>
      </c>
      <c r="L159" s="2" t="s">
        <v>401</v>
      </c>
      <c r="M159" s="2" t="s">
        <v>400</v>
      </c>
      <c r="N159" s="38">
        <v>6000000</v>
      </c>
      <c r="O159" s="37"/>
      <c r="P159" s="8" t="str">
        <f t="shared" si="4"/>
        <v>E00633901400000000000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8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33903</v>
      </c>
      <c r="J160" s="2">
        <v>1</v>
      </c>
      <c r="K160" s="2">
        <v>4</v>
      </c>
      <c r="L160" s="2" t="s">
        <v>401</v>
      </c>
      <c r="M160" s="2" t="s">
        <v>400</v>
      </c>
      <c r="N160" s="38">
        <v>500000</v>
      </c>
      <c r="O160" s="37"/>
      <c r="P160" s="8" t="str">
        <f t="shared" si="4"/>
        <v>E00633903400000000000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8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34601</v>
      </c>
      <c r="J161" s="2">
        <v>1</v>
      </c>
      <c r="K161" s="2">
        <v>4</v>
      </c>
      <c r="L161" s="2" t="s">
        <v>401</v>
      </c>
      <c r="M161" s="2" t="s">
        <v>400</v>
      </c>
      <c r="N161" s="38">
        <v>100000</v>
      </c>
      <c r="O161" s="37"/>
      <c r="P161" s="8" t="str">
        <f t="shared" si="4"/>
        <v>E00634601400000000000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8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34701</v>
      </c>
      <c r="J162" s="2">
        <v>1</v>
      </c>
      <c r="K162" s="2">
        <v>4</v>
      </c>
      <c r="L162" s="2" t="s">
        <v>401</v>
      </c>
      <c r="M162" s="2" t="s">
        <v>400</v>
      </c>
      <c r="N162" s="38">
        <v>350000</v>
      </c>
      <c r="O162" s="37"/>
      <c r="P162" s="8" t="str">
        <f t="shared" si="4"/>
        <v>E00634701400000000000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8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35501</v>
      </c>
      <c r="J163" s="2">
        <v>1</v>
      </c>
      <c r="K163" s="2">
        <v>4</v>
      </c>
      <c r="L163" s="2" t="s">
        <v>401</v>
      </c>
      <c r="M163" s="2" t="s">
        <v>400</v>
      </c>
      <c r="N163" s="38">
        <v>250000</v>
      </c>
      <c r="O163" s="37"/>
      <c r="P163" s="8" t="str">
        <f t="shared" si="4"/>
        <v>E00635501400000000000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8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35701</v>
      </c>
      <c r="J164" s="2">
        <v>1</v>
      </c>
      <c r="K164" s="2">
        <v>4</v>
      </c>
      <c r="L164" s="2" t="s">
        <v>401</v>
      </c>
      <c r="M164" s="2" t="s">
        <v>400</v>
      </c>
      <c r="N164" s="38">
        <v>1683000</v>
      </c>
      <c r="O164" s="37"/>
      <c r="P164" s="8" t="str">
        <f t="shared" si="4"/>
        <v>E00635701400000000000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8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35801</v>
      </c>
      <c r="J165" s="2">
        <v>1</v>
      </c>
      <c r="K165" s="2">
        <v>4</v>
      </c>
      <c r="L165" s="2" t="s">
        <v>401</v>
      </c>
      <c r="M165" s="2" t="s">
        <v>400</v>
      </c>
      <c r="N165" s="38">
        <v>200000</v>
      </c>
      <c r="O165" s="37"/>
      <c r="P165" s="8" t="str">
        <f t="shared" si="4"/>
        <v>E00635801400000000000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8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37101</v>
      </c>
      <c r="J166" s="2">
        <v>1</v>
      </c>
      <c r="K166" s="2">
        <v>4</v>
      </c>
      <c r="L166" s="2" t="s">
        <v>401</v>
      </c>
      <c r="M166" s="2" t="s">
        <v>400</v>
      </c>
      <c r="N166" s="38">
        <v>250000</v>
      </c>
      <c r="O166" s="37"/>
      <c r="P166" s="8" t="str">
        <f t="shared" si="4"/>
        <v>E00637101400000000000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8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37104</v>
      </c>
      <c r="J167" s="2">
        <v>1</v>
      </c>
      <c r="K167" s="2">
        <v>4</v>
      </c>
      <c r="L167" s="2" t="s">
        <v>401</v>
      </c>
      <c r="M167" s="2" t="s">
        <v>400</v>
      </c>
      <c r="N167" s="38">
        <v>275500</v>
      </c>
      <c r="O167" s="37"/>
      <c r="P167" s="8" t="str">
        <f t="shared" si="4"/>
        <v>E00637104400000000000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8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37106</v>
      </c>
      <c r="J168" s="2">
        <v>1</v>
      </c>
      <c r="K168" s="2">
        <v>4</v>
      </c>
      <c r="L168" s="2" t="s">
        <v>401</v>
      </c>
      <c r="M168" s="2" t="s">
        <v>400</v>
      </c>
      <c r="N168" s="38">
        <v>950000</v>
      </c>
      <c r="O168" s="37"/>
      <c r="P168" s="8" t="str">
        <f t="shared" si="4"/>
        <v>E00637106400000000000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8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37201</v>
      </c>
      <c r="J169" s="2">
        <v>1</v>
      </c>
      <c r="K169" s="2">
        <v>4</v>
      </c>
      <c r="L169" s="2" t="s">
        <v>401</v>
      </c>
      <c r="M169" s="2" t="s">
        <v>400</v>
      </c>
      <c r="N169" s="38">
        <v>114500</v>
      </c>
      <c r="O169" s="37"/>
      <c r="P169" s="8" t="str">
        <f t="shared" si="4"/>
        <v>E00637201400000000000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8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37204</v>
      </c>
      <c r="J170" s="2">
        <v>1</v>
      </c>
      <c r="K170" s="2">
        <v>4</v>
      </c>
      <c r="L170" s="2" t="s">
        <v>401</v>
      </c>
      <c r="M170" s="2" t="s">
        <v>400</v>
      </c>
      <c r="N170" s="38">
        <v>415000</v>
      </c>
      <c r="O170" s="37"/>
      <c r="P170" s="8" t="str">
        <f t="shared" si="4"/>
        <v>E00637204400000000000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8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37206</v>
      </c>
      <c r="J171" s="2">
        <v>1</v>
      </c>
      <c r="K171" s="2">
        <v>4</v>
      </c>
      <c r="L171" s="2" t="s">
        <v>401</v>
      </c>
      <c r="M171" s="2" t="s">
        <v>400</v>
      </c>
      <c r="N171" s="38">
        <v>129000</v>
      </c>
      <c r="O171" s="37"/>
      <c r="P171" s="8" t="str">
        <f t="shared" si="4"/>
        <v>E00637206400000000000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8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37501</v>
      </c>
      <c r="J172" s="2">
        <v>1</v>
      </c>
      <c r="K172" s="2">
        <v>4</v>
      </c>
      <c r="L172" s="2" t="s">
        <v>401</v>
      </c>
      <c r="M172" s="2" t="s">
        <v>400</v>
      </c>
      <c r="N172" s="38">
        <v>1100000</v>
      </c>
      <c r="O172" s="37"/>
      <c r="P172" s="8" t="str">
        <f t="shared" si="4"/>
        <v>E00637501400000000000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>
        <v>3</v>
      </c>
      <c r="D173" s="2">
        <v>8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37504</v>
      </c>
      <c r="J173" s="2">
        <v>1</v>
      </c>
      <c r="K173" s="2">
        <v>4</v>
      </c>
      <c r="L173" s="2" t="s">
        <v>401</v>
      </c>
      <c r="M173" s="2" t="s">
        <v>400</v>
      </c>
      <c r="N173" s="38">
        <v>1060000</v>
      </c>
      <c r="O173" s="37"/>
      <c r="P173" s="8" t="str">
        <f t="shared" si="4"/>
        <v>E00637504400000000000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>
        <v>3</v>
      </c>
      <c r="D174" s="2">
        <v>8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37602</v>
      </c>
      <c r="J174" s="2">
        <v>1</v>
      </c>
      <c r="K174" s="2">
        <v>4</v>
      </c>
      <c r="L174" s="2" t="s">
        <v>401</v>
      </c>
      <c r="M174" s="2" t="s">
        <v>400</v>
      </c>
      <c r="N174" s="38">
        <v>1021000</v>
      </c>
      <c r="O174" s="37"/>
      <c r="P174" s="8" t="str">
        <f t="shared" si="4"/>
        <v>E00637602400000000000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>
        <v>3</v>
      </c>
      <c r="D175" s="2">
        <v>8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38301</v>
      </c>
      <c r="J175" s="2">
        <v>1</v>
      </c>
      <c r="K175" s="2">
        <v>4</v>
      </c>
      <c r="L175" s="2" t="s">
        <v>401</v>
      </c>
      <c r="M175" s="2" t="s">
        <v>400</v>
      </c>
      <c r="N175" s="38">
        <v>500000</v>
      </c>
      <c r="O175" s="37"/>
      <c r="P175" s="8" t="str">
        <f t="shared" si="4"/>
        <v>E00638301400000000000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>
        <v>3</v>
      </c>
      <c r="D176" s="2">
        <v>8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39201</v>
      </c>
      <c r="J176" s="2">
        <v>1</v>
      </c>
      <c r="K176" s="2">
        <v>4</v>
      </c>
      <c r="L176" s="2" t="s">
        <v>401</v>
      </c>
      <c r="M176" s="2" t="s">
        <v>400</v>
      </c>
      <c r="N176" s="38">
        <v>50000</v>
      </c>
      <c r="O176" s="37"/>
      <c r="P176" s="8" t="str">
        <f t="shared" si="4"/>
        <v>E00639201400000000000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>
        <v>3</v>
      </c>
      <c r="D177" s="2">
        <v>8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39202</v>
      </c>
      <c r="J177" s="2">
        <v>1</v>
      </c>
      <c r="K177" s="2">
        <v>4</v>
      </c>
      <c r="L177" s="2" t="s">
        <v>401</v>
      </c>
      <c r="M177" s="2" t="s">
        <v>400</v>
      </c>
      <c r="N177" s="38">
        <v>100000</v>
      </c>
      <c r="O177" s="37"/>
      <c r="P177" s="8" t="str">
        <f t="shared" si="4"/>
        <v>E00639202400000000000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>
        <v>3</v>
      </c>
      <c r="D178" s="2">
        <v>8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39301</v>
      </c>
      <c r="J178" s="2">
        <v>1</v>
      </c>
      <c r="K178" s="2">
        <v>4</v>
      </c>
      <c r="L178" s="2" t="s">
        <v>401</v>
      </c>
      <c r="M178" s="2" t="s">
        <v>400</v>
      </c>
      <c r="N178" s="38">
        <v>700000</v>
      </c>
      <c r="O178" s="37"/>
      <c r="P178" s="8" t="str">
        <f t="shared" si="4"/>
        <v>E00639301400000000000</v>
      </c>
      <c r="R178" s="8" t="str">
        <f t="shared" si="5"/>
        <v>3</v>
      </c>
    </row>
    <row r="179" spans="1:18" s="36" customFormat="1" ht="20.100000000000001" customHeight="1" thickBot="1" x14ac:dyDescent="0.3">
      <c r="A179" s="40"/>
      <c r="B179" s="2" t="s">
        <v>409</v>
      </c>
      <c r="C179" s="2">
        <v>3</v>
      </c>
      <c r="D179" s="2">
        <v>8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39401</v>
      </c>
      <c r="J179" s="2">
        <v>1</v>
      </c>
      <c r="K179" s="2">
        <v>4</v>
      </c>
      <c r="L179" s="2" t="s">
        <v>401</v>
      </c>
      <c r="M179" s="2" t="s">
        <v>400</v>
      </c>
      <c r="N179" s="38">
        <v>3000000</v>
      </c>
      <c r="O179" s="37"/>
      <c r="P179" s="8" t="str">
        <f t="shared" si="4"/>
        <v>E00639401400000000000</v>
      </c>
      <c r="R179" s="8" t="str">
        <f t="shared" si="5"/>
        <v>3</v>
      </c>
    </row>
    <row r="180" spans="1:18" ht="20.100000000000001" customHeight="1" thickBot="1" x14ac:dyDescent="0.3">
      <c r="A180" s="35"/>
      <c r="B180" s="3" t="s">
        <v>399</v>
      </c>
      <c r="C180" s="3"/>
      <c r="D180" s="3"/>
      <c r="E180" s="3"/>
      <c r="F180" s="3"/>
      <c r="G180" s="3"/>
      <c r="H180" s="3"/>
      <c r="I180" s="55"/>
      <c r="J180" s="3"/>
      <c r="K180" s="3"/>
      <c r="L180" s="3"/>
      <c r="M180" s="3"/>
      <c r="N180" s="34">
        <f>SUM(N8:N179)</f>
        <v>269798264</v>
      </c>
      <c r="O180" s="33"/>
      <c r="R180" s="8" t="str">
        <f t="shared" ref="R180:R187" si="6">+MID(I180,1,1)</f>
        <v/>
      </c>
    </row>
    <row r="181" spans="1:18" x14ac:dyDescent="0.25">
      <c r="O181" s="31"/>
      <c r="R181" s="8" t="str">
        <f t="shared" si="6"/>
        <v/>
      </c>
    </row>
    <row r="182" spans="1:18" x14ac:dyDescent="0.25">
      <c r="O182" s="31"/>
      <c r="R182" s="8" t="str">
        <f t="shared" si="6"/>
        <v/>
      </c>
    </row>
    <row r="183" spans="1:18" x14ac:dyDescent="0.25">
      <c r="R183" s="8" t="str">
        <f t="shared" si="6"/>
        <v/>
      </c>
    </row>
    <row r="184" spans="1:18" x14ac:dyDescent="0.25">
      <c r="R184" s="8" t="str">
        <f t="shared" si="6"/>
        <v/>
      </c>
    </row>
    <row r="185" spans="1:18" x14ac:dyDescent="0.25">
      <c r="R185" s="8" t="str">
        <f t="shared" si="6"/>
        <v/>
      </c>
    </row>
    <row r="186" spans="1:18" x14ac:dyDescent="0.25">
      <c r="R186" s="8" t="str">
        <f t="shared" si="6"/>
        <v/>
      </c>
    </row>
    <row r="187" spans="1:18" x14ac:dyDescent="0.25">
      <c r="R187" s="8" t="str">
        <f t="shared" si="6"/>
        <v/>
      </c>
    </row>
  </sheetData>
  <autoFilter ref="R1:R188" xr:uid="{00000000-0009-0000-0000-000009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8"/>
  <sheetViews>
    <sheetView showGridLines="0" zoomScaleNormal="100" workbookViewId="0">
      <selection sqref="A1:J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486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3">
      <c r="A7" s="59" t="s">
        <v>116</v>
      </c>
      <c r="B7" s="121"/>
      <c r="C7" s="124"/>
      <c r="D7" s="75" t="s">
        <v>482</v>
      </c>
      <c r="E7" s="75" t="s">
        <v>483</v>
      </c>
      <c r="F7" s="77" t="s">
        <v>484</v>
      </c>
      <c r="G7" s="56" t="s">
        <v>469</v>
      </c>
      <c r="H7" s="75" t="s">
        <v>482</v>
      </c>
      <c r="I7" s="75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22"/>
      <c r="C8" s="125"/>
      <c r="D8" s="75"/>
      <c r="E8" s="75"/>
      <c r="F8" s="79" t="s">
        <v>400</v>
      </c>
      <c r="G8" s="57" t="s">
        <v>470</v>
      </c>
      <c r="H8" s="78"/>
      <c r="I8" s="76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159626000</v>
      </c>
      <c r="D10" s="18">
        <f>+D11+D14+D17+D23+D37+D43</f>
        <v>5143976</v>
      </c>
      <c r="E10" s="18">
        <f t="shared" ref="E10:J10" si="0">+E11+E14+E17+E23++E37+E43</f>
        <v>13240915</v>
      </c>
      <c r="F10" s="18">
        <f t="shared" si="0"/>
        <v>136842079</v>
      </c>
      <c r="G10" s="18">
        <f t="shared" si="0"/>
        <v>0</v>
      </c>
      <c r="H10" s="18">
        <f t="shared" si="0"/>
        <v>104320</v>
      </c>
      <c r="I10" s="18">
        <f t="shared" si="0"/>
        <v>1687999</v>
      </c>
      <c r="J10" s="18">
        <f t="shared" si="0"/>
        <v>2606711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30381688</v>
      </c>
      <c r="D11" s="20">
        <f t="shared" si="1"/>
        <v>1041272</v>
      </c>
      <c r="E11" s="20">
        <f t="shared" si="1"/>
        <v>3403233</v>
      </c>
      <c r="F11" s="20">
        <f t="shared" si="1"/>
        <v>25937183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30381688</v>
      </c>
      <c r="D12" s="22">
        <f t="shared" si="1"/>
        <v>1041272</v>
      </c>
      <c r="E12" s="22">
        <f t="shared" si="1"/>
        <v>3403233</v>
      </c>
      <c r="F12" s="22">
        <f t="shared" si="1"/>
        <v>25937183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30381688</v>
      </c>
      <c r="D13" s="22">
        <f>+SUMIF('TOTAL RECURSOS 2018'!$P:$P,CONCATENATE("O001",$A13,1,$F$8),'TOTAL RECURSOS 2018'!$N:$N)</f>
        <v>1041272</v>
      </c>
      <c r="E13" s="22">
        <f>+SUMIF('TOTAL RECURSOS 2018'!$P:$P,CONCATENATE("M001",$A13,1,$F$8),'TOTAL RECURSOS 2018'!$N:$N)</f>
        <v>3403233</v>
      </c>
      <c r="F13" s="22">
        <f>+SUMIF('TOTAL RECURSOS 2018'!$P:$P,CONCATENATE("E006",$A13,1,$F$8),'TOTAL RECURSOS 2018'!$N:$N)</f>
        <v>25937183</v>
      </c>
      <c r="G13" s="22">
        <f>+SUMIF('TOTAL RECURSOS 2018'!$P:$P,CONCATENATE("K024",$A13,1,$G$8),'TOTAL RECURSOS 2018'!$N:$N)</f>
        <v>0</v>
      </c>
      <c r="H13" s="22">
        <f>+SUMIF('TOTAL RECURSOS 2018'!$P:$P,CONCATENATE("O001",$A13,4,$F$8),'TOTAL RECURSOS 2018'!$N:$N)</f>
        <v>0</v>
      </c>
      <c r="I13" s="22">
        <f>+SUMIF('TOTAL RECURSOS 2018'!$P:$P,CONCATENATE("M001",$A13,4,$F$8),'TOTAL RECURSOS 2018'!$N:$N)</f>
        <v>0</v>
      </c>
      <c r="J13" s="22">
        <f>+SUMIF('TOTAL RECURSOS 2018'!$P:$P,CONCATENATE("E006",$A13,4,$F$8),'TOTAL RECURSOS 2018'!$N:$N)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2052544</v>
      </c>
      <c r="G14" s="20">
        <f t="shared" si="2"/>
        <v>0</v>
      </c>
      <c r="H14" s="20">
        <f t="shared" si="2"/>
        <v>0</v>
      </c>
      <c r="I14" s="20">
        <f t="shared" si="2"/>
        <v>1340090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2052544</v>
      </c>
      <c r="G15" s="22">
        <f t="shared" si="2"/>
        <v>0</v>
      </c>
      <c r="H15" s="22">
        <f t="shared" si="2"/>
        <v>0</v>
      </c>
      <c r="I15" s="22">
        <f t="shared" si="2"/>
        <v>1340090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2018'!$P:$P,CONCATENATE("O001",$A16,1,$F$8),'TOTAL RECURSOS 2018'!$N:$N)</f>
        <v>0</v>
      </c>
      <c r="E16" s="22">
        <f>+SUMIF('TOTAL RECURSOS 2018'!$P:$P,CONCATENATE("M001",$A16,1,$F$8),'TOTAL RECURSOS 2018'!$N:$N)</f>
        <v>0</v>
      </c>
      <c r="F16" s="22">
        <f>+SUMIF('TOTAL RECURSOS 2018'!$P:$P,CONCATENATE("E006",$A16,1,$F$8),'TOTAL RECURSOS 2018'!$N:$N)</f>
        <v>2052544</v>
      </c>
      <c r="G16" s="22">
        <f>+SUMIF('TOTAL RECURSOS 2018'!$P:$P,CONCATENATE("K024",$A16,1,$G$8),'TOTAL RECURSOS 2018'!$N:$N)</f>
        <v>0</v>
      </c>
      <c r="H16" s="22">
        <f>+SUMIF('TOTAL RECURSOS 2018'!$P:$P,CONCATENATE("O001",$A16,4,$F$8),'TOTAL RECURSOS 2018'!$N:$N)</f>
        <v>0</v>
      </c>
      <c r="I16" s="22">
        <f>+SUMIF('TOTAL RECURSOS 2018'!$P:$P,CONCATENATE("M001",$A16,4,$F$8),'TOTAL RECURSOS 2018'!$N:$N)</f>
        <v>1340090</v>
      </c>
      <c r="J16" s="22">
        <f>+SUMIF('TOTAL RECURSOS 2018'!$P:$P,CONCATENATE("E006",$A16,4,$F$8),'TOTAL RECURSOS 2018'!$N:$N)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4779542</v>
      </c>
      <c r="D17" s="20">
        <f t="shared" si="3"/>
        <v>327249</v>
      </c>
      <c r="E17" s="20">
        <f t="shared" si="3"/>
        <v>671683</v>
      </c>
      <c r="F17" s="20">
        <f t="shared" si="3"/>
        <v>3780610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558000</v>
      </c>
      <c r="D18" s="22">
        <f t="shared" si="4"/>
        <v>16451</v>
      </c>
      <c r="E18" s="22">
        <f t="shared" si="4"/>
        <v>41486</v>
      </c>
      <c r="F18" s="22">
        <f t="shared" si="4"/>
        <v>500063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558000</v>
      </c>
      <c r="D19" s="22">
        <f>+SUMIF('TOTAL RECURSOS 2018'!$P:$P,CONCATENATE("O001",$A19,1,$F$8),'TOTAL RECURSOS 2018'!$N:$N)</f>
        <v>16451</v>
      </c>
      <c r="E19" s="22">
        <f>+SUMIF('TOTAL RECURSOS 2018'!$P:$P,CONCATENATE("M001",$A19,1,$F$8),'TOTAL RECURSOS 2018'!$N:$N)</f>
        <v>41486</v>
      </c>
      <c r="F19" s="22">
        <f>+SUMIF('TOTAL RECURSOS 2018'!$P:$P,CONCATENATE("E006",$A19,1,$F$8),'TOTAL RECURSOS 2018'!$N:$N)</f>
        <v>500063</v>
      </c>
      <c r="G19" s="22">
        <f>+SUMIF('TOTAL RECURSOS 2018'!$P:$P,CONCATENATE("K024",$A19,1,$G$8),'TOTAL RECURSOS 2018'!$N:$N)</f>
        <v>0</v>
      </c>
      <c r="H19" s="22">
        <f>+SUMIF('TOTAL RECURSOS 2018'!$P:$P,CONCATENATE("O001",$A19,4,$F$8),'TOTAL RECURSOS 2018'!$N:$N)</f>
        <v>0</v>
      </c>
      <c r="I19" s="22">
        <f>+SUMIF('TOTAL RECURSOS 2018'!$P:$P,CONCATENATE("M001",$A19,4,$F$8),'TOTAL RECURSOS 2018'!$N:$N)</f>
        <v>0</v>
      </c>
      <c r="J19" s="22">
        <f>+SUMIF('TOTAL RECURSOS 2018'!$P:$P,CONCATENATE("E006",$A19,4,$F$8),'TOTAL RECURSOS 2018'!$N:$N)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4221542</v>
      </c>
      <c r="D20" s="22">
        <f t="shared" si="5"/>
        <v>310798</v>
      </c>
      <c r="E20" s="22">
        <f t="shared" si="5"/>
        <v>630197</v>
      </c>
      <c r="F20" s="22">
        <f t="shared" si="5"/>
        <v>3280547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844308</v>
      </c>
      <c r="D21" s="22">
        <f>+SUMIF('TOTAL RECURSOS 2018'!$P:$P,CONCATENATE("O001",$A21,1,$F$8),'TOTAL RECURSOS 2018'!$N:$N)</f>
        <v>24731</v>
      </c>
      <c r="E21" s="22">
        <f>+SUMIF('TOTAL RECURSOS 2018'!$P:$P,CONCATENATE("M001",$A21,1,$F$8),'TOTAL RECURSOS 2018'!$N:$N)</f>
        <v>69856</v>
      </c>
      <c r="F21" s="22">
        <f>+SUMIF('TOTAL RECURSOS 2018'!$P:$P,CONCATENATE("E006",$A21,1,$F$8),'TOTAL RECURSOS 2018'!$N:$N)</f>
        <v>749721</v>
      </c>
      <c r="G21" s="22">
        <f>+SUMIF('TOTAL RECURSOS 2018'!$P:$P,CONCATENATE("K024",$A21,1,$G$8),'TOTAL RECURSOS 2018'!$N:$N)</f>
        <v>0</v>
      </c>
      <c r="H21" s="22">
        <f>+SUMIF('TOTAL RECURSOS 2018'!$P:$P,CONCATENATE("O001",$A21,4,$F$8),'TOTAL RECURSOS 2018'!$N:$N)</f>
        <v>0</v>
      </c>
      <c r="I21" s="22">
        <f>+SUMIF('TOTAL RECURSOS 2018'!$P:$P,CONCATENATE("M001",$A21,4,$F$8),'TOTAL RECURSOS 2018'!$N:$N)</f>
        <v>0</v>
      </c>
      <c r="J21" s="22">
        <f>+SUMIF('TOTAL RECURSOS 2018'!$P:$P,CONCATENATE("E006",$A21,4,$F$8),'TOTAL RECURSOS 2018'!$N:$N)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3377234</v>
      </c>
      <c r="D22" s="22">
        <f>+SUMIF('TOTAL RECURSOS 2018'!$P:$P,CONCATENATE("O001",$A22,1,$F$8),'TOTAL RECURSOS 2018'!$N:$N)</f>
        <v>286067</v>
      </c>
      <c r="E22" s="22">
        <f>+SUMIF('TOTAL RECURSOS 2018'!$P:$P,CONCATENATE("M001",$A22,1,$F$8),'TOTAL RECURSOS 2018'!$N:$N)</f>
        <v>560341</v>
      </c>
      <c r="F22" s="22">
        <f>+SUMIF('TOTAL RECURSOS 2018'!$P:$P,CONCATENATE("E006",$A22,1,$F$8),'TOTAL RECURSOS 2018'!$N:$N)</f>
        <v>2530826</v>
      </c>
      <c r="G22" s="22">
        <f>+SUMIF('TOTAL RECURSOS 2018'!$P:$P,CONCATENATE("K024",$A22,1,$G$8),'TOTAL RECURSOS 2018'!$N:$N)</f>
        <v>0</v>
      </c>
      <c r="H22" s="22">
        <f>+SUMIF('TOTAL RECURSOS 2018'!$P:$P,CONCATENATE("O001",$A22,4,$F$8),'TOTAL RECURSOS 2018'!$N:$N)</f>
        <v>0</v>
      </c>
      <c r="I22" s="22">
        <f>+SUMIF('TOTAL RECURSOS 2018'!$P:$P,CONCATENATE("M001",$A22,4,$F$8),'TOTAL RECURSOS 2018'!$N:$N)</f>
        <v>0</v>
      </c>
      <c r="J22" s="22">
        <f>+SUMIF('TOTAL RECURSOS 2018'!$P:$P,CONCATENATE("E006",$A22,4,$F$8),'TOTAL RECURSOS 2018'!$N:$N)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31750084</v>
      </c>
      <c r="D23" s="20">
        <f t="shared" si="6"/>
        <v>854258</v>
      </c>
      <c r="E23" s="20">
        <f t="shared" si="6"/>
        <v>2795267</v>
      </c>
      <c r="F23" s="20">
        <f t="shared" si="6"/>
        <v>28100559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5714957</v>
      </c>
      <c r="D24" s="22">
        <f t="shared" si="7"/>
        <v>140869</v>
      </c>
      <c r="E24" s="22">
        <f t="shared" si="7"/>
        <v>416482</v>
      </c>
      <c r="F24" s="22">
        <f t="shared" si="7"/>
        <v>5157606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4262449</v>
      </c>
      <c r="D25" s="22">
        <f>+SUMIF('TOTAL RECURSOS 2018'!$P:$P,CONCATENATE("O001",$A25,1,$F$8),'TOTAL RECURSOS 2018'!$N:$N)</f>
        <v>105147</v>
      </c>
      <c r="E25" s="22">
        <f>+SUMIF('TOTAL RECURSOS 2018'!$P:$P,CONCATENATE("M001",$A25,1,$F$8),'TOTAL RECURSOS 2018'!$N:$N)</f>
        <v>310336</v>
      </c>
      <c r="F25" s="22">
        <f>+SUMIF('TOTAL RECURSOS 2018'!$P:$P,CONCATENATE("E006",$A25,1,$F$8),'TOTAL RECURSOS 2018'!$N:$N)</f>
        <v>3846966</v>
      </c>
      <c r="G25" s="22">
        <f>+SUMIF('TOTAL RECURSOS 2018'!$P:$P,CONCATENATE("K024",$A25,1,$G$8),'TOTAL RECURSOS 2018'!$N:$N)</f>
        <v>0</v>
      </c>
      <c r="H25" s="22">
        <f>+SUMIF('TOTAL RECURSOS 2018'!$P:$P,CONCATENATE("O001",$A25,4,$F$8),'TOTAL RECURSOS 2018'!$N:$N)</f>
        <v>0</v>
      </c>
      <c r="I25" s="22">
        <f>+SUMIF('TOTAL RECURSOS 2018'!$P:$P,CONCATENATE("M001",$A25,4,$F$8),'TOTAL RECURSOS 2018'!$N:$N)</f>
        <v>0</v>
      </c>
      <c r="J25" s="22">
        <f>+SUMIF('TOTAL RECURSOS 2018'!$P:$P,CONCATENATE("E006",$A25,4,$F$8),'TOTAL RECURSOS 2018'!$N:$N)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1452508</v>
      </c>
      <c r="D26" s="22">
        <f>+SUMIF('TOTAL RECURSOS 2018'!$P:$P,CONCATENATE("O001",$A26,1,$F$8),'TOTAL RECURSOS 2018'!$N:$N)</f>
        <v>35722</v>
      </c>
      <c r="E26" s="22">
        <f>+SUMIF('TOTAL RECURSOS 2018'!$P:$P,CONCATENATE("M001",$A26,1,$F$8),'TOTAL RECURSOS 2018'!$N:$N)</f>
        <v>106146</v>
      </c>
      <c r="F26" s="22">
        <f>+SUMIF('TOTAL RECURSOS 2018'!$P:$P,CONCATENATE("E006",$A26,1,$F$8),'TOTAL RECURSOS 2018'!$N:$N)</f>
        <v>1310640</v>
      </c>
      <c r="G26" s="22">
        <f>+SUMIF('TOTAL RECURSOS 2018'!$P:$P,CONCATENATE("K024",$A26,1,$G$8),'TOTAL RECURSOS 2018'!$N:$N)</f>
        <v>0</v>
      </c>
      <c r="H26" s="22">
        <f>+SUMIF('TOTAL RECURSOS 2018'!$P:$P,CONCATENATE("O001",$A26,4,$F$8),'TOTAL RECURSOS 2018'!$N:$N)</f>
        <v>0</v>
      </c>
      <c r="I26" s="22">
        <f>+SUMIF('TOTAL RECURSOS 2018'!$P:$P,CONCATENATE("M001",$A26,4,$F$8),'TOTAL RECURSOS 2018'!$N:$N)</f>
        <v>0</v>
      </c>
      <c r="J26" s="22">
        <f>+SUMIF('TOTAL RECURSOS 2018'!$P:$P,CONCATENATE("E006",$A26,4,$F$8),'TOTAL RECURSOS 2018'!$N:$N)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1519985</v>
      </c>
      <c r="D27" s="22">
        <f t="shared" si="8"/>
        <v>44611</v>
      </c>
      <c r="E27" s="22">
        <f t="shared" si="8"/>
        <v>125748</v>
      </c>
      <c r="F27" s="22">
        <f t="shared" si="8"/>
        <v>1349626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1519985</v>
      </c>
      <c r="D28" s="22">
        <f>+SUMIF('TOTAL RECURSOS 2018'!$P:$P,CONCATENATE("O001",$A28,1,$F$8),'TOTAL RECURSOS 2018'!$N:$N)</f>
        <v>44611</v>
      </c>
      <c r="E28" s="22">
        <f>+SUMIF('TOTAL RECURSOS 2018'!$P:$P,CONCATENATE("M001",$A28,1,$F$8),'TOTAL RECURSOS 2018'!$N:$N)</f>
        <v>125748</v>
      </c>
      <c r="F28" s="22">
        <f>+SUMIF('TOTAL RECURSOS 2018'!$P:$P,CONCATENATE("E006",$A28,1,$F$8),'TOTAL RECURSOS 2018'!$N:$N)</f>
        <v>1349626</v>
      </c>
      <c r="G28" s="22">
        <f>+SUMIF('TOTAL RECURSOS 2018'!$P:$P,CONCATENATE("K024",$A28,1,$G$8),'TOTAL RECURSOS 2018'!$N:$N)</f>
        <v>0</v>
      </c>
      <c r="H28" s="22">
        <f>+SUMIF('TOTAL RECURSOS 2018'!$P:$P,CONCATENATE("O001",$A28,4,$F$8),'TOTAL RECURSOS 2018'!$N:$N)</f>
        <v>0</v>
      </c>
      <c r="I28" s="22">
        <f>+SUMIF('TOTAL RECURSOS 2018'!$P:$P,CONCATENATE("M001",$A28,4,$F$8),'TOTAL RECURSOS 2018'!$N:$N)</f>
        <v>0</v>
      </c>
      <c r="J28" s="22">
        <f>+SUMIF('TOTAL RECURSOS 2018'!$P:$P,CONCATENATE("E006",$A28,4,$F$8),'TOTAL RECURSOS 2018'!$N:$N)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1595978</v>
      </c>
      <c r="D29" s="22">
        <f t="shared" si="9"/>
        <v>55074</v>
      </c>
      <c r="E29" s="22">
        <f t="shared" si="9"/>
        <v>143780</v>
      </c>
      <c r="F29" s="22">
        <f t="shared" si="9"/>
        <v>1397124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607990</v>
      </c>
      <c r="D30" s="22">
        <f>+SUMIF('TOTAL RECURSOS 2018'!$P:$P,CONCATENATE("O001",$A30,1,$F$8),'TOTAL RECURSOS 2018'!$N:$N)</f>
        <v>17845</v>
      </c>
      <c r="E30" s="22">
        <f>+SUMIF('TOTAL RECURSOS 2018'!$P:$P,CONCATENATE("M001",$A30,1,$F$8),'TOTAL RECURSOS 2018'!$N:$N)</f>
        <v>50299</v>
      </c>
      <c r="F30" s="22">
        <f>+SUMIF('TOTAL RECURSOS 2018'!$P:$P,CONCATENATE("E006",$A30,1,$F$8),'TOTAL RECURSOS 2018'!$N:$N)</f>
        <v>539846</v>
      </c>
      <c r="G30" s="22">
        <f>+SUMIF('TOTAL RECURSOS 2018'!$P:$P,CONCATENATE("K024",$A30,1,$G$8),'TOTAL RECURSOS 2018'!$N:$N)</f>
        <v>0</v>
      </c>
      <c r="H30" s="22">
        <f>+SUMIF('TOTAL RECURSOS 2018'!$P:$P,CONCATENATE("O001",$A30,4,$F$8),'TOTAL RECURSOS 2018'!$N:$N)</f>
        <v>0</v>
      </c>
      <c r="I30" s="22">
        <f>+SUMIF('TOTAL RECURSOS 2018'!$P:$P,CONCATENATE("M001",$A30,4,$F$8),'TOTAL RECURSOS 2018'!$N:$N)</f>
        <v>0</v>
      </c>
      <c r="J30" s="22">
        <f>+SUMIF('TOTAL RECURSOS 2018'!$P:$P,CONCATENATE("E006",$A30,4,$F$8),'TOTAL RECURSOS 2018'!$N:$N)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987988</v>
      </c>
      <c r="D31" s="22">
        <f>+SUMIF('TOTAL RECURSOS 2018'!$P:$P,CONCATENATE("O001",$A31,1,$F$8),'TOTAL RECURSOS 2018'!$N:$N)</f>
        <v>37229</v>
      </c>
      <c r="E31" s="22">
        <f>+SUMIF('TOTAL RECURSOS 2018'!$P:$P,CONCATENATE("M001",$A31,1,$F$8),'TOTAL RECURSOS 2018'!$N:$N)</f>
        <v>93481</v>
      </c>
      <c r="F31" s="22">
        <f>+SUMIF('TOTAL RECURSOS 2018'!$P:$P,CONCATENATE("E006",$A31,1,$F$8),'TOTAL RECURSOS 2018'!$N:$N)</f>
        <v>857278</v>
      </c>
      <c r="G31" s="22">
        <f>+SUMIF('TOTAL RECURSOS 2018'!$P:$P,CONCATENATE("K024",$A31,1,$G$8),'TOTAL RECURSOS 2018'!$N:$N)</f>
        <v>0</v>
      </c>
      <c r="H31" s="22">
        <f>+SUMIF('TOTAL RECURSOS 2018'!$P:$P,CONCATENATE("O001",$A31,4,$F$8),'TOTAL RECURSOS 2018'!$N:$N)</f>
        <v>0</v>
      </c>
      <c r="I31" s="22">
        <f>+SUMIF('TOTAL RECURSOS 2018'!$P:$P,CONCATENATE("M001",$A31,4,$F$8),'TOTAL RECURSOS 2018'!$N:$N)</f>
        <v>0</v>
      </c>
      <c r="J31" s="22">
        <f>+SUMIF('TOTAL RECURSOS 2018'!$P:$P,CONCATENATE("E006",$A31,4,$F$8),'TOTAL RECURSOS 2018'!$N:$N)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22919164</v>
      </c>
      <c r="D32" s="22">
        <f t="shared" si="10"/>
        <v>613704</v>
      </c>
      <c r="E32" s="22">
        <f t="shared" si="10"/>
        <v>2109257</v>
      </c>
      <c r="F32" s="22">
        <f t="shared" si="10"/>
        <v>20196203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1798401</v>
      </c>
      <c r="D33" s="22">
        <f>+SUMIF('TOTAL RECURSOS 2018'!$P:$P,CONCATENATE("O001",$A33,1,$F$8),'TOTAL RECURSOS 2018'!$N:$N)</f>
        <v>47866</v>
      </c>
      <c r="E33" s="22">
        <f>+SUMIF('TOTAL RECURSOS 2018'!$P:$P,CONCATENATE("M001",$A33,1,$F$8),'TOTAL RECURSOS 2018'!$N:$N)</f>
        <v>121032</v>
      </c>
      <c r="F33" s="22">
        <f>+SUMIF('TOTAL RECURSOS 2018'!$P:$P,CONCATENATE("E006",$A33,1,$F$8),'TOTAL RECURSOS 2018'!$N:$N)</f>
        <v>1629503</v>
      </c>
      <c r="G33" s="22">
        <f>+SUMIF('TOTAL RECURSOS 2018'!$P:$P,CONCATENATE("K024",$A33,1,$G$8),'TOTAL RECURSOS 2018'!$N:$N)</f>
        <v>0</v>
      </c>
      <c r="H33" s="22">
        <f>+SUMIF('TOTAL RECURSOS 2018'!$P:$P,CONCATENATE("O001",$A33,4,$F$8),'TOTAL RECURSOS 2018'!$N:$N)</f>
        <v>0</v>
      </c>
      <c r="I33" s="22">
        <f>+SUMIF('TOTAL RECURSOS 2018'!$P:$P,CONCATENATE("M001",$A33,4,$F$8),'TOTAL RECURSOS 2018'!$N:$N)</f>
        <v>0</v>
      </c>
      <c r="J33" s="22">
        <f>+SUMIF('TOTAL RECURSOS 2018'!$P:$P,CONCATENATE("E006",$A33,4,$F$8),'TOTAL RECURSOS 2018'!$N:$N)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5623386</v>
      </c>
      <c r="D34" s="22">
        <f>+SUMIF('TOTAL RECURSOS 2018'!$P:$P,CONCATENATE("O001",$A34,1,$F$8),'TOTAL RECURSOS 2018'!$N:$N)</f>
        <v>149215</v>
      </c>
      <c r="E34" s="22">
        <f>+SUMIF('TOTAL RECURSOS 2018'!$P:$P,CONCATENATE("M001",$A34,1,$F$8),'TOTAL RECURSOS 2018'!$N:$N)</f>
        <v>377141</v>
      </c>
      <c r="F34" s="22">
        <f>+SUMIF('TOTAL RECURSOS 2018'!$P:$P,CONCATENATE("E006",$A34,1,$F$8),'TOTAL RECURSOS 2018'!$N:$N)</f>
        <v>5097030</v>
      </c>
      <c r="G34" s="22">
        <f>+SUMIF('TOTAL RECURSOS 2018'!$P:$P,CONCATENATE("K024",$A34,1,$G$8),'TOTAL RECURSOS 2018'!$N:$N)</f>
        <v>0</v>
      </c>
      <c r="H34" s="22">
        <f>+SUMIF('TOTAL RECURSOS 2018'!$P:$P,CONCATENATE("O001",$A34,4,$F$8),'TOTAL RECURSOS 2018'!$N:$N)</f>
        <v>0</v>
      </c>
      <c r="I34" s="22">
        <f>+SUMIF('TOTAL RECURSOS 2018'!$P:$P,CONCATENATE("M001",$A34,4,$F$8),'TOTAL RECURSOS 2018'!$N:$N)</f>
        <v>0</v>
      </c>
      <c r="J34" s="22">
        <f>+SUMIF('TOTAL RECURSOS 2018'!$P:$P,CONCATENATE("E006",$A34,4,$F$8),'TOTAL RECURSOS 2018'!$N:$N)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15351859</v>
      </c>
      <c r="D35" s="22">
        <f>+SUMIF('TOTAL RECURSOS 2018'!$P:$P,CONCATENATE("O001",$A35,1,$F$8),'TOTAL RECURSOS 2018'!$N:$N)</f>
        <v>412387</v>
      </c>
      <c r="E35" s="22">
        <f>+SUMIF('TOTAL RECURSOS 2018'!$P:$P,CONCATENATE("M001",$A35,1,$F$8),'TOTAL RECURSOS 2018'!$N:$N)</f>
        <v>1597862</v>
      </c>
      <c r="F35" s="22">
        <f>+SUMIF('TOTAL RECURSOS 2018'!$P:$P,CONCATENATE("E006",$A35,1,$F$8),'TOTAL RECURSOS 2018'!$N:$N)</f>
        <v>13341610</v>
      </c>
      <c r="G35" s="22">
        <f>+SUMIF('TOTAL RECURSOS 2018'!$P:$P,CONCATENATE("K024",$A35,1,$G$8),'TOTAL RECURSOS 2018'!$N:$N)</f>
        <v>0</v>
      </c>
      <c r="H35" s="22">
        <f>+SUMIF('TOTAL RECURSOS 2018'!$P:$P,CONCATENATE("O001",$A35,4,$F$8),'TOTAL RECURSOS 2018'!$N:$N)</f>
        <v>0</v>
      </c>
      <c r="I35" s="22">
        <f>+SUMIF('TOTAL RECURSOS 2018'!$P:$P,CONCATENATE("M001",$A35,4,$F$8),'TOTAL RECURSOS 2018'!$N:$N)</f>
        <v>0</v>
      </c>
      <c r="J35" s="22">
        <f>+SUMIF('TOTAL RECURSOS 2018'!$P:$P,CONCATENATE("E006",$A35,4,$F$8),'TOTAL RECURSOS 2018'!$N:$N)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145518</v>
      </c>
      <c r="D36" s="22">
        <f>+SUMIF('TOTAL RECURSOS 2018'!$P:$P,CONCATENATE("O001",$A36,1,$F$8),'TOTAL RECURSOS 2018'!$N:$N)</f>
        <v>4236</v>
      </c>
      <c r="E36" s="22">
        <f>+SUMIF('TOTAL RECURSOS 2018'!$P:$P,CONCATENATE("M001",$A36,1,$F$8),'TOTAL RECURSOS 2018'!$N:$N)</f>
        <v>13222</v>
      </c>
      <c r="F36" s="22">
        <f>+SUMIF('TOTAL RECURSOS 2018'!$P:$P,CONCATENATE("E006",$A36,1,$F$8),'TOTAL RECURSOS 2018'!$N:$N)</f>
        <v>128060</v>
      </c>
      <c r="G36" s="22">
        <f>+SUMIF('TOTAL RECURSOS 2018'!$P:$P,CONCATENATE("K024",$A36,1,$G$8),'TOTAL RECURSOS 2018'!$N:$N)</f>
        <v>0</v>
      </c>
      <c r="H36" s="22">
        <f>+SUMIF('TOTAL RECURSOS 2018'!$P:$P,CONCATENATE("O001",$A36,4,$F$8),'TOTAL RECURSOS 2018'!$N:$N)</f>
        <v>0</v>
      </c>
      <c r="I36" s="22">
        <f>+SUMIF('TOTAL RECURSOS 2018'!$P:$P,CONCATENATE("M001",$A36,4,$F$8),'TOTAL RECURSOS 2018'!$N:$N)</f>
        <v>0</v>
      </c>
      <c r="J36" s="22">
        <f>+SUMIF('TOTAL RECURSOS 2018'!$P:$P,CONCATENATE("E006",$A36,4,$F$8),'TOTAL RECURSOS 2018'!$N:$N)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89322052</v>
      </c>
      <c r="D37" s="20">
        <f t="shared" si="11"/>
        <v>2921197</v>
      </c>
      <c r="E37" s="20">
        <f t="shared" si="11"/>
        <v>6370732</v>
      </c>
      <c r="F37" s="20">
        <f t="shared" si="11"/>
        <v>76971183</v>
      </c>
      <c r="G37" s="20">
        <f t="shared" si="11"/>
        <v>0</v>
      </c>
      <c r="H37" s="20">
        <f t="shared" si="11"/>
        <v>104320</v>
      </c>
      <c r="I37" s="20">
        <f t="shared" si="11"/>
        <v>347909</v>
      </c>
      <c r="J37" s="20">
        <f t="shared" si="11"/>
        <v>2606711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86000727</v>
      </c>
      <c r="D38" s="22">
        <f t="shared" si="12"/>
        <v>2658812</v>
      </c>
      <c r="E38" s="22">
        <f t="shared" si="12"/>
        <v>6370732</v>
      </c>
      <c r="F38" s="22">
        <f t="shared" si="12"/>
        <v>76971183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83441067</v>
      </c>
      <c r="D39" s="22">
        <f>+SUMIF('TOTAL RECURSOS 2018'!$P:$P,CONCATENATE("O001",$A39,1,$F$8),'TOTAL RECURSOS 2018'!$N:$N)</f>
        <v>2560069</v>
      </c>
      <c r="E39" s="22">
        <f>+SUMIF('TOTAL RECURSOS 2018'!$P:$P,CONCATENATE("M001",$A39,1,$F$8),'TOTAL RECURSOS 2018'!$N:$N)</f>
        <v>6043742</v>
      </c>
      <c r="F39" s="22">
        <f>+SUMIF('TOTAL RECURSOS 2018'!$P:$P,CONCATENATE("E006",$A39,1,$F$8),'TOTAL RECURSOS 2018'!$N:$N)</f>
        <v>74837256</v>
      </c>
      <c r="G39" s="22">
        <f>+SUMIF('TOTAL RECURSOS 2018'!$P:$P,CONCATENATE("K024",$A39,1,$G$8),'TOTAL RECURSOS 2018'!$N:$N)</f>
        <v>0</v>
      </c>
      <c r="H39" s="22">
        <f>+SUMIF('TOTAL RECURSOS 2018'!$P:$P,CONCATENATE("O001",$A39,4,$F$8),'TOTAL RECURSOS 2018'!$N:$N)</f>
        <v>0</v>
      </c>
      <c r="I39" s="22">
        <f>+SUMIF('TOTAL RECURSOS 2018'!$P:$P,CONCATENATE("M001",$A39,4,$F$8),'TOTAL RECURSOS 2018'!$N:$N)</f>
        <v>0</v>
      </c>
      <c r="J39" s="22">
        <f>+SUMIF('TOTAL RECURSOS 2018'!$P:$P,CONCATENATE("E006",$A39,4,$F$8),'TOTAL RECURSOS 2018'!$N:$N)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2559660</v>
      </c>
      <c r="D40" s="22">
        <f>+SUMIF('TOTAL RECURSOS 2018'!$P:$P,CONCATENATE("O001",$A40,1,$F$8),'TOTAL RECURSOS 2018'!$N:$N)</f>
        <v>98743</v>
      </c>
      <c r="E40" s="22">
        <f>+SUMIF('TOTAL RECURSOS 2018'!$P:$P,CONCATENATE("M001",$A40,1,$F$8),'TOTAL RECURSOS 2018'!$N:$N)</f>
        <v>326990</v>
      </c>
      <c r="F40" s="22">
        <f>+SUMIF('TOTAL RECURSOS 2018'!$P:$P,CONCATENATE("E006",$A40,1,$F$8),'TOTAL RECURSOS 2018'!$N:$N)</f>
        <v>2133927</v>
      </c>
      <c r="G40" s="22">
        <f>+SUMIF('TOTAL RECURSOS 2018'!$P:$P,CONCATENATE("K024",$A40,1,$G$8),'TOTAL RECURSOS 2018'!$N:$N)</f>
        <v>0</v>
      </c>
      <c r="H40" s="22">
        <f>+SUMIF('TOTAL RECURSOS 2018'!$P:$P,CONCATENATE("O001",$A40,4,$F$8),'TOTAL RECURSOS 2018'!$N:$N)</f>
        <v>0</v>
      </c>
      <c r="I40" s="22">
        <f>+SUMIF('TOTAL RECURSOS 2018'!$P:$P,CONCATENATE("M001",$A40,4,$F$8),'TOTAL RECURSOS 2018'!$N:$N)</f>
        <v>0</v>
      </c>
      <c r="J40" s="22">
        <f>+SUMIF('TOTAL RECURSOS 2018'!$P:$P,CONCATENATE("E006",$A40,4,$F$8),'TOTAL RECURSOS 2018'!$N:$N)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3321325</v>
      </c>
      <c r="D41" s="22">
        <f t="shared" si="13"/>
        <v>262385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104320</v>
      </c>
      <c r="I41" s="22">
        <f t="shared" si="13"/>
        <v>347909</v>
      </c>
      <c r="J41" s="22">
        <f t="shared" si="13"/>
        <v>2606711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3321325</v>
      </c>
      <c r="D42" s="22">
        <f>+SUMIF('TOTAL RECURSOS 2018'!$P:$P,CONCATENATE("O001",$A42,1,$F$8),'TOTAL RECURSOS 2018'!$N:$N)</f>
        <v>262385</v>
      </c>
      <c r="E42" s="22">
        <f>+SUMIF('TOTAL RECURSOS 2018'!$P:$P,CONCATENATE("M001",$A42,1,$F$8),'TOTAL RECURSOS 2018'!$N:$N)</f>
        <v>0</v>
      </c>
      <c r="F42" s="22">
        <f>+SUMIF('TOTAL RECURSOS 2018'!$P:$P,CONCATENATE("E006",$A42,1,$F$8),'TOTAL RECURSOS 2018'!$N:$N)</f>
        <v>0</v>
      </c>
      <c r="G42" s="22">
        <f>+SUMIF('TOTAL RECURSOS 2018'!$P:$P,CONCATENATE("K024",$A42,1,$G$8),'TOTAL RECURSOS 2018'!$N:$N)</f>
        <v>0</v>
      </c>
      <c r="H42" s="22">
        <f>+SUMIF('TOTAL RECURSOS 2018'!$P:$P,CONCATENATE("O001",$A42,4,$F$8),'TOTAL RECURSOS 2018'!$N:$N)</f>
        <v>104320</v>
      </c>
      <c r="I42" s="22">
        <f>+SUMIF('TOTAL RECURSOS 2018'!$P:$P,CONCATENATE("M001",$A42,4,$F$8),'TOTAL RECURSOS 2018'!$N:$N)</f>
        <v>347909</v>
      </c>
      <c r="J42" s="22">
        <f>+SUMIF('TOTAL RECURSOS 2018'!$P:$P,CONCATENATE("E006",$A42,4,$F$8),'TOTAL RECURSOS 2018'!$N:$N)</f>
        <v>2606711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2018'!$P:$P,CONCATENATE("O001",$A45,1,$F$8),'TOTAL RECURSOS 2018'!$N:$N)</f>
        <v>0</v>
      </c>
      <c r="E45" s="22">
        <f>+SUMIF('TOTAL RECURSOS 2018'!$P:$P,CONCATENATE("M001",$A45,1,$F$8),'TOTAL RECURSOS 2018'!$N:$N)</f>
        <v>0</v>
      </c>
      <c r="F45" s="22">
        <f>+SUMIF('TOTAL RECURSOS 2018'!$P:$P,CONCATENATE("E006",$A45,1,$F$8),'TOTAL RECURSOS 2018'!$N:$N)</f>
        <v>0</v>
      </c>
      <c r="G45" s="22">
        <f>+SUMIF('TOTAL RECURSOS 2018'!$P:$P,CONCATENATE("K024",$A45,1,$G$8),'TOTAL RECURSOS 2018'!$N:$N)</f>
        <v>0</v>
      </c>
      <c r="H45" s="22">
        <f>+SUMIF('TOTAL RECURSOS 2018'!$P:$P,CONCATENATE("O001",$A45,4,$F$8),'TOTAL RECURSOS 2018'!$N:$N)</f>
        <v>0</v>
      </c>
      <c r="I45" s="22">
        <f>+SUMIF('TOTAL RECURSOS 2018'!$P:$P,CONCATENATE("M001",$A45,4,$F$8),'TOTAL RECURSOS 2018'!$N:$N)</f>
        <v>0</v>
      </c>
      <c r="J45" s="22">
        <f>+SUMIF('TOTAL RECURSOS 2018'!$P:$P,CONCATENATE("E006",$A45,4,$F$8),'TOTAL RECURSOS 2018'!$N:$N)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2018'!$P:$P,CONCATENATE("O001",$A46,1,$F$8),'TOTAL RECURSOS 2018'!$N:$N)</f>
        <v>0</v>
      </c>
      <c r="E46" s="22">
        <f>+SUMIF('TOTAL RECURSOS 2018'!$P:$P,CONCATENATE("M001",$A46,1,$F$8),'TOTAL RECURSOS 2018'!$N:$N)</f>
        <v>0</v>
      </c>
      <c r="F46" s="22">
        <f>+SUMIF('TOTAL RECURSOS 2018'!$P:$P,CONCATENATE("E006",$A46,1,$F$8),'TOTAL RECURSOS 2018'!$N:$N)</f>
        <v>0</v>
      </c>
      <c r="G46" s="22">
        <f>+SUMIF('TOTAL RECURSOS 2018'!$P:$P,CONCATENATE("K024",$A46,1,$G$8),'TOTAL RECURSOS 2018'!$N:$N)</f>
        <v>0</v>
      </c>
      <c r="H46" s="22">
        <f>+SUMIF('TOTAL RECURSOS 2018'!$P:$P,CONCATENATE("O001",$A46,4,$F$8),'TOTAL RECURSOS 2018'!$N:$N)</f>
        <v>0</v>
      </c>
      <c r="I46" s="22">
        <f>+SUMIF('TOTAL RECURSOS 2018'!$P:$P,CONCATENATE("M001",$A46,4,$F$8),'TOTAL RECURSOS 2018'!$N:$N)</f>
        <v>0</v>
      </c>
      <c r="J46" s="22">
        <f>+SUMIF('TOTAL RECURSOS 2018'!$P:$P,CONCATENATE("E006",$A46,4,$F$8),'TOTAL RECURSOS 2018'!$N:$N)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2018'!$P:$P,CONCATENATE("O001",$A47,1,$F$8),'TOTAL RECURSOS 2018'!$N:$N)</f>
        <v>0</v>
      </c>
      <c r="E47" s="22">
        <f>+SUMIF('TOTAL RECURSOS 2018'!$P:$P,CONCATENATE("M001",$A47,1,$F$8),'TOTAL RECURSOS 2018'!$N:$N)</f>
        <v>0</v>
      </c>
      <c r="F47" s="22">
        <f>+SUMIF('TOTAL RECURSOS 2018'!$P:$P,CONCATENATE("E006",$A47,1,$F$8),'TOTAL RECURSOS 2018'!$N:$N)</f>
        <v>0</v>
      </c>
      <c r="G47" s="22">
        <f>+SUMIF('TOTAL RECURSOS 2018'!$P:$P,CONCATENATE("K024",$A47,1,$G$8),'TOTAL RECURSOS 2018'!$N:$N)</f>
        <v>0</v>
      </c>
      <c r="H47" s="22">
        <f>+SUMIF('TOTAL RECURSOS 2018'!$P:$P,CONCATENATE("O001",$A47,4,$F$8),'TOTAL RECURSOS 2018'!$N:$N)</f>
        <v>0</v>
      </c>
      <c r="I47" s="22">
        <f>+SUMIF('TOTAL RECURSOS 2018'!$P:$P,CONCATENATE("M001",$A47,4,$F$8),'TOTAL RECURSOS 2018'!$N:$N)</f>
        <v>0</v>
      </c>
      <c r="J47" s="22">
        <f>+SUMIF('TOTAL RECURSOS 2018'!$P:$P,CONCATENATE("E006",$A47,4,$F$8),'TOTAL RECURSOS 2018'!$N:$N)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2018'!$P:$P,CONCATENATE("O001",$A48,1,$F$8),'TOTAL RECURSOS 2018'!$N:$N)</f>
        <v>0</v>
      </c>
      <c r="E48" s="22">
        <f>+SUMIF('TOTAL RECURSOS 2018'!$P:$P,CONCATENATE("M001",$A48,1,$F$8),'TOTAL RECURSOS 2018'!$N:$N)</f>
        <v>0</v>
      </c>
      <c r="F48" s="22">
        <f>+SUMIF('TOTAL RECURSOS 2018'!$P:$P,CONCATENATE("E006",$A48,1,$F$8),'TOTAL RECURSOS 2018'!$N:$N)</f>
        <v>0</v>
      </c>
      <c r="G48" s="22">
        <f>+SUMIF('TOTAL RECURSOS 2018'!$P:$P,CONCATENATE("K024",$A48,1,$G$8),'TOTAL RECURSOS 2018'!$N:$N)</f>
        <v>0</v>
      </c>
      <c r="H48" s="22">
        <f>+SUMIF('TOTAL RECURSOS 2018'!$P:$P,CONCATENATE("O001",$A48,4,$F$8),'TOTAL RECURSOS 2018'!$N:$N)</f>
        <v>0</v>
      </c>
      <c r="I48" s="22">
        <f>+SUMIF('TOTAL RECURSOS 2018'!$P:$P,CONCATENATE("M001",$A48,4,$F$8),'TOTAL RECURSOS 2018'!$N:$N)</f>
        <v>0</v>
      </c>
      <c r="J48" s="22">
        <f>+SUMIF('TOTAL RECURSOS 2018'!$P:$P,CONCATENATE("E006",$A48,4,$F$8),'TOTAL RECURSOS 2018'!$N:$N)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2018'!$P:$P,CONCATENATE("O001",$A49,1,$F$8),'TOTAL RECURSOS 2018'!$N:$N)</f>
        <v>0</v>
      </c>
      <c r="E49" s="22">
        <f>+SUMIF('TOTAL RECURSOS 2018'!$P:$P,CONCATENATE("M001",$A49,1,$F$8),'TOTAL RECURSOS 2018'!$N:$N)</f>
        <v>0</v>
      </c>
      <c r="F49" s="22">
        <f>+SUMIF('TOTAL RECURSOS 2018'!$P:$P,CONCATENATE("E006",$A49,1,$F$8),'TOTAL RECURSOS 2018'!$N:$N)</f>
        <v>0</v>
      </c>
      <c r="G49" s="22">
        <f>+SUMIF('TOTAL RECURSOS 2018'!$P:$P,CONCATENATE("K024",$A49,1,$G$8),'TOTAL RECURSOS 2018'!$N:$N)</f>
        <v>0</v>
      </c>
      <c r="H49" s="22">
        <f>+SUMIF('TOTAL RECURSOS 2018'!$P:$P,CONCATENATE("O001",$A49,4,$F$8),'TOTAL RECURSOS 2018'!$N:$N)</f>
        <v>0</v>
      </c>
      <c r="I49" s="22">
        <f>+SUMIF('TOTAL RECURSOS 2018'!$P:$P,CONCATENATE("M001",$A49,4,$F$8),'TOTAL RECURSOS 2018'!$N:$N)</f>
        <v>0</v>
      </c>
      <c r="J49" s="22">
        <f>+SUMIF('TOTAL RECURSOS 2018'!$P:$P,CONCATENATE("E006",$A49,4,$F$8),'TOTAL RECURSOS 2018'!$N:$N)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2018'!$P:$P,CONCATENATE("O001",$A50,1,$F$8),'TOTAL RECURSOS 2018'!$N:$N)</f>
        <v>0</v>
      </c>
      <c r="E50" s="22">
        <f>+SUMIF('TOTAL RECURSOS 2018'!$P:$P,CONCATENATE("M001",$A50,1,$F$8),'TOTAL RECURSOS 2018'!$N:$N)</f>
        <v>0</v>
      </c>
      <c r="F50" s="22">
        <f>+SUMIF('TOTAL RECURSOS 2018'!$P:$P,CONCATENATE("E006",$A50,1,$F$8),'TOTAL RECURSOS 2018'!$N:$N)</f>
        <v>0</v>
      </c>
      <c r="G50" s="22">
        <f>+SUMIF('TOTAL RECURSOS 2018'!$P:$P,CONCATENATE("K024",$A50,1,$G$8),'TOTAL RECURSOS 2018'!$N:$N)</f>
        <v>0</v>
      </c>
      <c r="H50" s="22">
        <f>+SUMIF('TOTAL RECURSOS 2018'!$P:$P,CONCATENATE("O001",$A50,4,$F$8),'TOTAL RECURSOS 2018'!$N:$N)</f>
        <v>0</v>
      </c>
      <c r="I50" s="22">
        <f>+SUMIF('TOTAL RECURSOS 2018'!$P:$P,CONCATENATE("M001",$A50,4,$F$8),'TOTAL RECURSOS 2018'!$N:$N)</f>
        <v>0</v>
      </c>
      <c r="J50" s="22">
        <f>+SUMIF('TOTAL RECURSOS 2018'!$P:$P,CONCATENATE("E006",$A50,4,$F$8),'TOTAL RECURSOS 2018'!$N:$N)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2018'!$P:$P,CONCATENATE("O001",$A51,1,$F$8),'TOTAL RECURSOS 2018'!$N:$N)</f>
        <v>0</v>
      </c>
      <c r="E51" s="22">
        <f>+SUMIF('TOTAL RECURSOS 2018'!$P:$P,CONCATENATE("M001",$A51,1,$F$8),'TOTAL RECURSOS 2018'!$N:$N)</f>
        <v>0</v>
      </c>
      <c r="F51" s="22">
        <f>+SUMIF('TOTAL RECURSOS 2018'!$P:$P,CONCATENATE("E006",$A51,1,$F$8),'TOTAL RECURSOS 2018'!$N:$N)</f>
        <v>0</v>
      </c>
      <c r="G51" s="22">
        <f>+SUMIF('TOTAL RECURSOS 2018'!$P:$P,CONCATENATE("K024",$A51,1,$G$8),'TOTAL RECURSOS 2018'!$N:$N)</f>
        <v>0</v>
      </c>
      <c r="H51" s="22">
        <f>+SUMIF('TOTAL RECURSOS 2018'!$P:$P,CONCATENATE("O001",$A51,4,$F$8),'TOTAL RECURSOS 2018'!$N:$N)</f>
        <v>0</v>
      </c>
      <c r="I51" s="22">
        <f>+SUMIF('TOTAL RECURSOS 2018'!$P:$P,CONCATENATE("M001",$A51,4,$F$8),'TOTAL RECURSOS 2018'!$N:$N)</f>
        <v>0</v>
      </c>
      <c r="J51" s="22">
        <f>+SUMIF('TOTAL RECURSOS 2018'!$P:$P,CONCATENATE("E006",$A51,4,$F$8),'TOTAL RECURSOS 2018'!$N:$N)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2018'!$P:$P,CONCATENATE("O001",$A52,1,$F$8),'TOTAL RECURSOS 2018'!$N:$N)</f>
        <v>0</v>
      </c>
      <c r="E52" s="22">
        <f>+SUMIF('TOTAL RECURSOS 2018'!$P:$P,CONCATENATE("M001",$A52,1,$F$8),'TOTAL RECURSOS 2018'!$N:$N)</f>
        <v>0</v>
      </c>
      <c r="F52" s="22">
        <f>+SUMIF('TOTAL RECURSOS 2018'!$P:$P,CONCATENATE("E006",$A52,1,$F$8),'TOTAL RECURSOS 2018'!$N:$N)</f>
        <v>0</v>
      </c>
      <c r="G52" s="22">
        <f>+SUMIF('TOTAL RECURSOS 2018'!$P:$P,CONCATENATE("K024",$A52,1,$G$8),'TOTAL RECURSOS 2018'!$N:$N)</f>
        <v>0</v>
      </c>
      <c r="H52" s="22">
        <f>+SUMIF('TOTAL RECURSOS 2018'!$P:$P,CONCATENATE("O001",$A52,4,$F$8),'TOTAL RECURSOS 2018'!$N:$N)</f>
        <v>0</v>
      </c>
      <c r="I52" s="22">
        <f>+SUMIF('TOTAL RECURSOS 2018'!$P:$P,CONCATENATE("M001",$A52,4,$F$8),'TOTAL RECURSOS 2018'!$N:$N)</f>
        <v>0</v>
      </c>
      <c r="J52" s="22">
        <f>+SUMIF('TOTAL RECURSOS 2018'!$P:$P,CONCATENATE("E006",$A52,4,$F$8),'TOTAL RECURSOS 2018'!$N:$N)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24350000</v>
      </c>
      <c r="D53" s="18">
        <f t="shared" si="17"/>
        <v>0</v>
      </c>
      <c r="E53" s="18">
        <f t="shared" si="17"/>
        <v>0</v>
      </c>
      <c r="F53" s="18">
        <f t="shared" si="17"/>
        <v>3000000</v>
      </c>
      <c r="G53" s="18">
        <f t="shared" si="17"/>
        <v>0</v>
      </c>
      <c r="H53" s="18">
        <f t="shared" si="17"/>
        <v>13000</v>
      </c>
      <c r="I53" s="18">
        <f t="shared" si="17"/>
        <v>113000</v>
      </c>
      <c r="J53" s="18">
        <f t="shared" si="17"/>
        <v>21224000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2748500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2500</v>
      </c>
      <c r="I54" s="20">
        <f t="shared" si="18"/>
        <v>32000</v>
      </c>
      <c r="J54" s="20">
        <f t="shared" si="18"/>
        <v>2714000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630500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1500</v>
      </c>
      <c r="I55" s="22">
        <f t="shared" si="19"/>
        <v>15000</v>
      </c>
      <c r="J55" s="22">
        <f t="shared" si="19"/>
        <v>614000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630500</v>
      </c>
      <c r="D56" s="22">
        <f>+SUMIF('TOTAL RECURSOS 2018'!$P:$P,CONCATENATE("O001",$A56,1,$F$8),'TOTAL RECURSOS 2018'!$N:$N)</f>
        <v>0</v>
      </c>
      <c r="E56" s="22">
        <f>+SUMIF('TOTAL RECURSOS 2018'!$P:$P,CONCATENATE("M001",$A56,1,$F$8),'TOTAL RECURSOS 2018'!$N:$N)</f>
        <v>0</v>
      </c>
      <c r="F56" s="22">
        <f>+SUMIF('TOTAL RECURSOS 2018'!$P:$P,CONCATENATE("E006",$A56,1,$F$8),'TOTAL RECURSOS 2018'!$N:$N)</f>
        <v>0</v>
      </c>
      <c r="G56" s="22">
        <f>+SUMIF('TOTAL RECURSOS 2018'!$P:$P,CONCATENATE("K024",$A56,1,$G$8),'TOTAL RECURSOS 2018'!$N:$N)</f>
        <v>0</v>
      </c>
      <c r="H56" s="22">
        <f>+SUMIF('TOTAL RECURSOS 2018'!$P:$P,CONCATENATE("O001",$A56,4,$F$8),'TOTAL RECURSOS 2018'!$N:$N)</f>
        <v>1500</v>
      </c>
      <c r="I56" s="22">
        <f>+SUMIF('TOTAL RECURSOS 2018'!$P:$P,CONCATENATE("M001",$A56,4,$F$8),'TOTAL RECURSOS 2018'!$N:$N)</f>
        <v>15000</v>
      </c>
      <c r="J56" s="22">
        <f>+SUMIF('TOTAL RECURSOS 2018'!$P:$P,CONCATENATE("E006",$A56,4,$F$8),'TOTAL RECURSOS 2018'!$N:$N)</f>
        <v>614000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0</v>
      </c>
      <c r="D58" s="22">
        <f>+SUMIF('TOTAL RECURSOS 2018'!$P:$P,CONCATENATE("O001",$A58,1,$F$8),'TOTAL RECURSOS 2018'!$N:$N)</f>
        <v>0</v>
      </c>
      <c r="E58" s="22">
        <f>+SUMIF('TOTAL RECURSOS 2018'!$P:$P,CONCATENATE("M001",$A58,1,$F$8),'TOTAL RECURSOS 2018'!$N:$N)</f>
        <v>0</v>
      </c>
      <c r="F58" s="22">
        <f>+SUMIF('TOTAL RECURSOS 2018'!$P:$P,CONCATENATE("E006",$A58,1,$F$8),'TOTAL RECURSOS 2018'!$N:$N)</f>
        <v>0</v>
      </c>
      <c r="G58" s="22">
        <f>+SUMIF('TOTAL RECURSOS 2018'!$P:$P,CONCATENATE("K024",$A58,1,$G$8),'TOTAL RECURSOS 2018'!$N:$N)</f>
        <v>0</v>
      </c>
      <c r="H58" s="22">
        <f>+SUMIF('TOTAL RECURSOS 2018'!$P:$P,CONCATENATE("O001",$A58,4,$F$8),'TOTAL RECURSOS 2018'!$N:$N)</f>
        <v>0</v>
      </c>
      <c r="I58" s="22">
        <f>+SUMIF('TOTAL RECURSOS 2018'!$P:$P,CONCATENATE("M001",$A58,4,$F$8),'TOTAL RECURSOS 2018'!$N:$N)</f>
        <v>0</v>
      </c>
      <c r="J58" s="22">
        <f>+SUMIF('TOTAL RECURSOS 2018'!$P:$P,CONCATENATE("E006",$A58,4,$F$8),'TOTAL RECURSOS 2018'!$N:$N)</f>
        <v>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755000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5000</v>
      </c>
      <c r="J59" s="22">
        <f t="shared" si="21"/>
        <v>750000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755000</v>
      </c>
      <c r="D60" s="22">
        <f>+SUMIF('TOTAL RECURSOS 2018'!$P:$P,CONCATENATE("O001",$A60,1,$F$8),'TOTAL RECURSOS 2018'!$N:$N)</f>
        <v>0</v>
      </c>
      <c r="E60" s="22">
        <f>+SUMIF('TOTAL RECURSOS 2018'!$P:$P,CONCATENATE("M001",$A60,1,$F$8),'TOTAL RECURSOS 2018'!$N:$N)</f>
        <v>0</v>
      </c>
      <c r="F60" s="22">
        <f>+SUMIF('TOTAL RECURSOS 2018'!$P:$P,CONCATENATE("E006",$A60,1,$F$8),'TOTAL RECURSOS 2018'!$N:$N)</f>
        <v>0</v>
      </c>
      <c r="G60" s="22">
        <f>+SUMIF('TOTAL RECURSOS 2018'!$P:$P,CONCATENATE("K024",$A60,1,$G$8),'TOTAL RECURSOS 2018'!$N:$N)</f>
        <v>0</v>
      </c>
      <c r="H60" s="22">
        <f>+SUMIF('TOTAL RECURSOS 2018'!$P:$P,CONCATENATE("O001",$A60,4,$F$8),'TOTAL RECURSOS 2018'!$N:$N)</f>
        <v>0</v>
      </c>
      <c r="I60" s="22">
        <f>+SUMIF('TOTAL RECURSOS 2018'!$P:$P,CONCATENATE("M001",$A60,4,$F$8),'TOTAL RECURSOS 2018'!$N:$N)</f>
        <v>5000</v>
      </c>
      <c r="J60" s="22">
        <f>+SUMIF('TOTAL RECURSOS 2018'!$P:$P,CONCATENATE("E006",$A60,4,$F$8),'TOTAL RECURSOS 2018'!$N:$N)</f>
        <v>750000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1293000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12000</v>
      </c>
      <c r="J61" s="22">
        <f t="shared" si="22"/>
        <v>1280000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93000</v>
      </c>
      <c r="D62" s="22">
        <f>+SUMIF('TOTAL RECURSOS 2018'!$P:$P,CONCATENATE("O001",$A62,1,$F$8),'TOTAL RECURSOS 2018'!$N:$N)</f>
        <v>0</v>
      </c>
      <c r="E62" s="22">
        <f>+SUMIF('TOTAL RECURSOS 2018'!$P:$P,CONCATENATE("M001",$A62,1,$F$8),'TOTAL RECURSOS 2018'!$N:$N)</f>
        <v>0</v>
      </c>
      <c r="F62" s="22">
        <f>+SUMIF('TOTAL RECURSOS 2018'!$P:$P,CONCATENATE("E006",$A62,1,$F$8),'TOTAL RECURSOS 2018'!$N:$N)</f>
        <v>0</v>
      </c>
      <c r="G62" s="22">
        <f>+SUMIF('TOTAL RECURSOS 2018'!$P:$P,CONCATENATE("K024",$A62,1,$G$8),'TOTAL RECURSOS 2018'!$N:$N)</f>
        <v>0</v>
      </c>
      <c r="H62" s="22">
        <f>+SUMIF('TOTAL RECURSOS 2018'!$P:$P,CONCATENATE("O001",$A62,4,$F$8),'TOTAL RECURSOS 2018'!$N:$N)</f>
        <v>1000</v>
      </c>
      <c r="I62" s="22">
        <f>+SUMIF('TOTAL RECURSOS 2018'!$P:$P,CONCATENATE("M001",$A62,4,$F$8),'TOTAL RECURSOS 2018'!$N:$N)</f>
        <v>12000</v>
      </c>
      <c r="J62" s="22">
        <f>+SUMIF('TOTAL RECURSOS 2018'!$P:$P,CONCATENATE("E006",$A62,4,$F$8),'TOTAL RECURSOS 2018'!$N:$N)</f>
        <v>80000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1200000</v>
      </c>
      <c r="D63" s="22">
        <f>+SUMIF('TOTAL RECURSOS 2018'!$P:$P,CONCATENATE("O001",$A63,1,$F$8),'TOTAL RECURSOS 2018'!$N:$N)</f>
        <v>0</v>
      </c>
      <c r="E63" s="22">
        <f>+SUMIF('TOTAL RECURSOS 2018'!$P:$P,CONCATENATE("M001",$A63,1,$F$8),'TOTAL RECURSOS 2018'!$N:$N)</f>
        <v>0</v>
      </c>
      <c r="F63" s="22">
        <f>+SUMIF('TOTAL RECURSOS 2018'!$P:$P,CONCATENATE("E006",$A63,1,$F$8),'TOTAL RECURSOS 2018'!$N:$N)</f>
        <v>0</v>
      </c>
      <c r="G63" s="22">
        <f>+SUMIF('TOTAL RECURSOS 2018'!$P:$P,CONCATENATE("K024",$A63,1,$G$8),'TOTAL RECURSOS 2018'!$N:$N)</f>
        <v>0</v>
      </c>
      <c r="H63" s="22">
        <f>+SUMIF('TOTAL RECURSOS 2018'!$P:$P,CONCATENATE("O001",$A63,4,$F$8),'TOTAL RECURSOS 2018'!$N:$N)</f>
        <v>0</v>
      </c>
      <c r="I63" s="22">
        <f>+SUMIF('TOTAL RECURSOS 2018'!$P:$P,CONCATENATE("M001",$A63,4,$F$8),'TOTAL RECURSOS 2018'!$N:$N)</f>
        <v>0</v>
      </c>
      <c r="J63" s="22">
        <f>+SUMIF('TOTAL RECURSOS 2018'!$P:$P,CONCATENATE("E006",$A63,4,$F$8),'TOTAL RECURSOS 2018'!$N:$N)</f>
        <v>1200000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70000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70000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70000</v>
      </c>
      <c r="D65" s="22">
        <f>+SUMIF('TOTAL RECURSOS 2018'!$P:$P,CONCATENATE("O001",$A65,1,$F$8),'TOTAL RECURSOS 2018'!$N:$N)</f>
        <v>0</v>
      </c>
      <c r="E65" s="22">
        <f>+SUMIF('TOTAL RECURSOS 2018'!$P:$P,CONCATENATE("M001",$A65,1,$F$8),'TOTAL RECURSOS 2018'!$N:$N)</f>
        <v>0</v>
      </c>
      <c r="F65" s="22">
        <f>+SUMIF('TOTAL RECURSOS 2018'!$P:$P,CONCATENATE("E006",$A65,1,$F$8),'TOTAL RECURSOS 2018'!$N:$N)</f>
        <v>0</v>
      </c>
      <c r="G65" s="22">
        <f>+SUMIF('TOTAL RECURSOS 2018'!$P:$P,CONCATENATE("K024",$A65,1,$G$8),'TOTAL RECURSOS 2018'!$N:$N)</f>
        <v>0</v>
      </c>
      <c r="H65" s="22">
        <f>+SUMIF('TOTAL RECURSOS 2018'!$P:$P,CONCATENATE("O001",$A65,4,$F$8),'TOTAL RECURSOS 2018'!$N:$N)</f>
        <v>0</v>
      </c>
      <c r="I65" s="22">
        <f>+SUMIF('TOTAL RECURSOS 2018'!$P:$P,CONCATENATE("M001",$A65,4,$F$8),'TOTAL RECURSOS 2018'!$N:$N)</f>
        <v>0</v>
      </c>
      <c r="J65" s="22">
        <f>+SUMIF('TOTAL RECURSOS 2018'!$P:$P,CONCATENATE("E006",$A65,4,$F$8),'TOTAL RECURSOS 2018'!$N:$N)</f>
        <v>70000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1175000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3000</v>
      </c>
      <c r="I66" s="20">
        <f t="shared" si="24"/>
        <v>62000</v>
      </c>
      <c r="J66" s="20">
        <f t="shared" si="24"/>
        <v>1110000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1143000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3000</v>
      </c>
      <c r="I67" s="22">
        <f t="shared" si="25"/>
        <v>60000</v>
      </c>
      <c r="J67" s="22">
        <f t="shared" si="25"/>
        <v>1080000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0</v>
      </c>
      <c r="D68" s="22">
        <f>+SUMIF('TOTAL RECURSOS 2018'!$P:$P,CONCATENATE("O001",$A68,1,$F$8),'TOTAL RECURSOS 2018'!$N:$N)</f>
        <v>0</v>
      </c>
      <c r="E68" s="22">
        <f>+SUMIF('TOTAL RECURSOS 2018'!$P:$P,CONCATENATE("M001",$A68,1,$F$8),'TOTAL RECURSOS 2018'!$N:$N)</f>
        <v>0</v>
      </c>
      <c r="F68" s="22">
        <f>+SUMIF('TOTAL RECURSOS 2018'!$P:$P,CONCATENATE("E006",$A68,1,$F$8),'TOTAL RECURSOS 2018'!$N:$N)</f>
        <v>0</v>
      </c>
      <c r="G68" s="22">
        <f>+SUMIF('TOTAL RECURSOS 2018'!$P:$P,CONCATENATE("K024",$A68,1,$G$8),'TOTAL RECURSOS 2018'!$N:$N)</f>
        <v>0</v>
      </c>
      <c r="H68" s="22">
        <f>+SUMIF('TOTAL RECURSOS 2018'!$P:$P,CONCATENATE("O001",$A68,4,$F$8),'TOTAL RECURSOS 2018'!$N:$N)</f>
        <v>0</v>
      </c>
      <c r="I68" s="22">
        <f>+SUMIF('TOTAL RECURSOS 2018'!$P:$P,CONCATENATE("M001",$A68,4,$F$8),'TOTAL RECURSOS 2018'!$N:$N)</f>
        <v>0</v>
      </c>
      <c r="J68" s="22">
        <f>+SUMIF('TOTAL RECURSOS 2018'!$P:$P,CONCATENATE("E006",$A68,4,$F$8),'TOTAL RECURSOS 2018'!$N:$N)</f>
        <v>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733000</v>
      </c>
      <c r="D69" s="22">
        <f>+SUMIF('TOTAL RECURSOS 2018'!$P:$P,CONCATENATE("O001",$A69,1,$F$8),'TOTAL RECURSOS 2018'!$N:$N)</f>
        <v>0</v>
      </c>
      <c r="E69" s="22">
        <f>+SUMIF('TOTAL RECURSOS 2018'!$P:$P,CONCATENATE("M001",$A69,1,$F$8),'TOTAL RECURSOS 2018'!$N:$N)</f>
        <v>0</v>
      </c>
      <c r="F69" s="22">
        <f>+SUMIF('TOTAL RECURSOS 2018'!$P:$P,CONCATENATE("E006",$A69,1,$F$8),'TOTAL RECURSOS 2018'!$N:$N)</f>
        <v>0</v>
      </c>
      <c r="G69" s="22">
        <f>+SUMIF('TOTAL RECURSOS 2018'!$P:$P,CONCATENATE("K024",$A69,1,$G$8),'TOTAL RECURSOS 2018'!$N:$N)</f>
        <v>0</v>
      </c>
      <c r="H69" s="22">
        <f>+SUMIF('TOTAL RECURSOS 2018'!$P:$P,CONCATENATE("O001",$A69,4,$F$8),'TOTAL RECURSOS 2018'!$N:$N)</f>
        <v>3000</v>
      </c>
      <c r="I69" s="22">
        <f>+SUMIF('TOTAL RECURSOS 2018'!$P:$P,CONCATENATE("M001",$A69,4,$F$8),'TOTAL RECURSOS 2018'!$N:$N)</f>
        <v>50000</v>
      </c>
      <c r="J69" s="22">
        <f>+SUMIF('TOTAL RECURSOS 2018'!$P:$P,CONCATENATE("E006",$A69,4,$F$8),'TOTAL RECURSOS 2018'!$N:$N)</f>
        <v>680000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410000</v>
      </c>
      <c r="D70" s="22">
        <f>+SUMIF('TOTAL RECURSOS 2018'!$P:$P,CONCATENATE("O001",$A70,1,$F$8),'TOTAL RECURSOS 2018'!$N:$N)</f>
        <v>0</v>
      </c>
      <c r="E70" s="22">
        <f>+SUMIF('TOTAL RECURSOS 2018'!$P:$P,CONCATENATE("M001",$A70,1,$F$8),'TOTAL RECURSOS 2018'!$N:$N)</f>
        <v>0</v>
      </c>
      <c r="F70" s="22">
        <f>+SUMIF('TOTAL RECURSOS 2018'!$P:$P,CONCATENATE("E006",$A70,1,$F$8),'TOTAL RECURSOS 2018'!$N:$N)</f>
        <v>0</v>
      </c>
      <c r="G70" s="22">
        <f>+SUMIF('TOTAL RECURSOS 2018'!$P:$P,CONCATENATE("K024",$A70,1,$G$8),'TOTAL RECURSOS 2018'!$N:$N)</f>
        <v>0</v>
      </c>
      <c r="H70" s="22">
        <f>+SUMIF('TOTAL RECURSOS 2018'!$P:$P,CONCATENATE("O001",$A70,4,$F$8),'TOTAL RECURSOS 2018'!$N:$N)</f>
        <v>0</v>
      </c>
      <c r="I70" s="22">
        <f>+SUMIF('TOTAL RECURSOS 2018'!$P:$P,CONCATENATE("M001",$A70,4,$F$8),'TOTAL RECURSOS 2018'!$N:$N)</f>
        <v>10000</v>
      </c>
      <c r="J70" s="22">
        <f>+SUMIF('TOTAL RECURSOS 2018'!$P:$P,CONCATENATE("E006",$A70,4,$F$8),'TOTAL RECURSOS 2018'!$N:$N)</f>
        <v>400000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32000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2000</v>
      </c>
      <c r="J71" s="22">
        <f t="shared" si="26"/>
        <v>30000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32000</v>
      </c>
      <c r="D72" s="22">
        <f>+SUMIF('TOTAL RECURSOS 2018'!$P:$P,CONCATENATE("O001",$A72,1,$F$8),'TOTAL RECURSOS 2018'!$N:$N)</f>
        <v>0</v>
      </c>
      <c r="E72" s="22">
        <f>+SUMIF('TOTAL RECURSOS 2018'!$P:$P,CONCATENATE("M001",$A72,1,$F$8),'TOTAL RECURSOS 2018'!$N:$N)</f>
        <v>0</v>
      </c>
      <c r="F72" s="22">
        <f>+SUMIF('TOTAL RECURSOS 2018'!$P:$P,CONCATENATE("E006",$A72,1,$F$8),'TOTAL RECURSOS 2018'!$N:$N)</f>
        <v>0</v>
      </c>
      <c r="G72" s="22">
        <f>+SUMIF('TOTAL RECURSOS 2018'!$P:$P,CONCATENATE("K024",$A72,1,$G$8),'TOTAL RECURSOS 2018'!$N:$N)</f>
        <v>0</v>
      </c>
      <c r="H72" s="22">
        <f>+SUMIF('TOTAL RECURSOS 2018'!$P:$P,CONCATENATE("O001",$A72,4,$F$8),'TOTAL RECURSOS 2018'!$N:$N)</f>
        <v>0</v>
      </c>
      <c r="I72" s="22">
        <f>+SUMIF('TOTAL RECURSOS 2018'!$P:$P,CONCATENATE("M001",$A72,4,$F$8),'TOTAL RECURSOS 2018'!$N:$N)</f>
        <v>2000</v>
      </c>
      <c r="J72" s="22">
        <f>+SUMIF('TOTAL RECURSOS 2018'!$P:$P,CONCATENATE("E006",$A72,4,$F$8),'TOTAL RECURSOS 2018'!$N:$N)</f>
        <v>30000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4230000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0</v>
      </c>
      <c r="I73" s="20">
        <f t="shared" si="27"/>
        <v>0</v>
      </c>
      <c r="J73" s="20">
        <f t="shared" si="27"/>
        <v>4230000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10000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10000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10000</v>
      </c>
      <c r="D75" s="22">
        <f>+SUMIF('TOTAL RECURSOS 2018'!$P:$P,CONCATENATE("O001",$A75,1,$F$8),'TOTAL RECURSOS 2018'!$N:$N)</f>
        <v>0</v>
      </c>
      <c r="E75" s="22">
        <f>+SUMIF('TOTAL RECURSOS 2018'!$P:$P,CONCATENATE("M001",$A75,1,$F$8),'TOTAL RECURSOS 2018'!$N:$N)</f>
        <v>0</v>
      </c>
      <c r="F75" s="22">
        <f>+SUMIF('TOTAL RECURSOS 2018'!$P:$P,CONCATENATE("E006",$A75,1,$F$8),'TOTAL RECURSOS 2018'!$N:$N)</f>
        <v>0</v>
      </c>
      <c r="G75" s="22">
        <f>+SUMIF('TOTAL RECURSOS 2018'!$P:$P,CONCATENATE("K024",$A75,1,$G$8),'TOTAL RECURSOS 2018'!$N:$N)</f>
        <v>0</v>
      </c>
      <c r="H75" s="22">
        <f>+SUMIF('TOTAL RECURSOS 2018'!$P:$P,CONCATENATE("O001",$A75,4,$F$8),'TOTAL RECURSOS 2018'!$N:$N)</f>
        <v>0</v>
      </c>
      <c r="I75" s="22">
        <f>+SUMIF('TOTAL RECURSOS 2018'!$P:$P,CONCATENATE("M001",$A75,4,$F$8),'TOTAL RECURSOS 2018'!$N:$N)</f>
        <v>0</v>
      </c>
      <c r="J75" s="22">
        <f>+SUMIF('TOTAL RECURSOS 2018'!$P:$P,CONCATENATE("E006",$A75,4,$F$8),'TOTAL RECURSOS 2018'!$N:$N)</f>
        <v>10000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</v>
      </c>
      <c r="D77" s="22">
        <f>+SUMIF('TOTAL RECURSOS 2018'!$P:$P,CONCATENATE("O001",$A77,1,$F$8),'TOTAL RECURSOS 2018'!$N:$N)</f>
        <v>0</v>
      </c>
      <c r="E77" s="22">
        <f>+SUMIF('TOTAL RECURSOS 2018'!$P:$P,CONCATENATE("M001",$A77,1,$F$8),'TOTAL RECURSOS 2018'!$N:$N)</f>
        <v>0</v>
      </c>
      <c r="F77" s="22">
        <f>+SUMIF('TOTAL RECURSOS 2018'!$P:$P,CONCATENATE("E006",$A77,1,$F$8),'TOTAL RECURSOS 2018'!$N:$N)</f>
        <v>0</v>
      </c>
      <c r="G77" s="22">
        <f>+SUMIF('TOTAL RECURSOS 2018'!$P:$P,CONCATENATE("K024",$A77,1,$G$8),'TOTAL RECURSOS 2018'!$N:$N)</f>
        <v>0</v>
      </c>
      <c r="H77" s="22">
        <f>+SUMIF('TOTAL RECURSOS 2018'!$P:$P,CONCATENATE("O001",$A77,4,$F$8),'TOTAL RECURSOS 2018'!$N:$N)</f>
        <v>0</v>
      </c>
      <c r="I77" s="22">
        <f>+SUMIF('TOTAL RECURSOS 2018'!$P:$P,CONCATENATE("M001",$A77,4,$F$8),'TOTAL RECURSOS 2018'!$N:$N)</f>
        <v>0</v>
      </c>
      <c r="J77" s="22">
        <f>+SUMIF('TOTAL RECURSOS 2018'!$P:$P,CONCATENATE("E006",$A77,4,$F$8),'TOTAL RECURSOS 2018'!$N:$N)</f>
        <v>10000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2018'!$P:$P,CONCATENATE("O001",$A79,1,$F$8),'TOTAL RECURSOS 2018'!$N:$N)</f>
        <v>0</v>
      </c>
      <c r="E79" s="22">
        <f>+SUMIF('TOTAL RECURSOS 2018'!$P:$P,CONCATENATE("M001",$A79,1,$F$8),'TOTAL RECURSOS 2018'!$N:$N)</f>
        <v>0</v>
      </c>
      <c r="F79" s="22">
        <f>+SUMIF('TOTAL RECURSOS 2018'!$P:$P,CONCATENATE("E006",$A79,1,$F$8),'TOTAL RECURSOS 2018'!$N:$N)</f>
        <v>0</v>
      </c>
      <c r="G79" s="22">
        <f>+SUMIF('TOTAL RECURSOS 2018'!$P:$P,CONCATENATE("K024",$A79,1,$G$8),'TOTAL RECURSOS 2018'!$N:$N)</f>
        <v>0</v>
      </c>
      <c r="H79" s="22">
        <f>+SUMIF('TOTAL RECURSOS 2018'!$P:$P,CONCATENATE("O001",$A79,4,$F$8),'TOTAL RECURSOS 2018'!$N:$N)</f>
        <v>0</v>
      </c>
      <c r="I79" s="22">
        <f>+SUMIF('TOTAL RECURSOS 2018'!$P:$P,CONCATENATE("M001",$A79,4,$F$8),'TOTAL RECURSOS 2018'!$N:$N)</f>
        <v>0</v>
      </c>
      <c r="J79" s="22">
        <f>+SUMIF('TOTAL RECURSOS 2018'!$P:$P,CONCATENATE("E006",$A79,4,$F$8),'TOTAL RECURSOS 2018'!$N:$N)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10000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10000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10000</v>
      </c>
      <c r="D81" s="22">
        <f>+SUMIF('TOTAL RECURSOS 2018'!$P:$P,CONCATENATE("O001",$A81,1,$F$8),'TOTAL RECURSOS 2018'!$N:$N)</f>
        <v>0</v>
      </c>
      <c r="E81" s="22">
        <f>+SUMIF('TOTAL RECURSOS 2018'!$P:$P,CONCATENATE("M001",$A81,1,$F$8),'TOTAL RECURSOS 2018'!$N:$N)</f>
        <v>0</v>
      </c>
      <c r="F81" s="22">
        <f>+SUMIF('TOTAL RECURSOS 2018'!$P:$P,CONCATENATE("E006",$A81,1,$F$8),'TOTAL RECURSOS 2018'!$N:$N)</f>
        <v>0</v>
      </c>
      <c r="G81" s="22">
        <f>+SUMIF('TOTAL RECURSOS 2018'!$P:$P,CONCATENATE("K024",$A81,1,$G$8),'TOTAL RECURSOS 2018'!$N:$N)</f>
        <v>0</v>
      </c>
      <c r="H81" s="22">
        <f>+SUMIF('TOTAL RECURSOS 2018'!$P:$P,CONCATENATE("O001",$A81,4,$F$8),'TOTAL RECURSOS 2018'!$N:$N)</f>
        <v>0</v>
      </c>
      <c r="I81" s="22">
        <f>+SUMIF('TOTAL RECURSOS 2018'!$P:$P,CONCATENATE("M001",$A81,4,$F$8),'TOTAL RECURSOS 2018'!$N:$N)</f>
        <v>0</v>
      </c>
      <c r="J81" s="22">
        <f>+SUMIF('TOTAL RECURSOS 2018'!$P:$P,CONCATENATE("E006",$A81,4,$F$8),'TOTAL RECURSOS 2018'!$N:$N)</f>
        <v>10000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2018'!$P:$P,CONCATENATE("O001",$A83,1,$F$8),'TOTAL RECURSOS 2018'!$N:$N)</f>
        <v>0</v>
      </c>
      <c r="E83" s="22">
        <f>+SUMIF('TOTAL RECURSOS 2018'!$P:$P,CONCATENATE("M001",$A83,1,$F$8),'TOTAL RECURSOS 2018'!$N:$N)</f>
        <v>0</v>
      </c>
      <c r="F83" s="22">
        <f>+SUMIF('TOTAL RECURSOS 2018'!$P:$P,CONCATENATE("E006",$A83,1,$F$8),'TOTAL RECURSOS 2018'!$N:$N)</f>
        <v>0</v>
      </c>
      <c r="G83" s="22">
        <f>+SUMIF('TOTAL RECURSOS 2018'!$P:$P,CONCATENATE("K024",$A83,1,$G$8),'TOTAL RECURSOS 2018'!$N:$N)</f>
        <v>0</v>
      </c>
      <c r="H83" s="22">
        <f>+SUMIF('TOTAL RECURSOS 2018'!$P:$P,CONCATENATE("O001",$A83,4,$F$8),'TOTAL RECURSOS 2018'!$N:$N)</f>
        <v>0</v>
      </c>
      <c r="I83" s="22">
        <f>+SUMIF('TOTAL RECURSOS 2018'!$P:$P,CONCATENATE("M001",$A83,4,$F$8),'TOTAL RECURSOS 2018'!$N:$N)</f>
        <v>0</v>
      </c>
      <c r="J83" s="22">
        <f>+SUMIF('TOTAL RECURSOS 2018'!$P:$P,CONCATENATE("E006",$A83,4,$F$8),'TOTAL RECURSOS 2018'!$N:$N)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2300000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0</v>
      </c>
      <c r="I84" s="22">
        <f t="shared" si="33"/>
        <v>0</v>
      </c>
      <c r="J84" s="22">
        <f t="shared" si="33"/>
        <v>2300000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2300000</v>
      </c>
      <c r="D85" s="22">
        <f>+SUMIF('TOTAL RECURSOS 2018'!$P:$P,CONCATENATE("O001",$A85,1,$F$8),'TOTAL RECURSOS 2018'!$N:$N)</f>
        <v>0</v>
      </c>
      <c r="E85" s="22">
        <f>+SUMIF('TOTAL RECURSOS 2018'!$P:$P,CONCATENATE("M001",$A85,1,$F$8),'TOTAL RECURSOS 2018'!$N:$N)</f>
        <v>0</v>
      </c>
      <c r="F85" s="22">
        <f>+SUMIF('TOTAL RECURSOS 2018'!$P:$P,CONCATENATE("E006",$A85,1,$F$8),'TOTAL RECURSOS 2018'!$N:$N)</f>
        <v>0</v>
      </c>
      <c r="G85" s="22">
        <f>+SUMIF('TOTAL RECURSOS 2018'!$P:$P,CONCATENATE("K024",$A85,1,$G$8),'TOTAL RECURSOS 2018'!$N:$N)</f>
        <v>0</v>
      </c>
      <c r="H85" s="22">
        <f>+SUMIF('TOTAL RECURSOS 2018'!$P:$P,CONCATENATE("O001",$A85,4,$F$8),'TOTAL RECURSOS 2018'!$N:$N)</f>
        <v>0</v>
      </c>
      <c r="I85" s="22">
        <f>+SUMIF('TOTAL RECURSOS 2018'!$P:$P,CONCATENATE("M001",$A85,4,$F$8),'TOTAL RECURSOS 2018'!$N:$N)</f>
        <v>0</v>
      </c>
      <c r="J85" s="22">
        <f>+SUMIF('TOTAL RECURSOS 2018'!$P:$P,CONCATENATE("E006",$A85,4,$F$8),'TOTAL RECURSOS 2018'!$N:$N)</f>
        <v>2300000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1500000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1500000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1500000</v>
      </c>
      <c r="D87" s="22">
        <f>+SUMIF('TOTAL RECURSOS 2018'!$P:$P,CONCATENATE("O001",$A87,1,$F$8),'TOTAL RECURSOS 2018'!$N:$N)</f>
        <v>0</v>
      </c>
      <c r="E87" s="22">
        <f>+SUMIF('TOTAL RECURSOS 2018'!$P:$P,CONCATENATE("M001",$A87,1,$F$8),'TOTAL RECURSOS 2018'!$N:$N)</f>
        <v>0</v>
      </c>
      <c r="F87" s="22">
        <f>+SUMIF('TOTAL RECURSOS 2018'!$P:$P,CONCATENATE("E006",$A87,1,$F$8),'TOTAL RECURSOS 2018'!$N:$N)</f>
        <v>0</v>
      </c>
      <c r="G87" s="22">
        <f>+SUMIF('TOTAL RECURSOS 2018'!$P:$P,CONCATENATE("K024",$A87,1,$G$8),'TOTAL RECURSOS 2018'!$N:$N)</f>
        <v>0</v>
      </c>
      <c r="H87" s="22">
        <f>+SUMIF('TOTAL RECURSOS 2018'!$P:$P,CONCATENATE("O001",$A87,4,$F$8),'TOTAL RECURSOS 2018'!$N:$N)</f>
        <v>0</v>
      </c>
      <c r="I87" s="22">
        <f>+SUMIF('TOTAL RECURSOS 2018'!$P:$P,CONCATENATE("M001",$A87,4,$F$8),'TOTAL RECURSOS 2018'!$N:$N)</f>
        <v>0</v>
      </c>
      <c r="J87" s="22">
        <f>+SUMIF('TOTAL RECURSOS 2018'!$P:$P,CONCATENATE("E006",$A87,4,$F$8),'TOTAL RECURSOS 2018'!$N:$N)</f>
        <v>1500000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130000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130000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130000</v>
      </c>
      <c r="D89" s="22">
        <f>+SUMIF('TOTAL RECURSOS 2018'!$P:$P,CONCATENATE("O001",$A89,1,$F$8),'TOTAL RECURSOS 2018'!$N:$N)</f>
        <v>0</v>
      </c>
      <c r="E89" s="22">
        <f>+SUMIF('TOTAL RECURSOS 2018'!$P:$P,CONCATENATE("M001",$A89,1,$F$8),'TOTAL RECURSOS 2018'!$N:$N)</f>
        <v>0</v>
      </c>
      <c r="F89" s="22">
        <f>+SUMIF('TOTAL RECURSOS 2018'!$P:$P,CONCATENATE("E006",$A89,1,$F$8),'TOTAL RECURSOS 2018'!$N:$N)</f>
        <v>0</v>
      </c>
      <c r="G89" s="22">
        <f>+SUMIF('TOTAL RECURSOS 2018'!$P:$P,CONCATENATE("K024",$A89,1,$G$8),'TOTAL RECURSOS 2018'!$N:$N)</f>
        <v>0</v>
      </c>
      <c r="H89" s="22">
        <f>+SUMIF('TOTAL RECURSOS 2018'!$P:$P,CONCATENATE("O001",$A89,4,$F$8),'TOTAL RECURSOS 2018'!$N:$N)</f>
        <v>0</v>
      </c>
      <c r="I89" s="22">
        <f>+SUMIF('TOTAL RECURSOS 2018'!$P:$P,CONCATENATE("M001",$A89,4,$F$8),'TOTAL RECURSOS 2018'!$N:$N)</f>
        <v>0</v>
      </c>
      <c r="J89" s="22">
        <f>+SUMIF('TOTAL RECURSOS 2018'!$P:$P,CONCATENATE("E006",$A89,4,$F$8),'TOTAL RECURSOS 2018'!$N:$N)</f>
        <v>130000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250000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250000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250000</v>
      </c>
      <c r="D91" s="22">
        <f>+SUMIF('TOTAL RECURSOS 2018'!$P:$P,CONCATENATE("O001",$A91,1,$F$8),'TOTAL RECURSOS 2018'!$N:$N)</f>
        <v>0</v>
      </c>
      <c r="E91" s="22">
        <f>+SUMIF('TOTAL RECURSOS 2018'!$P:$P,CONCATENATE("M001",$A91,1,$F$8),'TOTAL RECURSOS 2018'!$N:$N)</f>
        <v>0</v>
      </c>
      <c r="F91" s="22">
        <f>+SUMIF('TOTAL RECURSOS 2018'!$P:$P,CONCATENATE("E006",$A91,1,$F$8),'TOTAL RECURSOS 2018'!$N:$N)</f>
        <v>0</v>
      </c>
      <c r="G91" s="22">
        <f>+SUMIF('TOTAL RECURSOS 2018'!$P:$P,CONCATENATE("K024",$A91,1,$G$8),'TOTAL RECURSOS 2018'!$N:$N)</f>
        <v>0</v>
      </c>
      <c r="H91" s="22">
        <f>+SUMIF('TOTAL RECURSOS 2018'!$P:$P,CONCATENATE("O001",$A91,4,$F$8),'TOTAL RECURSOS 2018'!$N:$N)</f>
        <v>0</v>
      </c>
      <c r="I91" s="22">
        <f>+SUMIF('TOTAL RECURSOS 2018'!$P:$P,CONCATENATE("M001",$A91,4,$F$8),'TOTAL RECURSOS 2018'!$N:$N)</f>
        <v>0</v>
      </c>
      <c r="J91" s="22">
        <f>+SUMIF('TOTAL RECURSOS 2018'!$P:$P,CONCATENATE("E006",$A91,4,$F$8),'TOTAL RECURSOS 2018'!$N:$N)</f>
        <v>250000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7120000</v>
      </c>
      <c r="D92" s="20">
        <f t="shared" si="37"/>
        <v>0</v>
      </c>
      <c r="E92" s="20">
        <f t="shared" si="37"/>
        <v>0</v>
      </c>
      <c r="F92" s="20">
        <f t="shared" si="37"/>
        <v>3000000</v>
      </c>
      <c r="G92" s="20">
        <f t="shared" si="37"/>
        <v>0</v>
      </c>
      <c r="H92" s="20">
        <f t="shared" si="37"/>
        <v>0</v>
      </c>
      <c r="I92" s="20">
        <f t="shared" si="37"/>
        <v>0</v>
      </c>
      <c r="J92" s="20">
        <f t="shared" si="37"/>
        <v>4120000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3500000</v>
      </c>
      <c r="D93" s="22">
        <f t="shared" si="38"/>
        <v>0</v>
      </c>
      <c r="E93" s="22">
        <f t="shared" si="38"/>
        <v>0</v>
      </c>
      <c r="F93" s="22">
        <f t="shared" si="38"/>
        <v>3000000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500000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3500000</v>
      </c>
      <c r="D94" s="22">
        <f>+SUMIF('TOTAL RECURSOS 2018'!$P:$P,CONCATENATE("O001",$A94,1,$F$8),'TOTAL RECURSOS 2018'!$N:$N)</f>
        <v>0</v>
      </c>
      <c r="E94" s="22">
        <f>+SUMIF('TOTAL RECURSOS 2018'!$P:$P,CONCATENATE("M001",$A94,1,$F$8),'TOTAL RECURSOS 2018'!$N:$N)</f>
        <v>0</v>
      </c>
      <c r="F94" s="22">
        <f>+SUMIF('TOTAL RECURSOS 2018'!$P:$P,CONCATENATE("E006",$A94,1,$F$8),'TOTAL RECURSOS 2018'!$N:$N)</f>
        <v>3000000</v>
      </c>
      <c r="G94" s="22">
        <f>+SUMIF('TOTAL RECURSOS 2018'!$P:$P,CONCATENATE("K024",$A94,1,$G$8),'TOTAL RECURSOS 2018'!$N:$N)</f>
        <v>0</v>
      </c>
      <c r="H94" s="22">
        <f>+SUMIF('TOTAL RECURSOS 2018'!$P:$P,CONCATENATE("O001",$A94,4,$F$8),'TOTAL RECURSOS 2018'!$N:$N)</f>
        <v>0</v>
      </c>
      <c r="I94" s="22">
        <f>+SUMIF('TOTAL RECURSOS 2018'!$P:$P,CONCATENATE("M001",$A94,4,$F$8),'TOTAL RECURSOS 2018'!$N:$N)</f>
        <v>0</v>
      </c>
      <c r="J94" s="22">
        <f>+SUMIF('TOTAL RECURSOS 2018'!$P:$P,CONCATENATE("E006",$A94,4,$F$8),'TOTAL RECURSOS 2018'!$N:$N)</f>
        <v>500000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0</v>
      </c>
      <c r="J95" s="22">
        <f t="shared" si="39"/>
        <v>120000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2018'!$P:$P,CONCATENATE("O001",$A96,1,$F$8),'TOTAL RECURSOS 2018'!$N:$N)</f>
        <v>0</v>
      </c>
      <c r="E96" s="22">
        <f>+SUMIF('TOTAL RECURSOS 2018'!$P:$P,CONCATENATE("M001",$A96,1,$F$8),'TOTAL RECURSOS 2018'!$N:$N)</f>
        <v>0</v>
      </c>
      <c r="F96" s="22">
        <f>+SUMIF('TOTAL RECURSOS 2018'!$P:$P,CONCATENATE("E006",$A96,1,$F$8),'TOTAL RECURSOS 2018'!$N:$N)</f>
        <v>0</v>
      </c>
      <c r="G96" s="22">
        <f>+SUMIF('TOTAL RECURSOS 2018'!$P:$P,CONCATENATE("K024",$A96,1,$G$8),'TOTAL RECURSOS 2018'!$N:$N)</f>
        <v>0</v>
      </c>
      <c r="H96" s="22">
        <f>+SUMIF('TOTAL RECURSOS 2018'!$P:$P,CONCATENATE("O001",$A96,4,$F$8),'TOTAL RECURSOS 2018'!$N:$N)</f>
        <v>0</v>
      </c>
      <c r="I96" s="22">
        <f>+SUMIF('TOTAL RECURSOS 2018'!$P:$P,CONCATENATE("M001",$A96,4,$F$8),'TOTAL RECURSOS 2018'!$N:$N)</f>
        <v>0</v>
      </c>
      <c r="J96" s="22">
        <f>+SUMIF('TOTAL RECURSOS 2018'!$P:$P,CONCATENATE("E006",$A96,4,$F$8),'TOTAL RECURSOS 2018'!$N:$N)</f>
        <v>120000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200000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200000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200000</v>
      </c>
      <c r="D98" s="22">
        <f>+SUMIF('TOTAL RECURSOS 2018'!$P:$P,CONCATENATE("O001",$A98,1,$F$8),'TOTAL RECURSOS 2018'!$N:$N)</f>
        <v>0</v>
      </c>
      <c r="E98" s="22">
        <f>+SUMIF('TOTAL RECURSOS 2018'!$P:$P,CONCATENATE("M001",$A98,1,$F$8),'TOTAL RECURSOS 2018'!$N:$N)</f>
        <v>0</v>
      </c>
      <c r="F98" s="22">
        <f>+SUMIF('TOTAL RECURSOS 2018'!$P:$P,CONCATENATE("E006",$A98,1,$F$8),'TOTAL RECURSOS 2018'!$N:$N)</f>
        <v>0</v>
      </c>
      <c r="G98" s="22">
        <f>+SUMIF('TOTAL RECURSOS 2018'!$P:$P,CONCATENATE("K024",$A98,1,$G$8),'TOTAL RECURSOS 2018'!$N:$N)</f>
        <v>0</v>
      </c>
      <c r="H98" s="22">
        <f>+SUMIF('TOTAL RECURSOS 2018'!$P:$P,CONCATENATE("O001",$A98,4,$F$8),'TOTAL RECURSOS 2018'!$N:$N)</f>
        <v>0</v>
      </c>
      <c r="I98" s="22">
        <f>+SUMIF('TOTAL RECURSOS 2018'!$P:$P,CONCATENATE("M001",$A98,4,$F$8),'TOTAL RECURSOS 2018'!$N:$N)</f>
        <v>0</v>
      </c>
      <c r="J98" s="22">
        <f>+SUMIF('TOTAL RECURSOS 2018'!$P:$P,CONCATENATE("E006",$A98,4,$F$8),'TOTAL RECURSOS 2018'!$N:$N)</f>
        <v>200000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2700000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2700000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2700000</v>
      </c>
      <c r="D100" s="22">
        <f>+SUMIF('TOTAL RECURSOS 2018'!$P:$P,CONCATENATE("O001",$A100,1,$F$8),'TOTAL RECURSOS 2018'!$N:$N)</f>
        <v>0</v>
      </c>
      <c r="E100" s="22">
        <f>+SUMIF('TOTAL RECURSOS 2018'!$P:$P,CONCATENATE("M001",$A100,1,$F$8),'TOTAL RECURSOS 2018'!$N:$N)</f>
        <v>0</v>
      </c>
      <c r="F100" s="22">
        <f>+SUMIF('TOTAL RECURSOS 2018'!$P:$P,CONCATENATE("E006",$A100,1,$F$8),'TOTAL RECURSOS 2018'!$N:$N)</f>
        <v>0</v>
      </c>
      <c r="G100" s="22">
        <f>+SUMIF('TOTAL RECURSOS 2018'!$P:$P,CONCATENATE("K024",$A100,1,$G$8),'TOTAL RECURSOS 2018'!$N:$N)</f>
        <v>0</v>
      </c>
      <c r="H100" s="22">
        <f>+SUMIF('TOTAL RECURSOS 2018'!$P:$P,CONCATENATE("O001",$A100,4,$F$8),'TOTAL RECURSOS 2018'!$N:$N)</f>
        <v>0</v>
      </c>
      <c r="I100" s="22">
        <f>+SUMIF('TOTAL RECURSOS 2018'!$P:$P,CONCATENATE("M001",$A100,4,$F$8),'TOTAL RECURSOS 2018'!$N:$N)</f>
        <v>0</v>
      </c>
      <c r="J100" s="22">
        <f>+SUMIF('TOTAL RECURSOS 2018'!$P:$P,CONCATENATE("E006",$A100,4,$F$8),'TOTAL RECURSOS 2018'!$N:$N)</f>
        <v>2700000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600000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600000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600000</v>
      </c>
      <c r="D102" s="22">
        <f>+SUMIF('TOTAL RECURSOS 2018'!$P:$P,CONCATENATE("O001",$A102,1,$F$8),'TOTAL RECURSOS 2018'!$N:$N)</f>
        <v>0</v>
      </c>
      <c r="E102" s="22">
        <f>+SUMIF('TOTAL RECURSOS 2018'!$P:$P,CONCATENATE("M001",$A102,1,$F$8),'TOTAL RECURSOS 2018'!$N:$N)</f>
        <v>0</v>
      </c>
      <c r="F102" s="22">
        <f>+SUMIF('TOTAL RECURSOS 2018'!$P:$P,CONCATENATE("E006",$A102,1,$F$8),'TOTAL RECURSOS 2018'!$N:$N)</f>
        <v>0</v>
      </c>
      <c r="G102" s="22">
        <f>+SUMIF('TOTAL RECURSOS 2018'!$P:$P,CONCATENATE("K024",$A102,1,$G$8),'TOTAL RECURSOS 2018'!$N:$N)</f>
        <v>0</v>
      </c>
      <c r="H102" s="22">
        <f>+SUMIF('TOTAL RECURSOS 2018'!$P:$P,CONCATENATE("O001",$A102,4,$F$8),'TOTAL RECURSOS 2018'!$N:$N)</f>
        <v>0</v>
      </c>
      <c r="I102" s="22">
        <f>+SUMIF('TOTAL RECURSOS 2018'!$P:$P,CONCATENATE("M001",$A102,4,$F$8),'TOTAL RECURSOS 2018'!$N:$N)</f>
        <v>0</v>
      </c>
      <c r="J102" s="22">
        <f>+SUMIF('TOTAL RECURSOS 2018'!$P:$P,CONCATENATE("E006",$A102,4,$F$8),'TOTAL RECURSOS 2018'!$N:$N)</f>
        <v>600000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1908500</v>
      </c>
      <c r="D103" s="20">
        <f t="shared" si="43"/>
        <v>0</v>
      </c>
      <c r="E103" s="20">
        <f t="shared" si="43"/>
        <v>0</v>
      </c>
      <c r="F103" s="20">
        <f t="shared" si="43"/>
        <v>0</v>
      </c>
      <c r="G103" s="20">
        <f t="shared" si="43"/>
        <v>0</v>
      </c>
      <c r="H103" s="20">
        <f t="shared" si="43"/>
        <v>7500</v>
      </c>
      <c r="I103" s="20">
        <f t="shared" si="43"/>
        <v>1000</v>
      </c>
      <c r="J103" s="20">
        <f t="shared" si="43"/>
        <v>1900000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1908500</v>
      </c>
      <c r="D104" s="22">
        <f t="shared" si="44"/>
        <v>0</v>
      </c>
      <c r="E104" s="22">
        <f t="shared" si="44"/>
        <v>0</v>
      </c>
      <c r="F104" s="22">
        <f t="shared" si="44"/>
        <v>0</v>
      </c>
      <c r="G104" s="22">
        <f t="shared" si="44"/>
        <v>0</v>
      </c>
      <c r="H104" s="22">
        <f t="shared" si="44"/>
        <v>7500</v>
      </c>
      <c r="I104" s="22">
        <f t="shared" si="44"/>
        <v>1000</v>
      </c>
      <c r="J104" s="22">
        <f t="shared" si="44"/>
        <v>1900000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1408500</v>
      </c>
      <c r="D105" s="22">
        <f>+SUMIF('TOTAL RECURSOS 2018'!$P:$P,CONCATENATE("O001",$A105,1,$F$8),'TOTAL RECURSOS 2018'!$N:$N)</f>
        <v>0</v>
      </c>
      <c r="E105" s="22">
        <f>+SUMIF('TOTAL RECURSOS 2018'!$P:$P,CONCATENATE("M001",$A105,1,$F$8),'TOTAL RECURSOS 2018'!$N:$N)</f>
        <v>0</v>
      </c>
      <c r="F105" s="22">
        <f>+SUMIF('TOTAL RECURSOS 2018'!$P:$P,CONCATENATE("E006",$A105,1,$F$8),'TOTAL RECURSOS 2018'!$N:$N)</f>
        <v>0</v>
      </c>
      <c r="G105" s="22">
        <f>+SUMIF('TOTAL RECURSOS 2018'!$P:$P,CONCATENATE("K024",$A105,1,$G$8),'TOTAL RECURSOS 2018'!$N:$N)</f>
        <v>0</v>
      </c>
      <c r="H105" s="22">
        <f>+SUMIF('TOTAL RECURSOS 2018'!$P:$P,CONCATENATE("O001",$A105,4,$F$8),'TOTAL RECURSOS 2018'!$N:$N)</f>
        <v>7500</v>
      </c>
      <c r="I105" s="22">
        <f>+SUMIF('TOTAL RECURSOS 2018'!$P:$P,CONCATENATE("M001",$A105,4,$F$8),'TOTAL RECURSOS 2018'!$N:$N)</f>
        <v>1000</v>
      </c>
      <c r="J105" s="22">
        <f>+SUMIF('TOTAL RECURSOS 2018'!$P:$P,CONCATENATE("E006",$A105,4,$F$8),'TOTAL RECURSOS 2018'!$N:$N)</f>
        <v>1400000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2018'!$P:$P,CONCATENATE("O001",$A106,1,$F$8),'TOTAL RECURSOS 2018'!$N:$N)</f>
        <v>0</v>
      </c>
      <c r="E106" s="22">
        <f>+SUMIF('TOTAL RECURSOS 2018'!$P:$P,CONCATENATE("M001",$A106,1,$F$8),'TOTAL RECURSOS 2018'!$N:$N)</f>
        <v>0</v>
      </c>
      <c r="F106" s="22">
        <f>+SUMIF('TOTAL RECURSOS 2018'!$P:$P,CONCATENATE("E006",$A106,1,$F$8),'TOTAL RECURSOS 2018'!$N:$N)</f>
        <v>0</v>
      </c>
      <c r="G106" s="22">
        <f>+SUMIF('TOTAL RECURSOS 2018'!$P:$P,CONCATENATE("K024",$A106,1,$G$8),'TOTAL RECURSOS 2018'!$N:$N)</f>
        <v>0</v>
      </c>
      <c r="H106" s="22">
        <f>+SUMIF('TOTAL RECURSOS 2018'!$P:$P,CONCATENATE("O001",$A106,4,$F$8),'TOTAL RECURSOS 2018'!$N:$N)</f>
        <v>0</v>
      </c>
      <c r="I106" s="22">
        <f>+SUMIF('TOTAL RECURSOS 2018'!$P:$P,CONCATENATE("M001",$A106,4,$F$8),'TOTAL RECURSOS 2018'!$N:$N)</f>
        <v>0</v>
      </c>
      <c r="J106" s="22">
        <f>+SUMIF('TOTAL RECURSOS 2018'!$P:$P,CONCATENATE("E006",$A106,4,$F$8),'TOTAL RECURSOS 2018'!$N:$N)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500000</v>
      </c>
      <c r="D107" s="22">
        <f>+SUMIF('TOTAL RECURSOS 2018'!$P:$P,CONCATENATE("O001",$A107,1,$F$8),'TOTAL RECURSOS 2018'!$N:$N)</f>
        <v>0</v>
      </c>
      <c r="E107" s="22">
        <f>+SUMIF('TOTAL RECURSOS 2018'!$P:$P,CONCATENATE("M001",$A107,1,$F$8),'TOTAL RECURSOS 2018'!$N:$N)</f>
        <v>0</v>
      </c>
      <c r="F107" s="22">
        <f>+SUMIF('TOTAL RECURSOS 2018'!$P:$P,CONCATENATE("E006",$A107,1,$F$8),'TOTAL RECURSOS 2018'!$N:$N)</f>
        <v>0</v>
      </c>
      <c r="G107" s="22">
        <f>+SUMIF('TOTAL RECURSOS 2018'!$P:$P,CONCATENATE("K024",$A107,1,$G$8),'TOTAL RECURSOS 2018'!$N:$N)</f>
        <v>0</v>
      </c>
      <c r="H107" s="22">
        <f>+SUMIF('TOTAL RECURSOS 2018'!$P:$P,CONCATENATE("O001",$A107,4,$F$8),'TOTAL RECURSOS 2018'!$N:$N)</f>
        <v>0</v>
      </c>
      <c r="I107" s="22">
        <f>+SUMIF('TOTAL RECURSOS 2018'!$P:$P,CONCATENATE("M001",$A107,4,$F$8),'TOTAL RECURSOS 2018'!$N:$N)</f>
        <v>0</v>
      </c>
      <c r="J107" s="22">
        <f>+SUMIF('TOTAL RECURSOS 2018'!$P:$P,CONCATENATE("E006",$A107,4,$F$8),'TOTAL RECURSOS 2018'!$N:$N)</f>
        <v>500000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678000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18000</v>
      </c>
      <c r="J108" s="20">
        <f t="shared" si="45"/>
        <v>660000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255000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5000</v>
      </c>
      <c r="J109" s="22">
        <f t="shared" si="46"/>
        <v>250000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255000</v>
      </c>
      <c r="D110" s="22">
        <f>+SUMIF('TOTAL RECURSOS 2018'!$P:$P,CONCATENATE("O001",$A110,1,$F$8),'TOTAL RECURSOS 2018'!$N:$N)</f>
        <v>0</v>
      </c>
      <c r="E110" s="22">
        <f>+SUMIF('TOTAL RECURSOS 2018'!$P:$P,CONCATENATE("M001",$A110,1,$F$8),'TOTAL RECURSOS 2018'!$N:$N)</f>
        <v>0</v>
      </c>
      <c r="F110" s="22">
        <f>+SUMIF('TOTAL RECURSOS 2018'!$P:$P,CONCATENATE("E006",$A110,1,$F$8),'TOTAL RECURSOS 2018'!$N:$N)</f>
        <v>0</v>
      </c>
      <c r="G110" s="22">
        <f>+SUMIF('TOTAL RECURSOS 2018'!$P:$P,CONCATENATE("K024",$A110,1,$G$8),'TOTAL RECURSOS 2018'!$N:$N)</f>
        <v>0</v>
      </c>
      <c r="H110" s="22">
        <f>+SUMIF('TOTAL RECURSOS 2018'!$P:$P,CONCATENATE("O001",$A110,4,$F$8),'TOTAL RECURSOS 2018'!$N:$N)</f>
        <v>0</v>
      </c>
      <c r="I110" s="22">
        <f>+SUMIF('TOTAL RECURSOS 2018'!$P:$P,CONCATENATE("M001",$A110,4,$F$8),'TOTAL RECURSOS 2018'!$N:$N)</f>
        <v>5000</v>
      </c>
      <c r="J110" s="22">
        <f>+SUMIF('TOTAL RECURSOS 2018'!$P:$P,CONCATENATE("E006",$A110,4,$F$8),'TOTAL RECURSOS 2018'!$N:$N)</f>
        <v>250000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353000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3000</v>
      </c>
      <c r="J111" s="22">
        <f t="shared" si="47"/>
        <v>350000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353000</v>
      </c>
      <c r="D112" s="22">
        <f>+SUMIF('TOTAL RECURSOS 2018'!$P:$P,CONCATENATE("O001",$A112,1,$F$8),'TOTAL RECURSOS 2018'!$N:$N)</f>
        <v>0</v>
      </c>
      <c r="E112" s="22">
        <f>+SUMIF('TOTAL RECURSOS 2018'!$P:$P,CONCATENATE("M001",$A112,1,$F$8),'TOTAL RECURSOS 2018'!$N:$N)</f>
        <v>0</v>
      </c>
      <c r="F112" s="22">
        <f>+SUMIF('TOTAL RECURSOS 2018'!$P:$P,CONCATENATE("E006",$A112,1,$F$8),'TOTAL RECURSOS 2018'!$N:$N)</f>
        <v>0</v>
      </c>
      <c r="G112" s="22">
        <f>+SUMIF('TOTAL RECURSOS 2018'!$P:$P,CONCATENATE("K024",$A112,1,$G$8),'TOTAL RECURSOS 2018'!$N:$N)</f>
        <v>0</v>
      </c>
      <c r="H112" s="22">
        <f>+SUMIF('TOTAL RECURSOS 2018'!$P:$P,CONCATENATE("O001",$A112,4,$F$8),'TOTAL RECURSOS 2018'!$N:$N)</f>
        <v>0</v>
      </c>
      <c r="I112" s="22">
        <f>+SUMIF('TOTAL RECURSOS 2018'!$P:$P,CONCATENATE("M001",$A112,4,$F$8),'TOTAL RECURSOS 2018'!$N:$N)</f>
        <v>3000</v>
      </c>
      <c r="J112" s="22">
        <f>+SUMIF('TOTAL RECURSOS 2018'!$P:$P,CONCATENATE("E006",$A112,4,$F$8),'TOTAL RECURSOS 2018'!$N:$N)</f>
        <v>350000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60000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10000</v>
      </c>
      <c r="J113" s="22">
        <f t="shared" si="48"/>
        <v>50000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60000</v>
      </c>
      <c r="D114" s="22">
        <f>+SUMIF('TOTAL RECURSOS 2018'!$P:$P,CONCATENATE("O001",$A114,1,$F$8),'TOTAL RECURSOS 2018'!$N:$N)</f>
        <v>0</v>
      </c>
      <c r="E114" s="22">
        <f>+SUMIF('TOTAL RECURSOS 2018'!$P:$P,CONCATENATE("M001",$A114,1,$F$8),'TOTAL RECURSOS 2018'!$N:$N)</f>
        <v>0</v>
      </c>
      <c r="F114" s="22">
        <f>+SUMIF('TOTAL RECURSOS 2018'!$P:$P,CONCATENATE("E006",$A114,1,$F$8),'TOTAL RECURSOS 2018'!$N:$N)</f>
        <v>0</v>
      </c>
      <c r="G114" s="22">
        <f>+SUMIF('TOTAL RECURSOS 2018'!$P:$P,CONCATENATE("K024",$A114,1,$G$8),'TOTAL RECURSOS 2018'!$N:$N)</f>
        <v>0</v>
      </c>
      <c r="H114" s="22">
        <f>+SUMIF('TOTAL RECURSOS 2018'!$P:$P,CONCATENATE("O001",$A114,4,$F$8),'TOTAL RECURSOS 2018'!$N:$N)</f>
        <v>0</v>
      </c>
      <c r="I114" s="22">
        <f>+SUMIF('TOTAL RECURSOS 2018'!$P:$P,CONCATENATE("M001",$A114,4,$F$8),'TOTAL RECURSOS 2018'!$N:$N)</f>
        <v>10000</v>
      </c>
      <c r="J114" s="22">
        <f>+SUMIF('TOTAL RECURSOS 2018'!$P:$P,CONCATENATE("E006",$A114,4,$F$8),'TOTAL RECURSOS 2018'!$N:$N)</f>
        <v>50000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0</v>
      </c>
      <c r="D116" s="22">
        <f>+SUMIF('TOTAL RECURSOS 2018'!$P:$P,CONCATENATE("O001",$A116,1,$F$8),'TOTAL RECURSOS 2018'!$N:$N)</f>
        <v>0</v>
      </c>
      <c r="E116" s="22">
        <f>+SUMIF('TOTAL RECURSOS 2018'!$P:$P,CONCATENATE("M001",$A116,1,$F$8),'TOTAL RECURSOS 2018'!$N:$N)</f>
        <v>0</v>
      </c>
      <c r="F116" s="22">
        <f>+SUMIF('TOTAL RECURSOS 2018'!$P:$P,CONCATENATE("E006",$A116,1,$F$8),'TOTAL RECURSOS 2018'!$N:$N)</f>
        <v>0</v>
      </c>
      <c r="G116" s="22">
        <f>+SUMIF('TOTAL RECURSOS 2018'!$P:$P,CONCATENATE("K024",$A116,1,$G$8),'TOTAL RECURSOS 2018'!$N:$N)</f>
        <v>0</v>
      </c>
      <c r="H116" s="22">
        <f>+SUMIF('TOTAL RECURSOS 2018'!$P:$P,CONCATENATE("O001",$A116,4,$F$8),'TOTAL RECURSOS 2018'!$N:$N)</f>
        <v>0</v>
      </c>
      <c r="I116" s="22">
        <f>+SUMIF('TOTAL RECURSOS 2018'!$P:$P,CONCATENATE("M001",$A116,4,$F$8),'TOTAL RECURSOS 2018'!$N:$N)</f>
        <v>0</v>
      </c>
      <c r="J116" s="22">
        <f>+SUMIF('TOTAL RECURSOS 2018'!$P:$P,CONCATENATE("E006",$A116,4,$F$8),'TOTAL RECURSOS 2018'!$N:$N)</f>
        <v>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2018'!$P:$P,CONCATENATE("O001",$A118,1,$F$8),'TOTAL RECURSOS 2018'!$N:$N)</f>
        <v>0</v>
      </c>
      <c r="E118" s="22">
        <f>+SUMIF('TOTAL RECURSOS 2018'!$P:$P,CONCATENATE("M001",$A118,1,$F$8),'TOTAL RECURSOS 2018'!$N:$N)</f>
        <v>0</v>
      </c>
      <c r="F118" s="22">
        <f>+SUMIF('TOTAL RECURSOS 2018'!$P:$P,CONCATENATE("E006",$A118,1,$F$8),'TOTAL RECURSOS 2018'!$N:$N)</f>
        <v>0</v>
      </c>
      <c r="G118" s="22">
        <f>+SUMIF('TOTAL RECURSOS 2018'!$P:$P,CONCATENATE("K024",$A118,1,$G$8),'TOTAL RECURSOS 2018'!$N:$N)</f>
        <v>0</v>
      </c>
      <c r="H118" s="22">
        <f>+SUMIF('TOTAL RECURSOS 2018'!$P:$P,CONCATENATE("O001",$A118,4,$F$8),'TOTAL RECURSOS 2018'!$N:$N)</f>
        <v>0</v>
      </c>
      <c r="I118" s="22">
        <f>+SUMIF('TOTAL RECURSOS 2018'!$P:$P,CONCATENATE("M001",$A118,4,$F$8),'TOTAL RECURSOS 2018'!$N:$N)</f>
        <v>0</v>
      </c>
      <c r="J118" s="22">
        <f>+SUMIF('TOTAL RECURSOS 2018'!$P:$P,CONCATENATE("E006",$A118,4,$F$8),'TOTAL RECURSOS 2018'!$N:$N)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6490000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0</v>
      </c>
      <c r="J119" s="20">
        <f t="shared" si="50"/>
        <v>6490000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950000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950000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950000</v>
      </c>
      <c r="D121" s="22">
        <f>+SUMIF('TOTAL RECURSOS 2018'!$P:$P,CONCATENATE("O001",$A121,1,$F$8),'TOTAL RECURSOS 2018'!$N:$N)</f>
        <v>0</v>
      </c>
      <c r="E121" s="22">
        <f>+SUMIF('TOTAL RECURSOS 2018'!$P:$P,CONCATENATE("M001",$A121,1,$F$8),'TOTAL RECURSOS 2018'!$N:$N)</f>
        <v>0</v>
      </c>
      <c r="F121" s="22">
        <f>+SUMIF('TOTAL RECURSOS 2018'!$P:$P,CONCATENATE("E006",$A121,1,$F$8),'TOTAL RECURSOS 2018'!$N:$N)</f>
        <v>0</v>
      </c>
      <c r="G121" s="22">
        <f>+SUMIF('TOTAL RECURSOS 2018'!$P:$P,CONCATENATE("K024",$A121,1,$G$8),'TOTAL RECURSOS 2018'!$N:$N)</f>
        <v>0</v>
      </c>
      <c r="H121" s="22">
        <f>+SUMIF('TOTAL RECURSOS 2018'!$P:$P,CONCATENATE("O001",$A121,4,$F$8),'TOTAL RECURSOS 2018'!$N:$N)</f>
        <v>0</v>
      </c>
      <c r="I121" s="22">
        <f>+SUMIF('TOTAL RECURSOS 2018'!$P:$P,CONCATENATE("M001",$A121,4,$F$8),'TOTAL RECURSOS 2018'!$N:$N)</f>
        <v>0</v>
      </c>
      <c r="J121" s="22">
        <f>+SUMIF('TOTAL RECURSOS 2018'!$P:$P,CONCATENATE("E006",$A121,4,$F$8),'TOTAL RECURSOS 2018'!$N:$N)</f>
        <v>950000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30000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30000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30000</v>
      </c>
      <c r="D123" s="22">
        <f>+SUMIF('TOTAL RECURSOS 2018'!$P:$P,CONCATENATE("O001",$A123,1,$F$8),'TOTAL RECURSOS 2018'!$N:$N)</f>
        <v>0</v>
      </c>
      <c r="E123" s="22">
        <f>+SUMIF('TOTAL RECURSOS 2018'!$P:$P,CONCATENATE("M001",$A123,1,$F$8),'TOTAL RECURSOS 2018'!$N:$N)</f>
        <v>0</v>
      </c>
      <c r="F123" s="22">
        <f>+SUMIF('TOTAL RECURSOS 2018'!$P:$P,CONCATENATE("E006",$A123,1,$F$8),'TOTAL RECURSOS 2018'!$N:$N)</f>
        <v>0</v>
      </c>
      <c r="G123" s="22">
        <f>+SUMIF('TOTAL RECURSOS 2018'!$P:$P,CONCATENATE("K024",$A123,1,$G$8),'TOTAL RECURSOS 2018'!$N:$N)</f>
        <v>0</v>
      </c>
      <c r="H123" s="22">
        <f>+SUMIF('TOTAL RECURSOS 2018'!$P:$P,CONCATENATE("O001",$A123,4,$F$8),'TOTAL RECURSOS 2018'!$N:$N)</f>
        <v>0</v>
      </c>
      <c r="I123" s="22">
        <f>+SUMIF('TOTAL RECURSOS 2018'!$P:$P,CONCATENATE("M001",$A123,4,$F$8),'TOTAL RECURSOS 2018'!$N:$N)</f>
        <v>0</v>
      </c>
      <c r="J123" s="22">
        <f>+SUMIF('TOTAL RECURSOS 2018'!$P:$P,CONCATENATE("E006",$A123,4,$F$8),'TOTAL RECURSOS 2018'!$N:$N)</f>
        <v>30000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10000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10000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10000</v>
      </c>
      <c r="D125" s="22">
        <f>+SUMIF('TOTAL RECURSOS 2018'!$P:$P,CONCATENATE("O001",$A125,1,$F$8),'TOTAL RECURSOS 2018'!$N:$N)</f>
        <v>0</v>
      </c>
      <c r="E125" s="22">
        <f>+SUMIF('TOTAL RECURSOS 2018'!$P:$P,CONCATENATE("M001",$A125,1,$F$8),'TOTAL RECURSOS 2018'!$N:$N)</f>
        <v>0</v>
      </c>
      <c r="F125" s="22">
        <f>+SUMIF('TOTAL RECURSOS 2018'!$P:$P,CONCATENATE("E006",$A125,1,$F$8),'TOTAL RECURSOS 2018'!$N:$N)</f>
        <v>0</v>
      </c>
      <c r="G125" s="22">
        <f>+SUMIF('TOTAL RECURSOS 2018'!$P:$P,CONCATENATE("K024",$A125,1,$G$8),'TOTAL RECURSOS 2018'!$N:$N)</f>
        <v>0</v>
      </c>
      <c r="H125" s="22">
        <f>+SUMIF('TOTAL RECURSOS 2018'!$P:$P,CONCATENATE("O001",$A125,4,$F$8),'TOTAL RECURSOS 2018'!$N:$N)</f>
        <v>0</v>
      </c>
      <c r="I125" s="22">
        <f>+SUMIF('TOTAL RECURSOS 2018'!$P:$P,CONCATENATE("M001",$A125,4,$F$8),'TOTAL RECURSOS 2018'!$N:$N)</f>
        <v>0</v>
      </c>
      <c r="J125" s="22">
        <f>+SUMIF('TOTAL RECURSOS 2018'!$P:$P,CONCATENATE("E006",$A125,4,$F$8),'TOTAL RECURSOS 2018'!$N:$N)</f>
        <v>10000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750000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750000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750000</v>
      </c>
      <c r="D127" s="22">
        <f>+SUMIF('TOTAL RECURSOS 2018'!$P:$P,CONCATENATE("O001",$A127,1,$F$8),'TOTAL RECURSOS 2018'!$N:$N)</f>
        <v>0</v>
      </c>
      <c r="E127" s="22">
        <f>+SUMIF('TOTAL RECURSOS 2018'!$P:$P,CONCATENATE("M001",$A127,1,$F$8),'TOTAL RECURSOS 2018'!$N:$N)</f>
        <v>0</v>
      </c>
      <c r="F127" s="22">
        <f>+SUMIF('TOTAL RECURSOS 2018'!$P:$P,CONCATENATE("E006",$A127,1,$F$8),'TOTAL RECURSOS 2018'!$N:$N)</f>
        <v>0</v>
      </c>
      <c r="G127" s="22">
        <f>+SUMIF('TOTAL RECURSOS 2018'!$P:$P,CONCATENATE("K024",$A127,1,$G$8),'TOTAL RECURSOS 2018'!$N:$N)</f>
        <v>0</v>
      </c>
      <c r="H127" s="22">
        <f>+SUMIF('TOTAL RECURSOS 2018'!$P:$P,CONCATENATE("O001",$A127,4,$F$8),'TOTAL RECURSOS 2018'!$N:$N)</f>
        <v>0</v>
      </c>
      <c r="I127" s="22">
        <f>+SUMIF('TOTAL RECURSOS 2018'!$P:$P,CONCATENATE("M001",$A127,4,$F$8),'TOTAL RECURSOS 2018'!$N:$N)</f>
        <v>0</v>
      </c>
      <c r="J127" s="22">
        <f>+SUMIF('TOTAL RECURSOS 2018'!$P:$P,CONCATENATE("E006",$A127,4,$F$8),'TOTAL RECURSOS 2018'!$N:$N)</f>
        <v>750000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1700000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1700000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1700000</v>
      </c>
      <c r="D129" s="22">
        <f>+SUMIF('TOTAL RECURSOS 2018'!$P:$P,CONCATENATE("O001",$A129,1,$F$8),'TOTAL RECURSOS 2018'!$N:$N)</f>
        <v>0</v>
      </c>
      <c r="E129" s="22">
        <f>+SUMIF('TOTAL RECURSOS 2018'!$P:$P,CONCATENATE("M001",$A129,1,$F$8),'TOTAL RECURSOS 2018'!$N:$N)</f>
        <v>0</v>
      </c>
      <c r="F129" s="22">
        <f>+SUMIF('TOTAL RECURSOS 2018'!$P:$P,CONCATENATE("E006",$A129,1,$F$8),'TOTAL RECURSOS 2018'!$N:$N)</f>
        <v>0</v>
      </c>
      <c r="G129" s="22">
        <f>+SUMIF('TOTAL RECURSOS 2018'!$P:$P,CONCATENATE("K024",$A129,1,$G$8),'TOTAL RECURSOS 2018'!$N:$N)</f>
        <v>0</v>
      </c>
      <c r="H129" s="22">
        <f>+SUMIF('TOTAL RECURSOS 2018'!$P:$P,CONCATENATE("O001",$A129,4,$F$8),'TOTAL RECURSOS 2018'!$N:$N)</f>
        <v>0</v>
      </c>
      <c r="I129" s="22">
        <f>+SUMIF('TOTAL RECURSOS 2018'!$P:$P,CONCATENATE("M001",$A129,4,$F$8),'TOTAL RECURSOS 2018'!$N:$N)</f>
        <v>0</v>
      </c>
      <c r="J129" s="22">
        <f>+SUMIF('TOTAL RECURSOS 2018'!$P:$P,CONCATENATE("E006",$A129,4,$F$8),'TOTAL RECURSOS 2018'!$N:$N)</f>
        <v>1700000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1000000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1000000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1000000</v>
      </c>
      <c r="D131" s="22">
        <f>+SUMIF('TOTAL RECURSOS 2018'!$P:$P,CONCATENATE("O001",$A131,1,$F$8),'TOTAL RECURSOS 2018'!$N:$N)</f>
        <v>0</v>
      </c>
      <c r="E131" s="22">
        <f>+SUMIF('TOTAL RECURSOS 2018'!$P:$P,CONCATENATE("M001",$A131,1,$F$8),'TOTAL RECURSOS 2018'!$N:$N)</f>
        <v>0</v>
      </c>
      <c r="F131" s="22">
        <f>+SUMIF('TOTAL RECURSOS 2018'!$P:$P,CONCATENATE("E006",$A131,1,$F$8),'TOTAL RECURSOS 2018'!$N:$N)</f>
        <v>0</v>
      </c>
      <c r="G131" s="22">
        <f>+SUMIF('TOTAL RECURSOS 2018'!$P:$P,CONCATENATE("K024",$A131,1,$G$8),'TOTAL RECURSOS 2018'!$N:$N)</f>
        <v>0</v>
      </c>
      <c r="H131" s="22">
        <f>+SUMIF('TOTAL RECURSOS 2018'!$P:$P,CONCATENATE("O001",$A131,4,$F$8),'TOTAL RECURSOS 2018'!$N:$N)</f>
        <v>0</v>
      </c>
      <c r="I131" s="22">
        <f>+SUMIF('TOTAL RECURSOS 2018'!$P:$P,CONCATENATE("M001",$A131,4,$F$8),'TOTAL RECURSOS 2018'!$N:$N)</f>
        <v>0</v>
      </c>
      <c r="J131" s="22">
        <f>+SUMIF('TOTAL RECURSOS 2018'!$P:$P,CONCATENATE("E006",$A131,4,$F$8),'TOTAL RECURSOS 2018'!$N:$N)</f>
        <v>1000000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1550000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1550000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1550000</v>
      </c>
      <c r="D133" s="22">
        <f>+SUMIF('TOTAL RECURSOS 2018'!$P:$P,CONCATENATE("O001",$A133,1,$F$8),'TOTAL RECURSOS 2018'!$N:$N)</f>
        <v>0</v>
      </c>
      <c r="E133" s="22">
        <f>+SUMIF('TOTAL RECURSOS 2018'!$P:$P,CONCATENATE("M001",$A133,1,$F$8),'TOTAL RECURSOS 2018'!$N:$N)</f>
        <v>0</v>
      </c>
      <c r="F133" s="22">
        <f>+SUMIF('TOTAL RECURSOS 2018'!$P:$P,CONCATENATE("E006",$A133,1,$F$8),'TOTAL RECURSOS 2018'!$N:$N)</f>
        <v>0</v>
      </c>
      <c r="G133" s="22">
        <f>+SUMIF('TOTAL RECURSOS 2018'!$P:$P,CONCATENATE("K024",$A133,1,$G$8),'TOTAL RECURSOS 2018'!$N:$N)</f>
        <v>0</v>
      </c>
      <c r="H133" s="22">
        <f>+SUMIF('TOTAL RECURSOS 2018'!$P:$P,CONCATENATE("O001",$A133,4,$F$8),'TOTAL RECURSOS 2018'!$N:$N)</f>
        <v>0</v>
      </c>
      <c r="I133" s="22">
        <f>+SUMIF('TOTAL RECURSOS 2018'!$P:$P,CONCATENATE("M001",$A133,4,$F$8),'TOTAL RECURSOS 2018'!$N:$N)</f>
        <v>0</v>
      </c>
      <c r="J133" s="22">
        <f>+SUMIF('TOTAL RECURSOS 2018'!$P:$P,CONCATENATE("E006",$A133,4,$F$8),'TOTAL RECURSOS 2018'!$N:$N)</f>
        <v>1550000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500000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500000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500000</v>
      </c>
      <c r="D135" s="22">
        <f>+SUMIF('TOTAL RECURSOS 2018'!$P:$P,CONCATENATE("O001",$A135,1,$F$8),'TOTAL RECURSOS 2018'!$N:$N)</f>
        <v>0</v>
      </c>
      <c r="E135" s="22">
        <f>+SUMIF('TOTAL RECURSOS 2018'!$P:$P,CONCATENATE("M001",$A135,1,$F$8),'TOTAL RECURSOS 2018'!$N:$N)</f>
        <v>0</v>
      </c>
      <c r="F135" s="22">
        <f>+SUMIF('TOTAL RECURSOS 2018'!$P:$P,CONCATENATE("E006",$A135,1,$F$8),'TOTAL RECURSOS 2018'!$N:$N)</f>
        <v>0</v>
      </c>
      <c r="G135" s="22">
        <f>+SUMIF('TOTAL RECURSOS 2018'!$P:$P,CONCATENATE("K024",$A135,1,$G$8),'TOTAL RECURSOS 2018'!$N:$N)</f>
        <v>0</v>
      </c>
      <c r="H135" s="22">
        <f>+SUMIF('TOTAL RECURSOS 2018'!$P:$P,CONCATENATE("O001",$A135,4,$F$8),'TOTAL RECURSOS 2018'!$N:$N)</f>
        <v>0</v>
      </c>
      <c r="I135" s="22">
        <f>+SUMIF('TOTAL RECURSOS 2018'!$P:$P,CONCATENATE("M001",$A135,4,$F$8),'TOTAL RECURSOS 2018'!$N:$N)</f>
        <v>0</v>
      </c>
      <c r="J135" s="22">
        <f>+SUMIF('TOTAL RECURSOS 2018'!$P:$P,CONCATENATE("E006",$A135,4,$F$8),'TOTAL RECURSOS 2018'!$N:$N)</f>
        <v>500000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+C137+C158+C172+C194+C203+C221+C235+C242</f>
        <v>94640211</v>
      </c>
      <c r="D136" s="18">
        <f t="shared" si="58"/>
        <v>265889</v>
      </c>
      <c r="E136" s="18">
        <f t="shared" si="58"/>
        <v>473352</v>
      </c>
      <c r="F136" s="18">
        <f t="shared" si="58"/>
        <v>53850000</v>
      </c>
      <c r="G136" s="18">
        <f t="shared" si="58"/>
        <v>0</v>
      </c>
      <c r="H136" s="18">
        <f t="shared" si="58"/>
        <v>53537</v>
      </c>
      <c r="I136" s="18">
        <f t="shared" si="58"/>
        <v>508462</v>
      </c>
      <c r="J136" s="18">
        <f t="shared" si="58"/>
        <v>39488971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>+C138+C140+C142+C144+C146+C148+C152+C154+C156</f>
        <v>28318023</v>
      </c>
      <c r="D137" s="20">
        <f>+D138+D140+D142+D144+D146+D148+D152+D154+D156</f>
        <v>0</v>
      </c>
      <c r="E137" s="20">
        <f>+E138+E140+E142+E144+E146+E148+E152+E154+E156</f>
        <v>0</v>
      </c>
      <c r="F137" s="20">
        <f>+F138+F140+F142+F144+F146+F148+F152+F154+F156</f>
        <v>25982720</v>
      </c>
      <c r="G137" s="20">
        <f t="shared" ref="G137" si="59">+G138+G140+G142+G144+G148+G152+G154+G156</f>
        <v>0</v>
      </c>
      <c r="H137" s="20">
        <f>+H138+H140+H142+H144+H146+H148+H152+H154+H156</f>
        <v>4537</v>
      </c>
      <c r="I137" s="20">
        <f>+I138+I140+I142+I144+I146+I148+I152+I154+I156</f>
        <v>12462</v>
      </c>
      <c r="J137" s="20">
        <f>+J138+J140+J142+J144+J146+J148+J152+J154+J156</f>
        <v>2318304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16963120</v>
      </c>
      <c r="D138" s="22">
        <f t="shared" si="60"/>
        <v>0</v>
      </c>
      <c r="E138" s="22">
        <f t="shared" si="60"/>
        <v>0</v>
      </c>
      <c r="F138" s="22">
        <f t="shared" si="60"/>
        <v>16963120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16963120</v>
      </c>
      <c r="D139" s="22">
        <f>+SUMIF('TOTAL RECURSOS 2018'!$P:$P,CONCATENATE("O001",$A139,1,$F$8),'TOTAL RECURSOS 2018'!$N:$N)</f>
        <v>0</v>
      </c>
      <c r="E139" s="22">
        <f>+SUMIF('TOTAL RECURSOS 2018'!$P:$P,CONCATENATE("M001",$A139,1,$F$8),'TOTAL RECURSOS 2018'!$N:$N)</f>
        <v>0</v>
      </c>
      <c r="F139" s="22">
        <f>+SUMIF('TOTAL RECURSOS 2018'!$P:$P,CONCATENATE("E006",$A139,1,$F$8),'TOTAL RECURSOS 2018'!$N:$N)</f>
        <v>16963120</v>
      </c>
      <c r="G139" s="22">
        <f>+SUMIF('TOTAL RECURSOS 2018'!$P:$P,CONCATENATE("K024",$A139,1,$G$8),'TOTAL RECURSOS 2018'!$N:$N)</f>
        <v>0</v>
      </c>
      <c r="H139" s="22">
        <f>+SUMIF('TOTAL RECURSOS 2018'!$P:$P,CONCATENATE("O001",$A139,4,$F$8),'TOTAL RECURSOS 2018'!$N:$N)</f>
        <v>0</v>
      </c>
      <c r="I139" s="22">
        <f>+SUMIF('TOTAL RECURSOS 2018'!$P:$P,CONCATENATE("M001",$A139,4,$F$8),'TOTAL RECURSOS 2018'!$N:$N)</f>
        <v>0</v>
      </c>
      <c r="J139" s="22">
        <f>+SUMIF('TOTAL RECURSOS 2018'!$P:$P,CONCATENATE("E006",$A139,4,$F$8),'TOTAL RECURSOS 2018'!$N:$N)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8600000</v>
      </c>
      <c r="D140" s="22">
        <f t="shared" si="61"/>
        <v>0</v>
      </c>
      <c r="E140" s="22">
        <f t="shared" si="61"/>
        <v>0</v>
      </c>
      <c r="F140" s="22">
        <f t="shared" si="61"/>
        <v>8600000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8600000</v>
      </c>
      <c r="D141" s="22">
        <f>+SUMIF('TOTAL RECURSOS 2018'!$P:$P,CONCATENATE("O001",$A141,1,$F$8),'TOTAL RECURSOS 2018'!$N:$N)</f>
        <v>0</v>
      </c>
      <c r="E141" s="22">
        <f>+SUMIF('TOTAL RECURSOS 2018'!$P:$P,CONCATENATE("M001",$A141,1,$F$8),'TOTAL RECURSOS 2018'!$N:$N)</f>
        <v>0</v>
      </c>
      <c r="F141" s="22">
        <f>+SUMIF('TOTAL RECURSOS 2018'!$P:$P,CONCATENATE("E006",$A141,1,$F$8),'TOTAL RECURSOS 2018'!$N:$N)</f>
        <v>8600000</v>
      </c>
      <c r="G141" s="22">
        <f>+SUMIF('TOTAL RECURSOS 2018'!$P:$P,CONCATENATE("K024",$A141,1,$G$8),'TOTAL RECURSOS 2018'!$N:$N)</f>
        <v>0</v>
      </c>
      <c r="H141" s="22">
        <f>+SUMIF('TOTAL RECURSOS 2018'!$P:$P,CONCATENATE("O001",$A141,4,$F$8),'TOTAL RECURSOS 2018'!$N:$N)</f>
        <v>0</v>
      </c>
      <c r="I141" s="22">
        <f>+SUMIF('TOTAL RECURSOS 2018'!$P:$P,CONCATENATE("M001",$A141,4,$F$8),'TOTAL RECURSOS 2018'!$N:$N)</f>
        <v>0</v>
      </c>
      <c r="J141" s="22">
        <f>+SUMIF('TOTAL RECURSOS 2018'!$P:$P,CONCATENATE("E006",$A141,4,$F$8),'TOTAL RECURSOS 2018'!$N:$N)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1300000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0</v>
      </c>
      <c r="I142" s="22">
        <f t="shared" si="62"/>
        <v>0</v>
      </c>
      <c r="J142" s="22">
        <f t="shared" si="62"/>
        <v>1300000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1300000</v>
      </c>
      <c r="D143" s="22">
        <f>+SUMIF('TOTAL RECURSOS 2018'!$P:$P,CONCATENATE("O001",$A143,1,$F$8),'TOTAL RECURSOS 2018'!$N:$N)</f>
        <v>0</v>
      </c>
      <c r="E143" s="22">
        <f>+SUMIF('TOTAL RECURSOS 2018'!$P:$P,CONCATENATE("M001",$A143,1,$F$8),'TOTAL RECURSOS 2018'!$N:$N)</f>
        <v>0</v>
      </c>
      <c r="F143" s="22">
        <f>+SUMIF('TOTAL RECURSOS 2018'!$P:$P,CONCATENATE("E006",$A143,1,$F$8),'TOTAL RECURSOS 2018'!$N:$N)</f>
        <v>0</v>
      </c>
      <c r="G143" s="22">
        <f>+SUMIF('TOTAL RECURSOS 2018'!$P:$P,CONCATENATE("K024",$A143,1,$G$8),'TOTAL RECURSOS 2018'!$N:$N)</f>
        <v>0</v>
      </c>
      <c r="H143" s="22">
        <f>+SUMIF('TOTAL RECURSOS 2018'!$P:$P,CONCATENATE("O001",$A143,4,$F$8),'TOTAL RECURSOS 2018'!$N:$N)</f>
        <v>0</v>
      </c>
      <c r="I143" s="22">
        <f>+SUMIF('TOTAL RECURSOS 2018'!$P:$P,CONCATENATE("M001",$A143,4,$F$8),'TOTAL RECURSOS 2018'!$N:$N)</f>
        <v>0</v>
      </c>
      <c r="J143" s="22">
        <f>+SUMIF('TOTAL RECURSOS 2018'!$P:$P,CONCATENATE("E006",$A143,4,$F$8),'TOTAL RECURSOS 2018'!$N:$N)</f>
        <v>1300000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6" si="63">+C145</f>
        <v>180303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4537</v>
      </c>
      <c r="I144" s="22">
        <f t="shared" si="63"/>
        <v>12462</v>
      </c>
      <c r="J144" s="22">
        <f t="shared" si="63"/>
        <v>163304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180303</v>
      </c>
      <c r="D145" s="22">
        <f>+SUMIF('TOTAL RECURSOS 2018'!$P:$P,CONCATENATE("O001",$A145,1,$F$8),'TOTAL RECURSOS 2018'!$N:$N)</f>
        <v>0</v>
      </c>
      <c r="E145" s="22">
        <f>+SUMIF('TOTAL RECURSOS 2018'!$P:$P,CONCATENATE("M001",$A145,1,$F$8),'TOTAL RECURSOS 2018'!$N:$N)</f>
        <v>0</v>
      </c>
      <c r="F145" s="22">
        <f>+SUMIF('TOTAL RECURSOS 2018'!$P:$P,CONCATENATE("E006",$A145,1,$F$8),'TOTAL RECURSOS 2018'!$N:$N)</f>
        <v>0</v>
      </c>
      <c r="G145" s="22">
        <f>+SUMIF('TOTAL RECURSOS 2018'!$P:$P,CONCATENATE("K024",$A145,1,$G$8),'TOTAL RECURSOS 2018'!$N:$N)</f>
        <v>0</v>
      </c>
      <c r="H145" s="22">
        <f>+SUMIF('TOTAL RECURSOS 2018'!$P:$P,CONCATENATE("O001",$A145,4,$F$8),'TOTAL RECURSOS 2018'!$N:$N)</f>
        <v>4537</v>
      </c>
      <c r="I145" s="22">
        <f>+SUMIF('TOTAL RECURSOS 2018'!$P:$P,CONCATENATE("M001",$A145,4,$F$8),'TOTAL RECURSOS 2018'!$N:$N)</f>
        <v>12462</v>
      </c>
      <c r="J145" s="22">
        <f>+SUMIF('TOTAL RECURSOS 2018'!$P:$P,CONCATENATE("E006",$A145,4,$F$8),'TOTAL RECURSOS 2018'!$N:$N)</f>
        <v>163304</v>
      </c>
    </row>
    <row r="146" spans="1:10" ht="17.100000000000001" customHeight="1" x14ac:dyDescent="0.25">
      <c r="A146" s="27">
        <v>315</v>
      </c>
      <c r="B146" s="21" t="s">
        <v>488</v>
      </c>
      <c r="C146" s="22">
        <f t="shared" si="63"/>
        <v>150000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150000</v>
      </c>
    </row>
    <row r="147" spans="1:10" ht="17.100000000000001" customHeight="1" x14ac:dyDescent="0.25">
      <c r="A147" s="28">
        <v>31501</v>
      </c>
      <c r="B147" s="21" t="s">
        <v>489</v>
      </c>
      <c r="C147" s="22">
        <f>+SUM(D147:J147)</f>
        <v>150000</v>
      </c>
      <c r="D147" s="22">
        <f>+SUMIF('TOTAL RECURSOS 2018'!$P:$P,CONCATENATE("O001",$A147,1,$F$8),'TOTAL RECURSOS 2018'!$N:$N)</f>
        <v>0</v>
      </c>
      <c r="E147" s="22">
        <f>+SUMIF('TOTAL RECURSOS 2018'!$P:$P,CONCATENATE("M001",$A147,1,$F$8),'TOTAL RECURSOS 2018'!$N:$N)</f>
        <v>0</v>
      </c>
      <c r="F147" s="22">
        <f>+SUMIF('TOTAL RECURSOS 2018'!$P:$P,CONCATENATE("E006",$A147,1,$F$8),'TOTAL RECURSOS 2018'!$N:$N)</f>
        <v>0</v>
      </c>
      <c r="G147" s="22">
        <f>+SUMIF('TOTAL RECURSOS 2018'!$P:$P,CONCATENATE("K024",$A147,1,$G$8),'TOTAL RECURSOS 2018'!$N:$N)</f>
        <v>0</v>
      </c>
      <c r="H147" s="22">
        <f>+SUMIF('TOTAL RECURSOS 2018'!$P:$P,CONCATENATE("O001",$A147,4,$F$8),'TOTAL RECURSOS 2018'!$N:$N)</f>
        <v>0</v>
      </c>
      <c r="I147" s="22">
        <f>+SUMIF('TOTAL RECURSOS 2018'!$P:$P,CONCATENATE("M001",$A147,4,$F$8),'TOTAL RECURSOS 2018'!$N:$N)</f>
        <v>0</v>
      </c>
      <c r="J147" s="22">
        <f>+SUMIF('TOTAL RECURSOS 2018'!$P:$P,CONCATENATE("E006",$A147,4,$F$8),'TOTAL RECURSOS 2018'!$N:$N)</f>
        <v>150000</v>
      </c>
    </row>
    <row r="148" spans="1:10" ht="17.100000000000001" customHeight="1" x14ac:dyDescent="0.25">
      <c r="A148" s="27" t="s">
        <v>164</v>
      </c>
      <c r="B148" s="21" t="s">
        <v>297</v>
      </c>
      <c r="C148" s="22">
        <f t="shared" ref="C148:J148" si="64">+C149+C151</f>
        <v>719600</v>
      </c>
      <c r="D148" s="22">
        <f t="shared" si="64"/>
        <v>0</v>
      </c>
      <c r="E148" s="22">
        <f t="shared" si="64"/>
        <v>0</v>
      </c>
      <c r="F148" s="22">
        <f t="shared" si="64"/>
        <v>419600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300000</v>
      </c>
    </row>
    <row r="149" spans="1:10" ht="17.100000000000001" customHeight="1" x14ac:dyDescent="0.25">
      <c r="A149" s="28" t="s">
        <v>51</v>
      </c>
      <c r="B149" s="21" t="s">
        <v>298</v>
      </c>
      <c r="C149" s="22">
        <f>+SUM(D149:J149)</f>
        <v>300000</v>
      </c>
      <c r="D149" s="22">
        <f>+SUMIF('TOTAL RECURSOS 2018'!$P:$P,CONCATENATE("O001",$A149,1,$F$8),'TOTAL RECURSOS 2018'!$N:$N)</f>
        <v>0</v>
      </c>
      <c r="E149" s="22">
        <f>+SUMIF('TOTAL RECURSOS 2018'!$P:$P,CONCATENATE("M001",$A149,1,$F$8),'TOTAL RECURSOS 2018'!$N:$N)</f>
        <v>0</v>
      </c>
      <c r="F149" s="22">
        <f>+SUMIF('TOTAL RECURSOS 2018'!$P:$P,CONCATENATE("E006",$A149,1,$F$8),'TOTAL RECURSOS 2018'!$N:$N)</f>
        <v>0</v>
      </c>
      <c r="G149" s="22">
        <f>+SUMIF('TOTAL RECURSOS 2018'!$P:$P,CONCATENATE("K024",$A149,1,$G$8),'TOTAL RECURSOS 2018'!$N:$N)</f>
        <v>0</v>
      </c>
      <c r="H149" s="22">
        <f>+SUMIF('TOTAL RECURSOS 2018'!$P:$P,CONCATENATE("O001",$A149,4,$F$8),'TOTAL RECURSOS 2018'!$N:$N)</f>
        <v>0</v>
      </c>
      <c r="I149" s="22">
        <f>+SUMIF('TOTAL RECURSOS 2018'!$P:$P,CONCATENATE("M001",$A149,4,$F$8),'TOTAL RECURSOS 2018'!$N:$N)</f>
        <v>0</v>
      </c>
      <c r="J149" s="22">
        <f>+SUMIF('TOTAL RECURSOS 2018'!$P:$P,CONCATENATE("E006",$A149,4,$F$8),'TOTAL RECURSOS 2018'!$N:$N)</f>
        <v>300000</v>
      </c>
    </row>
    <row r="150" spans="1:10" ht="17.100000000000001" customHeight="1" x14ac:dyDescent="0.25">
      <c r="A150" s="28" t="s">
        <v>91</v>
      </c>
      <c r="B150" s="21" t="s">
        <v>299</v>
      </c>
      <c r="C150" s="22">
        <f>+SUM(D150:J150)</f>
        <v>0</v>
      </c>
      <c r="D150" s="22">
        <f>+SUMIF('TOTAL RECURSOS 2018'!$P:$P,CONCATENATE("O001",$A150,1,$F$8),'TOTAL RECURSOS 2018'!$N:$N)</f>
        <v>0</v>
      </c>
      <c r="E150" s="22">
        <f>+SUMIF('TOTAL RECURSOS 2018'!$P:$P,CONCATENATE("M001",$A150,1,$F$8),'TOTAL RECURSOS 2018'!$N:$N)</f>
        <v>0</v>
      </c>
      <c r="F150" s="22">
        <f>+SUMIF('TOTAL RECURSOS 2018'!$P:$P,CONCATENATE("E006",$A150,1,$F$8),'TOTAL RECURSOS 2018'!$N:$N)</f>
        <v>0</v>
      </c>
      <c r="G150" s="22">
        <f>+SUMIF('TOTAL RECURSOS 2018'!$P:$P,CONCATENATE("K024",$A150,1,$G$8),'TOTAL RECURSOS 2018'!$N:$N)</f>
        <v>0</v>
      </c>
      <c r="H150" s="22">
        <f>+SUMIF('TOTAL RECURSOS 2018'!$P:$P,CONCATENATE("O001",$A150,4,$F$8),'TOTAL RECURSOS 2018'!$N:$N)</f>
        <v>0</v>
      </c>
      <c r="I150" s="22">
        <f>+SUMIF('TOTAL RECURSOS 2018'!$P:$P,CONCATENATE("M001",$A150,4,$F$8),'TOTAL RECURSOS 2018'!$N:$N)</f>
        <v>0</v>
      </c>
      <c r="J150" s="22">
        <f>+SUMIF('TOTAL RECURSOS 2018'!$P:$P,CONCATENATE("E006",$A150,4,$F$8),'TOTAL RECURSOS 2018'!$N:$N)</f>
        <v>0</v>
      </c>
    </row>
    <row r="151" spans="1:10" ht="17.100000000000001" customHeight="1" x14ac:dyDescent="0.25">
      <c r="A151" s="28">
        <v>31603</v>
      </c>
      <c r="B151" s="21" t="s">
        <v>471</v>
      </c>
      <c r="C151" s="22">
        <f>+SUM(D151:J151)</f>
        <v>419600</v>
      </c>
      <c r="D151" s="22">
        <f>+SUMIF('TOTAL RECURSOS 2018'!$P:$P,CONCATENATE("O001",$A151,1,$F$8),'TOTAL RECURSOS 2018'!$N:$N)</f>
        <v>0</v>
      </c>
      <c r="E151" s="22">
        <f>+SUMIF('TOTAL RECURSOS 2018'!$P:$P,CONCATENATE("M001",$A151,1,$F$8),'TOTAL RECURSOS 2018'!$N:$N)</f>
        <v>0</v>
      </c>
      <c r="F151" s="22">
        <f>+SUMIF('TOTAL RECURSOS 2018'!$P:$P,CONCATENATE("E006",$A151,1,$F$8),'TOTAL RECURSOS 2018'!$N:$N)</f>
        <v>419600</v>
      </c>
      <c r="G151" s="22">
        <f>+SUMIF('TOTAL RECURSOS 2018'!$P:$P,CONCATENATE("K024",$A151,1,$G$8),'TOTAL RECURSOS 2018'!$N:$N)</f>
        <v>0</v>
      </c>
      <c r="H151" s="22">
        <f>+SUMIF('TOTAL RECURSOS 2018'!$P:$P,CONCATENATE("O001",$A151,4,$F$8),'TOTAL RECURSOS 2018'!$N:$N)</f>
        <v>0</v>
      </c>
      <c r="I151" s="22">
        <f>+SUMIF('TOTAL RECURSOS 2018'!$P:$P,CONCATENATE("M001",$A151,4,$F$8),'TOTAL RECURSOS 2018'!$N:$N)</f>
        <v>0</v>
      </c>
      <c r="J151" s="22">
        <f>+SUMIF('TOTAL RECURSOS 2018'!$P:$P,CONCATENATE("E006",$A151,4,$F$8),'TOTAL RECURSOS 2018'!$N:$N)</f>
        <v>0</v>
      </c>
    </row>
    <row r="152" spans="1:10" ht="17.100000000000001" customHeight="1" x14ac:dyDescent="0.25">
      <c r="A152" s="27" t="s">
        <v>165</v>
      </c>
      <c r="B152" s="21" t="s">
        <v>300</v>
      </c>
      <c r="C152" s="22">
        <f t="shared" ref="C152:J152" si="65">+C153</f>
        <v>105000</v>
      </c>
      <c r="D152" s="22">
        <f t="shared" si="65"/>
        <v>0</v>
      </c>
      <c r="E152" s="22">
        <f t="shared" si="65"/>
        <v>0</v>
      </c>
      <c r="F152" s="22">
        <f t="shared" si="65"/>
        <v>0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105000</v>
      </c>
    </row>
    <row r="153" spans="1:10" ht="17.100000000000001" customHeight="1" x14ac:dyDescent="0.25">
      <c r="A153" s="28" t="s">
        <v>38</v>
      </c>
      <c r="B153" s="21" t="s">
        <v>301</v>
      </c>
      <c r="C153" s="22">
        <f>+SUM(D153:J153)</f>
        <v>105000</v>
      </c>
      <c r="D153" s="22">
        <f>+SUMIF('TOTAL RECURSOS 2018'!$P:$P,CONCATENATE("O001",$A153,1,$F$8),'TOTAL RECURSOS 2018'!$N:$N)</f>
        <v>0</v>
      </c>
      <c r="E153" s="22">
        <f>+SUMIF('TOTAL RECURSOS 2018'!$P:$P,CONCATENATE("M001",$A153,1,$F$8),'TOTAL RECURSOS 2018'!$N:$N)</f>
        <v>0</v>
      </c>
      <c r="F153" s="22">
        <f>+SUMIF('TOTAL RECURSOS 2018'!$P:$P,CONCATENATE("E006",$A153,1,$F$8),'TOTAL RECURSOS 2018'!$N:$N)</f>
        <v>0</v>
      </c>
      <c r="G153" s="22">
        <f>+SUMIF('TOTAL RECURSOS 2018'!$P:$P,CONCATENATE("K024",$A153,1,$G$8),'TOTAL RECURSOS 2018'!$N:$N)</f>
        <v>0</v>
      </c>
      <c r="H153" s="22">
        <f>+SUMIF('TOTAL RECURSOS 2018'!$P:$P,CONCATENATE("O001",$A153,4,$F$8),'TOTAL RECURSOS 2018'!$N:$N)</f>
        <v>0</v>
      </c>
      <c r="I153" s="22">
        <f>+SUMIF('TOTAL RECURSOS 2018'!$P:$P,CONCATENATE("M001",$A153,4,$F$8),'TOTAL RECURSOS 2018'!$N:$N)</f>
        <v>0</v>
      </c>
      <c r="J153" s="22">
        <f>+SUMIF('TOTAL RECURSOS 2018'!$P:$P,CONCATENATE("E006",$A153,4,$F$8),'TOTAL RECURSOS 2018'!$N:$N)</f>
        <v>105000</v>
      </c>
    </row>
    <row r="154" spans="1:10" ht="17.100000000000001" customHeight="1" x14ac:dyDescent="0.25">
      <c r="A154" s="27" t="s">
        <v>166</v>
      </c>
      <c r="B154" s="21" t="s">
        <v>302</v>
      </c>
      <c r="C154" s="22">
        <f t="shared" ref="C154:J154" si="66">+C155</f>
        <v>300000</v>
      </c>
      <c r="D154" s="22">
        <f t="shared" si="66"/>
        <v>0</v>
      </c>
      <c r="E154" s="22">
        <f t="shared" si="66"/>
        <v>0</v>
      </c>
      <c r="F154" s="22">
        <f t="shared" si="66"/>
        <v>0</v>
      </c>
      <c r="G154" s="22">
        <f t="shared" si="66"/>
        <v>0</v>
      </c>
      <c r="H154" s="22">
        <f t="shared" si="66"/>
        <v>0</v>
      </c>
      <c r="I154" s="22">
        <f t="shared" si="66"/>
        <v>0</v>
      </c>
      <c r="J154" s="22">
        <f t="shared" si="66"/>
        <v>300000</v>
      </c>
    </row>
    <row r="155" spans="1:10" ht="17.100000000000001" customHeight="1" x14ac:dyDescent="0.25">
      <c r="A155" s="28" t="s">
        <v>52</v>
      </c>
      <c r="B155" s="21" t="s">
        <v>303</v>
      </c>
      <c r="C155" s="22">
        <f>+SUM(D155:J155)</f>
        <v>300000</v>
      </c>
      <c r="D155" s="22">
        <f>+SUMIF('TOTAL RECURSOS 2018'!$P:$P,CONCATENATE("O001",$A155,1,$F$8),'TOTAL RECURSOS 2018'!$N:$N)</f>
        <v>0</v>
      </c>
      <c r="E155" s="22">
        <f>+SUMIF('TOTAL RECURSOS 2018'!$P:$P,CONCATENATE("M001",$A155,1,$F$8),'TOTAL RECURSOS 2018'!$N:$N)</f>
        <v>0</v>
      </c>
      <c r="F155" s="22">
        <f>+SUMIF('TOTAL RECURSOS 2018'!$P:$P,CONCATENATE("E006",$A155,1,$F$8),'TOTAL RECURSOS 2018'!$N:$N)</f>
        <v>0</v>
      </c>
      <c r="G155" s="22">
        <f>+SUMIF('TOTAL RECURSOS 2018'!$P:$P,CONCATENATE("K024",$A155,1,$G$8),'TOTAL RECURSOS 2018'!$N:$N)</f>
        <v>0</v>
      </c>
      <c r="H155" s="22">
        <f>+SUMIF('TOTAL RECURSOS 2018'!$P:$P,CONCATENATE("O001",$A155,4,$F$8),'TOTAL RECURSOS 2018'!$N:$N)</f>
        <v>0</v>
      </c>
      <c r="I155" s="22">
        <f>+SUMIF('TOTAL RECURSOS 2018'!$P:$P,CONCATENATE("M001",$A155,4,$F$8),'TOTAL RECURSOS 2018'!$N:$N)</f>
        <v>0</v>
      </c>
      <c r="J155" s="22">
        <f>+SUMIF('TOTAL RECURSOS 2018'!$P:$P,CONCATENATE("E006",$A155,4,$F$8),'TOTAL RECURSOS 2018'!$N:$N)</f>
        <v>300000</v>
      </c>
    </row>
    <row r="156" spans="1:10" ht="17.100000000000001" customHeight="1" x14ac:dyDescent="0.25">
      <c r="A156" s="27" t="s">
        <v>167</v>
      </c>
      <c r="B156" s="21" t="s">
        <v>304</v>
      </c>
      <c r="C156" s="22">
        <f>+C157</f>
        <v>0</v>
      </c>
      <c r="D156" s="22">
        <f>+SUMIF('TOTAL RECURSOS 2018'!$P:$P,CONCATENATE("O001",$A156,1,$F$8),'TOTAL RECURSOS 2018'!$N:$N)</f>
        <v>0</v>
      </c>
      <c r="E156" s="22">
        <f>+SUMIF('TOTAL RECURSOS 2018'!$P:$P,CONCATENATE("M001",$A156,1,$F$8),'TOTAL RECURSOS 2018'!$N:$N)</f>
        <v>0</v>
      </c>
      <c r="F156" s="22">
        <f>+SUMIF('TOTAL RECURSOS 2018'!$P:$P,CONCATENATE("E006",$A156,1,$F$8),'TOTAL RECURSOS 2018'!$N:$N)</f>
        <v>0</v>
      </c>
      <c r="G156" s="22">
        <f>+SUMIF('TOTAL RECURSOS 2018'!$P:$P,CONCATENATE("K024",$A156,1,$G$8),'TOTAL RECURSOS 2018'!$N:$N)</f>
        <v>0</v>
      </c>
      <c r="H156" s="22">
        <f>+SUMIF('TOTAL RECURSOS 2018'!$P:$P,CONCATENATE("O001",$A156,4,$F$8),'TOTAL RECURSOS 2018'!$N:$N)</f>
        <v>0</v>
      </c>
      <c r="I156" s="22">
        <f>+SUMIF('TOTAL RECURSOS 2018'!$P:$P,CONCATENATE("M001",$A156,4,$F$8),'TOTAL RECURSOS 2018'!$N:$N)</f>
        <v>0</v>
      </c>
      <c r="J156" s="22">
        <f>+SUMIF('TOTAL RECURSOS 2018'!$P:$P,CONCATENATE("E006",$A156,4,$F$8),'TOTAL RECURSOS 2018'!$N:$N)</f>
        <v>0</v>
      </c>
    </row>
    <row r="157" spans="1:10" ht="17.100000000000001" customHeight="1" x14ac:dyDescent="0.25">
      <c r="A157" s="28" t="s">
        <v>92</v>
      </c>
      <c r="B157" s="21" t="s">
        <v>305</v>
      </c>
      <c r="C157" s="22">
        <f>+SUM(D157:J157)</f>
        <v>0</v>
      </c>
      <c r="D157" s="22">
        <f>+SUMIF('TOTAL RECURSOS 2018'!$P:$P,CONCATENATE("O001",$A157,1,$F$8),'TOTAL RECURSOS 2018'!$N:$N)</f>
        <v>0</v>
      </c>
      <c r="E157" s="22">
        <f>+SUMIF('TOTAL RECURSOS 2018'!$P:$P,CONCATENATE("M001",$A157,1,$F$8),'TOTAL RECURSOS 2018'!$N:$N)</f>
        <v>0</v>
      </c>
      <c r="F157" s="22">
        <f>+SUMIF('TOTAL RECURSOS 2018'!$P:$P,CONCATENATE("E006",$A157,1,$F$8),'TOTAL RECURSOS 2018'!$N:$N)</f>
        <v>0</v>
      </c>
      <c r="G157" s="22">
        <f>+SUMIF('TOTAL RECURSOS 2018'!$P:$P,CONCATENATE("K024",$A157,1,$G$8),'TOTAL RECURSOS 2018'!$N:$N)</f>
        <v>0</v>
      </c>
      <c r="H157" s="22">
        <f>+SUMIF('TOTAL RECURSOS 2018'!$P:$P,CONCATENATE("O001",$A157,4,$F$8),'TOTAL RECURSOS 2018'!$N:$N)</f>
        <v>0</v>
      </c>
      <c r="I157" s="22">
        <f>+SUMIF('TOTAL RECURSOS 2018'!$P:$P,CONCATENATE("M001",$A157,4,$F$8),'TOTAL RECURSOS 2018'!$N:$N)</f>
        <v>0</v>
      </c>
      <c r="J157" s="22">
        <f>+SUMIF('TOTAL RECURSOS 2018'!$P:$P,CONCATENATE("E006",$A157,4,$F$8),'TOTAL RECURSOS 2018'!$N:$N)</f>
        <v>0</v>
      </c>
    </row>
    <row r="158" spans="1:10" s="9" customFormat="1" ht="17.100000000000001" customHeight="1" x14ac:dyDescent="0.2">
      <c r="A158" s="26">
        <v>3200</v>
      </c>
      <c r="B158" s="19" t="s">
        <v>306</v>
      </c>
      <c r="C158" s="20">
        <f>+C159+C162+C166+C168+C170</f>
        <v>8034697</v>
      </c>
      <c r="D158" s="20">
        <f t="shared" ref="D158:J158" si="67">+D159+D162+D166+D168+D170</f>
        <v>0</v>
      </c>
      <c r="E158" s="20">
        <f t="shared" si="67"/>
        <v>0</v>
      </c>
      <c r="F158" s="20">
        <f t="shared" si="67"/>
        <v>4000000</v>
      </c>
      <c r="G158" s="20">
        <f t="shared" si="67"/>
        <v>0</v>
      </c>
      <c r="H158" s="20">
        <f t="shared" si="67"/>
        <v>0</v>
      </c>
      <c r="I158" s="20">
        <f t="shared" si="67"/>
        <v>5000</v>
      </c>
      <c r="J158" s="20">
        <f t="shared" si="67"/>
        <v>4029697</v>
      </c>
    </row>
    <row r="159" spans="1:10" ht="17.100000000000001" customHeight="1" x14ac:dyDescent="0.25">
      <c r="A159" s="27" t="s">
        <v>168</v>
      </c>
      <c r="B159" s="21" t="s">
        <v>307</v>
      </c>
      <c r="C159" s="22">
        <f>+C160+C161</f>
        <v>2305000</v>
      </c>
      <c r="D159" s="22">
        <f t="shared" ref="D159:J159" si="68">+D160+D161</f>
        <v>0</v>
      </c>
      <c r="E159" s="22">
        <f t="shared" si="68"/>
        <v>0</v>
      </c>
      <c r="F159" s="22">
        <f t="shared" si="68"/>
        <v>2300000</v>
      </c>
      <c r="G159" s="22">
        <f t="shared" si="68"/>
        <v>0</v>
      </c>
      <c r="H159" s="22">
        <f t="shared" si="68"/>
        <v>0</v>
      </c>
      <c r="I159" s="22">
        <f t="shared" si="68"/>
        <v>0</v>
      </c>
      <c r="J159" s="22">
        <f t="shared" si="68"/>
        <v>5000</v>
      </c>
    </row>
    <row r="160" spans="1:10" ht="17.100000000000001" customHeight="1" x14ac:dyDescent="0.25">
      <c r="A160" s="28" t="s">
        <v>93</v>
      </c>
      <c r="B160" s="21" t="s">
        <v>308</v>
      </c>
      <c r="C160" s="22">
        <f>+SUM(D160:J160)</f>
        <v>2300000</v>
      </c>
      <c r="D160" s="22">
        <f>+SUMIF('TOTAL RECURSOS 2018'!$P:$P,CONCATENATE("O001",$A160,1,$F$8),'TOTAL RECURSOS 2018'!$N:$N)</f>
        <v>0</v>
      </c>
      <c r="E160" s="22">
        <f>+SUMIF('TOTAL RECURSOS 2018'!$P:$P,CONCATENATE("M001",$A160,1,$F$8),'TOTAL RECURSOS 2018'!$N:$N)</f>
        <v>0</v>
      </c>
      <c r="F160" s="22">
        <f>+SUMIF('TOTAL RECURSOS 2018'!$P:$P,CONCATENATE("E006",$A160,1,$F$8),'TOTAL RECURSOS 2018'!$N:$N)</f>
        <v>2300000</v>
      </c>
      <c r="G160" s="22">
        <f>+SUMIF('TOTAL RECURSOS 2018'!$P:$P,CONCATENATE("K024",$A160,1,$G$8),'TOTAL RECURSOS 2018'!$N:$N)</f>
        <v>0</v>
      </c>
      <c r="H160" s="22">
        <f>+SUMIF('TOTAL RECURSOS 2018'!$P:$P,CONCATENATE("O001",$A160,4,$F$8),'TOTAL RECURSOS 2018'!$N:$N)</f>
        <v>0</v>
      </c>
      <c r="I160" s="22">
        <f>+SUMIF('TOTAL RECURSOS 2018'!$P:$P,CONCATENATE("M001",$A160,4,$F$8),'TOTAL RECURSOS 2018'!$N:$N)</f>
        <v>0</v>
      </c>
      <c r="J160" s="22">
        <f>+SUMIF('TOTAL RECURSOS 2018'!$P:$P,CONCATENATE("E006",$A160,4,$F$8),'TOTAL RECURSOS 2018'!$N:$N)</f>
        <v>0</v>
      </c>
    </row>
    <row r="161" spans="1:10" ht="17.100000000000001" customHeight="1" x14ac:dyDescent="0.25">
      <c r="A161" s="28">
        <v>32302</v>
      </c>
      <c r="B161" s="21" t="s">
        <v>477</v>
      </c>
      <c r="C161" s="22">
        <f>+SUM(D161:J161)</f>
        <v>5000</v>
      </c>
      <c r="D161" s="22">
        <f>+SUMIF('TOTAL RECURSOS 2018'!$P:$P,CONCATENATE("O001",$A161,1,$F$8),'TOTAL RECURSOS 2018'!$N:$N)</f>
        <v>0</v>
      </c>
      <c r="E161" s="22">
        <f>+SUMIF('TOTAL RECURSOS 2018'!$P:$P,CONCATENATE("M001",$A161,1,$F$8),'TOTAL RECURSOS 2018'!$N:$N)</f>
        <v>0</v>
      </c>
      <c r="F161" s="22">
        <f>+SUMIF('TOTAL RECURSOS 2018'!$P:$P,CONCATENATE("E006",$A161,1,$F$8),'TOTAL RECURSOS 2018'!$N:$N)</f>
        <v>0</v>
      </c>
      <c r="G161" s="22">
        <f>+SUMIF('TOTAL RECURSOS 2018'!$P:$P,CONCATENATE("K024",$A161,1,$G$8),'TOTAL RECURSOS 2018'!$N:$N)</f>
        <v>0</v>
      </c>
      <c r="H161" s="22">
        <f>+SUMIF('TOTAL RECURSOS 2018'!$P:$P,CONCATENATE("O001",$A161,4,$F$8),'TOTAL RECURSOS 2018'!$N:$N)</f>
        <v>0</v>
      </c>
      <c r="I161" s="22">
        <f>+SUMIF('TOTAL RECURSOS 2018'!$P:$P,CONCATENATE("M001",$A161,4,$F$8),'TOTAL RECURSOS 2018'!$N:$N)</f>
        <v>0</v>
      </c>
      <c r="J161" s="22">
        <f>+SUMIF('TOTAL RECURSOS 2018'!$P:$P,CONCATENATE("E006",$A161,4,$F$8),'TOTAL RECURSOS 2018'!$N:$N)</f>
        <v>5000</v>
      </c>
    </row>
    <row r="162" spans="1:10" ht="17.100000000000001" customHeight="1" x14ac:dyDescent="0.25">
      <c r="A162" s="27" t="s">
        <v>169</v>
      </c>
      <c r="B162" s="21" t="s">
        <v>309</v>
      </c>
      <c r="C162" s="22">
        <f t="shared" ref="C162:J162" si="69">+SUM(C163:C165)</f>
        <v>3820000</v>
      </c>
      <c r="D162" s="22">
        <f t="shared" si="69"/>
        <v>0</v>
      </c>
      <c r="E162" s="22">
        <f t="shared" si="69"/>
        <v>0</v>
      </c>
      <c r="F162" s="22">
        <f t="shared" si="69"/>
        <v>1700000</v>
      </c>
      <c r="G162" s="22">
        <f t="shared" si="69"/>
        <v>0</v>
      </c>
      <c r="H162" s="22">
        <f t="shared" si="69"/>
        <v>0</v>
      </c>
      <c r="I162" s="22">
        <f t="shared" si="69"/>
        <v>0</v>
      </c>
      <c r="J162" s="22">
        <f t="shared" si="69"/>
        <v>2120000</v>
      </c>
    </row>
    <row r="163" spans="1:10" ht="17.100000000000001" customHeight="1" x14ac:dyDescent="0.25">
      <c r="A163" s="28" t="s">
        <v>94</v>
      </c>
      <c r="B163" s="29" t="s">
        <v>310</v>
      </c>
      <c r="C163" s="22">
        <f>+SUM(D163:J163)</f>
        <v>1720000</v>
      </c>
      <c r="D163" s="22">
        <f>+SUMIF('TOTAL RECURSOS 2018'!$P:$P,CONCATENATE("O001",$A163,1,$F$8),'TOTAL RECURSOS 2018'!$N:$N)</f>
        <v>0</v>
      </c>
      <c r="E163" s="22">
        <f>+SUMIF('TOTAL RECURSOS 2018'!$P:$P,CONCATENATE("M001",$A163,1,$F$8),'TOTAL RECURSOS 2018'!$N:$N)</f>
        <v>0</v>
      </c>
      <c r="F163" s="22">
        <f>+SUMIF('TOTAL RECURSOS 2018'!$P:$P,CONCATENATE("E006",$A163,1,$F$8),'TOTAL RECURSOS 2018'!$N:$N)</f>
        <v>1700000</v>
      </c>
      <c r="G163" s="22">
        <f>+SUMIF('TOTAL RECURSOS 2018'!$P:$P,CONCATENATE("K024",$A163,1,$G$8),'TOTAL RECURSOS 2018'!$N:$N)</f>
        <v>0</v>
      </c>
      <c r="H163" s="22">
        <f>+SUMIF('TOTAL RECURSOS 2018'!$P:$P,CONCATENATE("O001",$A163,4,$F$8),'TOTAL RECURSOS 2018'!$N:$N)</f>
        <v>0</v>
      </c>
      <c r="I163" s="22">
        <f>+SUMIF('TOTAL RECURSOS 2018'!$P:$P,CONCATENATE("M001",$A163,4,$F$8),'TOTAL RECURSOS 2018'!$N:$N)</f>
        <v>0</v>
      </c>
      <c r="J163" s="22">
        <f>+SUMIF('TOTAL RECURSOS 2018'!$P:$P,CONCATENATE("E006",$A163,4,$F$8),'TOTAL RECURSOS 2018'!$N:$N)</f>
        <v>20000</v>
      </c>
    </row>
    <row r="164" spans="1:10" ht="17.100000000000001" customHeight="1" x14ac:dyDescent="0.25">
      <c r="A164" s="28" t="s">
        <v>53</v>
      </c>
      <c r="B164" s="29" t="s">
        <v>311</v>
      </c>
      <c r="C164" s="22">
        <f>+SUM(D164:J164)</f>
        <v>2100000</v>
      </c>
      <c r="D164" s="22">
        <f>+SUMIF('TOTAL RECURSOS 2018'!$P:$P,CONCATENATE("O001",$A164,1,$F$8),'TOTAL RECURSOS 2018'!$N:$N)</f>
        <v>0</v>
      </c>
      <c r="E164" s="22">
        <f>+SUMIF('TOTAL RECURSOS 2018'!$P:$P,CONCATENATE("M001",$A164,1,$F$8),'TOTAL RECURSOS 2018'!$N:$N)</f>
        <v>0</v>
      </c>
      <c r="F164" s="22">
        <f>+SUMIF('TOTAL RECURSOS 2018'!$P:$P,CONCATENATE("E006",$A164,1,$F$8),'TOTAL RECURSOS 2018'!$N:$N)</f>
        <v>0</v>
      </c>
      <c r="G164" s="22">
        <f>+SUMIF('TOTAL RECURSOS 2018'!$P:$P,CONCATENATE("K024",$A164,1,$G$8),'TOTAL RECURSOS 2018'!$N:$N)</f>
        <v>0</v>
      </c>
      <c r="H164" s="22">
        <f>+SUMIF('TOTAL RECURSOS 2018'!$P:$P,CONCATENATE("O001",$A164,4,$F$8),'TOTAL RECURSOS 2018'!$N:$N)</f>
        <v>0</v>
      </c>
      <c r="I164" s="22">
        <f>+SUMIF('TOTAL RECURSOS 2018'!$P:$P,CONCATENATE("M001",$A164,4,$F$8),'TOTAL RECURSOS 2018'!$N:$N)</f>
        <v>0</v>
      </c>
      <c r="J164" s="22">
        <f>+SUMIF('TOTAL RECURSOS 2018'!$P:$P,CONCATENATE("E006",$A164,4,$F$8),'TOTAL RECURSOS 2018'!$N:$N)</f>
        <v>2100000</v>
      </c>
    </row>
    <row r="165" spans="1:10" ht="17.100000000000001" customHeight="1" x14ac:dyDescent="0.25">
      <c r="A165" s="28" t="s">
        <v>95</v>
      </c>
      <c r="B165" s="29" t="s">
        <v>312</v>
      </c>
      <c r="C165" s="22">
        <f>+SUM(D165:J165)</f>
        <v>0</v>
      </c>
      <c r="D165" s="22">
        <f>+SUMIF('TOTAL RECURSOS 2018'!$P:$P,CONCATENATE("O001",$A165,1,$F$8),'TOTAL RECURSOS 2018'!$N:$N)</f>
        <v>0</v>
      </c>
      <c r="E165" s="22">
        <f>+SUMIF('TOTAL RECURSOS 2018'!$P:$P,CONCATENATE("M001",$A165,1,$F$8),'TOTAL RECURSOS 2018'!$N:$N)</f>
        <v>0</v>
      </c>
      <c r="F165" s="22">
        <f>+SUMIF('TOTAL RECURSOS 2018'!$P:$P,CONCATENATE("E006",$A165,1,$F$8),'TOTAL RECURSOS 2018'!$N:$N)</f>
        <v>0</v>
      </c>
      <c r="G165" s="22">
        <f>+SUMIF('TOTAL RECURSOS 2018'!$P:$P,CONCATENATE("K024",$A165,1,$G$8),'TOTAL RECURSOS 2018'!$N:$N)</f>
        <v>0</v>
      </c>
      <c r="H165" s="22">
        <f>+SUMIF('TOTAL RECURSOS 2018'!$P:$P,CONCATENATE("O001",$A165,4,$F$8),'TOTAL RECURSOS 2018'!$N:$N)</f>
        <v>0</v>
      </c>
      <c r="I165" s="22">
        <f>+SUMIF('TOTAL RECURSOS 2018'!$P:$P,CONCATENATE("M001",$A165,4,$F$8),'TOTAL RECURSOS 2018'!$N:$N)</f>
        <v>0</v>
      </c>
      <c r="J165" s="22">
        <f>+SUMIF('TOTAL RECURSOS 2018'!$P:$P,CONCATENATE("E006",$A165,4,$F$8),'TOTAL RECURSOS 2018'!$N:$N)</f>
        <v>0</v>
      </c>
    </row>
    <row r="166" spans="1:10" ht="17.100000000000001" customHeight="1" x14ac:dyDescent="0.25">
      <c r="A166" s="27" t="s">
        <v>170</v>
      </c>
      <c r="B166" s="21" t="s">
        <v>313</v>
      </c>
      <c r="C166" s="22">
        <f t="shared" ref="C166:J166" si="70">+C167</f>
        <v>50000</v>
      </c>
      <c r="D166" s="22">
        <f t="shared" si="70"/>
        <v>0</v>
      </c>
      <c r="E166" s="22">
        <f t="shared" si="70"/>
        <v>0</v>
      </c>
      <c r="F166" s="22">
        <f t="shared" si="70"/>
        <v>0</v>
      </c>
      <c r="G166" s="22">
        <f t="shared" si="70"/>
        <v>0</v>
      </c>
      <c r="H166" s="22">
        <f t="shared" si="70"/>
        <v>0</v>
      </c>
      <c r="I166" s="22">
        <f t="shared" si="70"/>
        <v>0</v>
      </c>
      <c r="J166" s="22">
        <f t="shared" si="70"/>
        <v>50000</v>
      </c>
    </row>
    <row r="167" spans="1:10" ht="17.100000000000001" customHeight="1" x14ac:dyDescent="0.25">
      <c r="A167" s="28" t="s">
        <v>96</v>
      </c>
      <c r="B167" s="21" t="s">
        <v>314</v>
      </c>
      <c r="C167" s="22">
        <f>+SUM(D167:J167)</f>
        <v>50000</v>
      </c>
      <c r="D167" s="22">
        <f>+SUMIF('TOTAL RECURSOS 2018'!$P:$P,CONCATENATE("O001",$A167,1,$F$8),'TOTAL RECURSOS 2018'!$N:$N)</f>
        <v>0</v>
      </c>
      <c r="E167" s="22">
        <f>+SUMIF('TOTAL RECURSOS 2018'!$P:$P,CONCATENATE("M001",$A167,1,$F$8),'TOTAL RECURSOS 2018'!$N:$N)</f>
        <v>0</v>
      </c>
      <c r="F167" s="22">
        <f>+SUMIF('TOTAL RECURSOS 2018'!$P:$P,CONCATENATE("E006",$A167,1,$F$8),'TOTAL RECURSOS 2018'!$N:$N)</f>
        <v>0</v>
      </c>
      <c r="G167" s="22">
        <f>+SUMIF('TOTAL RECURSOS 2018'!$P:$P,CONCATENATE("K024",$A167,1,$G$8),'TOTAL RECURSOS 2018'!$N:$N)</f>
        <v>0</v>
      </c>
      <c r="H167" s="22">
        <f>+SUMIF('TOTAL RECURSOS 2018'!$P:$P,CONCATENATE("O001",$A167,4,$F$8),'TOTAL RECURSOS 2018'!$N:$N)</f>
        <v>0</v>
      </c>
      <c r="I167" s="22">
        <f>+SUMIF('TOTAL RECURSOS 2018'!$P:$P,CONCATENATE("M001",$A167,4,$F$8),'TOTAL RECURSOS 2018'!$N:$N)</f>
        <v>0</v>
      </c>
      <c r="J167" s="22">
        <f>+SUMIF('TOTAL RECURSOS 2018'!$P:$P,CONCATENATE("E006",$A167,4,$F$8),'TOTAL RECURSOS 2018'!$N:$N)</f>
        <v>50000</v>
      </c>
    </row>
    <row r="168" spans="1:10" ht="17.100000000000001" customHeight="1" x14ac:dyDescent="0.25">
      <c r="A168" s="27" t="s">
        <v>171</v>
      </c>
      <c r="B168" s="21" t="s">
        <v>315</v>
      </c>
      <c r="C168" s="22">
        <f t="shared" ref="C168:J170" si="71">+C169</f>
        <v>1784697</v>
      </c>
      <c r="D168" s="22">
        <f t="shared" si="71"/>
        <v>0</v>
      </c>
      <c r="E168" s="22">
        <f t="shared" si="71"/>
        <v>0</v>
      </c>
      <c r="F168" s="22">
        <f t="shared" si="71"/>
        <v>0</v>
      </c>
      <c r="G168" s="22">
        <f t="shared" si="71"/>
        <v>0</v>
      </c>
      <c r="H168" s="22">
        <f t="shared" si="71"/>
        <v>0</v>
      </c>
      <c r="I168" s="22">
        <f t="shared" si="71"/>
        <v>0</v>
      </c>
      <c r="J168" s="22">
        <f t="shared" si="71"/>
        <v>1784697</v>
      </c>
    </row>
    <row r="169" spans="1:10" ht="17.100000000000001" customHeight="1" x14ac:dyDescent="0.25">
      <c r="A169" s="28" t="s">
        <v>54</v>
      </c>
      <c r="B169" s="21" t="s">
        <v>316</v>
      </c>
      <c r="C169" s="22">
        <f>+SUM(D169:J169)</f>
        <v>1784697</v>
      </c>
      <c r="D169" s="22">
        <f>+SUMIF('TOTAL RECURSOS 2018'!$P:$P,CONCATENATE("O001",$A169,1,$F$8),'TOTAL RECURSOS 2018'!$N:$N)</f>
        <v>0</v>
      </c>
      <c r="E169" s="22">
        <f>+SUMIF('TOTAL RECURSOS 2018'!$P:$P,CONCATENATE("M001",$A169,1,$F$8),'TOTAL RECURSOS 2018'!$N:$N)</f>
        <v>0</v>
      </c>
      <c r="F169" s="22">
        <f>+SUMIF('TOTAL RECURSOS 2018'!$P:$P,CONCATENATE("E006",$A169,1,$F$8),'TOTAL RECURSOS 2018'!$N:$N)</f>
        <v>0</v>
      </c>
      <c r="G169" s="22">
        <f>+SUMIF('TOTAL RECURSOS 2018'!$P:$P,CONCATENATE("K024",$A169,1,$G$8),'TOTAL RECURSOS 2018'!$N:$N)</f>
        <v>0</v>
      </c>
      <c r="H169" s="22">
        <f>+SUMIF('TOTAL RECURSOS 2018'!$P:$P,CONCATENATE("O001",$A169,4,$F$8),'TOTAL RECURSOS 2018'!$N:$N)</f>
        <v>0</v>
      </c>
      <c r="I169" s="22">
        <f>+SUMIF('TOTAL RECURSOS 2018'!$P:$P,CONCATENATE("M001",$A169,4,$F$8),'TOTAL RECURSOS 2018'!$N:$N)</f>
        <v>0</v>
      </c>
      <c r="J169" s="22">
        <f>+SUMIF('TOTAL RECURSOS 2018'!$P:$P,CONCATENATE("E006",$A169,4,$F$8),'TOTAL RECURSOS 2018'!$N:$N)</f>
        <v>1784697</v>
      </c>
    </row>
    <row r="170" spans="1:10" ht="17.100000000000001" customHeight="1" x14ac:dyDescent="0.25">
      <c r="A170" s="27">
        <v>329</v>
      </c>
      <c r="B170" s="21" t="s">
        <v>490</v>
      </c>
      <c r="C170" s="22">
        <f t="shared" si="71"/>
        <v>75000</v>
      </c>
      <c r="D170" s="22">
        <f t="shared" si="71"/>
        <v>0</v>
      </c>
      <c r="E170" s="22">
        <f t="shared" si="71"/>
        <v>0</v>
      </c>
      <c r="F170" s="22">
        <f t="shared" si="71"/>
        <v>0</v>
      </c>
      <c r="G170" s="22">
        <f t="shared" si="71"/>
        <v>0</v>
      </c>
      <c r="H170" s="22">
        <f t="shared" si="71"/>
        <v>0</v>
      </c>
      <c r="I170" s="22">
        <f t="shared" si="71"/>
        <v>5000</v>
      </c>
      <c r="J170" s="22">
        <f t="shared" si="71"/>
        <v>70000</v>
      </c>
    </row>
    <row r="171" spans="1:10" ht="17.100000000000001" customHeight="1" x14ac:dyDescent="0.25">
      <c r="A171" s="28">
        <v>32903</v>
      </c>
      <c r="B171" s="21" t="s">
        <v>491</v>
      </c>
      <c r="C171" s="22">
        <f>+SUM(D171:J171)</f>
        <v>75000</v>
      </c>
      <c r="D171" s="22">
        <f>+SUMIF('TOTAL RECURSOS 2018'!$P:$P,CONCATENATE("O001",$A171,1,$F$8),'TOTAL RECURSOS 2018'!$N:$N)</f>
        <v>0</v>
      </c>
      <c r="E171" s="22">
        <f>+SUMIF('TOTAL RECURSOS 2018'!$P:$P,CONCATENATE("M001",$A171,1,$F$8),'TOTAL RECURSOS 2018'!$N:$N)</f>
        <v>0</v>
      </c>
      <c r="F171" s="22">
        <f>+SUMIF('TOTAL RECURSOS 2018'!$P:$P,CONCATENATE("E006",$A171,1,$F$8),'TOTAL RECURSOS 2018'!$N:$N)</f>
        <v>0</v>
      </c>
      <c r="G171" s="22">
        <f>+SUMIF('TOTAL RECURSOS 2018'!$P:$P,CONCATENATE("K024",$A171,1,$G$8),'TOTAL RECURSOS 2018'!$N:$N)</f>
        <v>0</v>
      </c>
      <c r="H171" s="22">
        <f>+SUMIF('TOTAL RECURSOS 2018'!$P:$P,CONCATENATE("O001",$A171,4,$F$8),'TOTAL RECURSOS 2018'!$N:$N)</f>
        <v>0</v>
      </c>
      <c r="I171" s="22">
        <f>+SUMIF('TOTAL RECURSOS 2018'!$P:$P,CONCATENATE("M001",$A171,4,$F$8),'TOTAL RECURSOS 2018'!$N:$N)</f>
        <v>5000</v>
      </c>
      <c r="J171" s="22">
        <f>+SUMIF('TOTAL RECURSOS 2018'!$P:$P,CONCATENATE("E006",$A171,4,$F$8),'TOTAL RECURSOS 2018'!$N:$N)</f>
        <v>70000</v>
      </c>
    </row>
    <row r="172" spans="1:10" s="9" customFormat="1" ht="17.100000000000001" customHeight="1" x14ac:dyDescent="0.2">
      <c r="A172" s="26">
        <v>3300</v>
      </c>
      <c r="B172" s="19" t="s">
        <v>317</v>
      </c>
      <c r="C172" s="20">
        <f t="shared" ref="C172:J172" si="72">+C173+C176+C179+C181+C183+C189+C191</f>
        <v>17762667</v>
      </c>
      <c r="D172" s="20">
        <f t="shared" si="72"/>
        <v>175785</v>
      </c>
      <c r="E172" s="20">
        <f t="shared" si="72"/>
        <v>231180</v>
      </c>
      <c r="F172" s="20">
        <f t="shared" si="72"/>
        <v>4120702</v>
      </c>
      <c r="G172" s="20">
        <f t="shared" si="72"/>
        <v>0</v>
      </c>
      <c r="H172" s="20">
        <f t="shared" si="72"/>
        <v>19000</v>
      </c>
      <c r="I172" s="20">
        <f t="shared" si="72"/>
        <v>166000</v>
      </c>
      <c r="J172" s="20">
        <f t="shared" si="72"/>
        <v>13050000</v>
      </c>
    </row>
    <row r="173" spans="1:10" ht="17.100000000000001" customHeight="1" x14ac:dyDescent="0.25">
      <c r="A173" s="27" t="s">
        <v>172</v>
      </c>
      <c r="B173" s="21" t="s">
        <v>318</v>
      </c>
      <c r="C173" s="22">
        <f>+C174+C175</f>
        <v>10090000</v>
      </c>
      <c r="D173" s="22">
        <f t="shared" ref="D173:J173" si="73">+D174+D175</f>
        <v>0</v>
      </c>
      <c r="E173" s="22">
        <f t="shared" si="73"/>
        <v>0</v>
      </c>
      <c r="F173" s="22">
        <f t="shared" si="73"/>
        <v>0</v>
      </c>
      <c r="G173" s="22">
        <f t="shared" si="73"/>
        <v>0</v>
      </c>
      <c r="H173" s="22">
        <f t="shared" si="73"/>
        <v>0</v>
      </c>
      <c r="I173" s="22">
        <f t="shared" si="73"/>
        <v>40000</v>
      </c>
      <c r="J173" s="22">
        <f t="shared" si="73"/>
        <v>10050000</v>
      </c>
    </row>
    <row r="174" spans="1:10" ht="17.100000000000001" customHeight="1" x14ac:dyDescent="0.25">
      <c r="A174" s="28" t="s">
        <v>55</v>
      </c>
      <c r="B174" s="21" t="s">
        <v>319</v>
      </c>
      <c r="C174" s="22">
        <f>+SUM(D174:J174)</f>
        <v>10040000</v>
      </c>
      <c r="D174" s="22">
        <f>+SUMIF('TOTAL RECURSOS 2018'!$P:$P,CONCATENATE("O001",$A174,1,$F$8),'TOTAL RECURSOS 2018'!$N:$N)</f>
        <v>0</v>
      </c>
      <c r="E174" s="22">
        <f>+SUMIF('TOTAL RECURSOS 2018'!$P:$P,CONCATENATE("M001",$A174,1,$F$8),'TOTAL RECURSOS 2018'!$N:$N)</f>
        <v>0</v>
      </c>
      <c r="F174" s="22">
        <f>+SUMIF('TOTAL RECURSOS 2018'!$P:$P,CONCATENATE("E006",$A174,1,$F$8),'TOTAL RECURSOS 2018'!$N:$N)</f>
        <v>0</v>
      </c>
      <c r="G174" s="22">
        <f>+SUMIF('TOTAL RECURSOS 2018'!$P:$P,CONCATENATE("K024",$A174,1,$G$8),'TOTAL RECURSOS 2018'!$N:$N)</f>
        <v>0</v>
      </c>
      <c r="H174" s="22">
        <f>+SUMIF('TOTAL RECURSOS 2018'!$P:$P,CONCATENATE("O001",$A174,4,$F$8),'TOTAL RECURSOS 2018'!$N:$N)</f>
        <v>0</v>
      </c>
      <c r="I174" s="22">
        <f>+SUMIF('TOTAL RECURSOS 2018'!$P:$P,CONCATENATE("M001",$A174,4,$F$8),'TOTAL RECURSOS 2018'!$N:$N)</f>
        <v>40000</v>
      </c>
      <c r="J174" s="22">
        <f>+SUMIF('TOTAL RECURSOS 2018'!$P:$P,CONCATENATE("E006",$A174,4,$F$8),'TOTAL RECURSOS 2018'!$N:$N)</f>
        <v>10000000</v>
      </c>
    </row>
    <row r="175" spans="1:10" ht="17.100000000000001" customHeight="1" x14ac:dyDescent="0.25">
      <c r="A175" s="28">
        <v>33105</v>
      </c>
      <c r="B175" s="21" t="s">
        <v>478</v>
      </c>
      <c r="C175" s="22">
        <f>+SUM(D175:J175)</f>
        <v>50000</v>
      </c>
      <c r="D175" s="22">
        <f>+SUMIF('TOTAL RECURSOS 2018'!$P:$P,CONCATENATE("O001",$A175,1,$F$8),'TOTAL RECURSOS 2018'!$N:$N)</f>
        <v>0</v>
      </c>
      <c r="E175" s="22">
        <f>+SUMIF('TOTAL RECURSOS 2018'!$P:$P,CONCATENATE("M001",$A175,1,$F$8),'TOTAL RECURSOS 2018'!$N:$N)</f>
        <v>0</v>
      </c>
      <c r="F175" s="22">
        <f>+SUMIF('TOTAL RECURSOS 2018'!$P:$P,CONCATENATE("E006",$A175,1,$F$8),'TOTAL RECURSOS 2018'!$N:$N)</f>
        <v>0</v>
      </c>
      <c r="G175" s="22">
        <f>+SUMIF('TOTAL RECURSOS 2018'!$P:$P,CONCATENATE("K024",$A175,1,$G$8),'TOTAL RECURSOS 2018'!$N:$N)</f>
        <v>0</v>
      </c>
      <c r="H175" s="22">
        <f>+SUMIF('TOTAL RECURSOS 2018'!$P:$P,CONCATENATE("O001",$A175,4,$F$8),'TOTAL RECURSOS 2018'!$N:$N)</f>
        <v>0</v>
      </c>
      <c r="I175" s="22">
        <f>+SUMIF('TOTAL RECURSOS 2018'!$P:$P,CONCATENATE("M001",$A175,4,$F$8),'TOTAL RECURSOS 2018'!$N:$N)</f>
        <v>0</v>
      </c>
      <c r="J175" s="22">
        <f>+SUMIF('TOTAL RECURSOS 2018'!$P:$P,CONCATENATE("E006",$A175,4,$F$8),'TOTAL RECURSOS 2018'!$N:$N)</f>
        <v>50000</v>
      </c>
    </row>
    <row r="176" spans="1:10" ht="17.100000000000001" customHeight="1" x14ac:dyDescent="0.25">
      <c r="A176" s="27" t="s">
        <v>173</v>
      </c>
      <c r="B176" s="29" t="s">
        <v>320</v>
      </c>
      <c r="C176" s="22">
        <f t="shared" ref="C176:J176" si="74">+C177+C178</f>
        <v>3027667</v>
      </c>
      <c r="D176" s="22">
        <f t="shared" si="74"/>
        <v>175785</v>
      </c>
      <c r="E176" s="22">
        <f t="shared" si="74"/>
        <v>231180</v>
      </c>
      <c r="F176" s="22">
        <f t="shared" si="74"/>
        <v>2320702</v>
      </c>
      <c r="G176" s="22">
        <f t="shared" si="74"/>
        <v>0</v>
      </c>
      <c r="H176" s="22">
        <f t="shared" si="74"/>
        <v>0</v>
      </c>
      <c r="I176" s="22">
        <f t="shared" si="74"/>
        <v>0</v>
      </c>
      <c r="J176" s="22">
        <f t="shared" si="74"/>
        <v>300000</v>
      </c>
    </row>
    <row r="177" spans="1:10" ht="17.100000000000001" customHeight="1" x14ac:dyDescent="0.25">
      <c r="A177" s="28" t="s">
        <v>56</v>
      </c>
      <c r="B177" s="21" t="s">
        <v>321</v>
      </c>
      <c r="C177" s="22">
        <f>+SUM(D177:J177)</f>
        <v>2727667</v>
      </c>
      <c r="D177" s="22">
        <f>+SUMIF('TOTAL RECURSOS 2018'!$P:$P,CONCATENATE("O001",$A177,1,$F$8),'TOTAL RECURSOS 2018'!$N:$N)</f>
        <v>175785</v>
      </c>
      <c r="E177" s="22">
        <f>+SUMIF('TOTAL RECURSOS 2018'!$P:$P,CONCATENATE("M001",$A177,1,$F$8),'TOTAL RECURSOS 2018'!$N:$N)</f>
        <v>231180</v>
      </c>
      <c r="F177" s="22">
        <f>+SUMIF('TOTAL RECURSOS 2018'!$P:$P,CONCATENATE("E006",$A177,1,$F$8),'TOTAL RECURSOS 2018'!$N:$N)</f>
        <v>2320702</v>
      </c>
      <c r="G177" s="22">
        <f>+SUMIF('TOTAL RECURSOS 2018'!$P:$P,CONCATENATE("K024",$A177,1,$G$8),'TOTAL RECURSOS 2018'!$N:$N)</f>
        <v>0</v>
      </c>
      <c r="H177" s="22">
        <f>+SUMIF('TOTAL RECURSOS 2018'!$P:$P,CONCATENATE("O001",$A177,4,$F$8),'TOTAL RECURSOS 2018'!$N:$N)</f>
        <v>0</v>
      </c>
      <c r="I177" s="22">
        <f>+SUMIF('TOTAL RECURSOS 2018'!$P:$P,CONCATENATE("M001",$A177,4,$F$8),'TOTAL RECURSOS 2018'!$N:$N)</f>
        <v>0</v>
      </c>
      <c r="J177" s="22">
        <f>+SUMIF('TOTAL RECURSOS 2018'!$P:$P,CONCATENATE("E006",$A177,4,$F$8),'TOTAL RECURSOS 2018'!$N:$N)</f>
        <v>0</v>
      </c>
    </row>
    <row r="178" spans="1:10" ht="17.100000000000001" customHeight="1" x14ac:dyDescent="0.25">
      <c r="A178" s="28" t="s">
        <v>65</v>
      </c>
      <c r="B178" s="21" t="s">
        <v>322</v>
      </c>
      <c r="C178" s="22">
        <f>+SUM(D178:J178)</f>
        <v>300000</v>
      </c>
      <c r="D178" s="22">
        <f>+SUMIF('TOTAL RECURSOS 2018'!$P:$P,CONCATENATE("O001",$A178,1,$F$8),'TOTAL RECURSOS 2018'!$N:$N)</f>
        <v>0</v>
      </c>
      <c r="E178" s="22">
        <f>+SUMIF('TOTAL RECURSOS 2018'!$P:$P,CONCATENATE("M001",$A178,1,$F$8),'TOTAL RECURSOS 2018'!$N:$N)</f>
        <v>0</v>
      </c>
      <c r="F178" s="22">
        <f>+SUMIF('TOTAL RECURSOS 2018'!$P:$P,CONCATENATE("E006",$A178,1,$F$8),'TOTAL RECURSOS 2018'!$N:$N)</f>
        <v>0</v>
      </c>
      <c r="G178" s="22">
        <f>+SUMIF('TOTAL RECURSOS 2018'!$P:$P,CONCATENATE("K024",$A178,1,$G$8),'TOTAL RECURSOS 2018'!$N:$N)</f>
        <v>0</v>
      </c>
      <c r="H178" s="22">
        <f>+SUMIF('TOTAL RECURSOS 2018'!$P:$P,CONCATENATE("O001",$A178,4,$F$8),'TOTAL RECURSOS 2018'!$N:$N)</f>
        <v>0</v>
      </c>
      <c r="I178" s="22">
        <f>+SUMIF('TOTAL RECURSOS 2018'!$P:$P,CONCATENATE("M001",$A178,4,$F$8),'TOTAL RECURSOS 2018'!$N:$N)</f>
        <v>0</v>
      </c>
      <c r="J178" s="22">
        <f>+SUMIF('TOTAL RECURSOS 2018'!$P:$P,CONCATENATE("E006",$A178,4,$F$8),'TOTAL RECURSOS 2018'!$N:$N)</f>
        <v>300000</v>
      </c>
    </row>
    <row r="179" spans="1:10" ht="17.100000000000001" customHeight="1" x14ac:dyDescent="0.25">
      <c r="A179" s="27" t="s">
        <v>174</v>
      </c>
      <c r="B179" s="21" t="s">
        <v>323</v>
      </c>
      <c r="C179" s="22">
        <f t="shared" ref="C179:J179" si="75">+C180</f>
        <v>1139000</v>
      </c>
      <c r="D179" s="22">
        <f t="shared" si="75"/>
        <v>0</v>
      </c>
      <c r="E179" s="22">
        <f t="shared" si="75"/>
        <v>0</v>
      </c>
      <c r="F179" s="22">
        <f t="shared" si="75"/>
        <v>0</v>
      </c>
      <c r="G179" s="22">
        <f t="shared" si="75"/>
        <v>0</v>
      </c>
      <c r="H179" s="22">
        <f t="shared" si="75"/>
        <v>19000</v>
      </c>
      <c r="I179" s="22">
        <f t="shared" si="75"/>
        <v>120000</v>
      </c>
      <c r="J179" s="22">
        <f t="shared" si="75"/>
        <v>1000000</v>
      </c>
    </row>
    <row r="180" spans="1:10" ht="17.100000000000001" customHeight="1" x14ac:dyDescent="0.25">
      <c r="A180" s="28" t="s">
        <v>57</v>
      </c>
      <c r="B180" s="21" t="s">
        <v>324</v>
      </c>
      <c r="C180" s="22">
        <f>+SUM(D180:J180)</f>
        <v>1139000</v>
      </c>
      <c r="D180" s="22">
        <f>+SUMIF('TOTAL RECURSOS 2018'!$P:$P,CONCATENATE("O001",$A180,1,$F$8),'TOTAL RECURSOS 2018'!$N:$N)</f>
        <v>0</v>
      </c>
      <c r="E180" s="22">
        <f>+SUMIF('TOTAL RECURSOS 2018'!$P:$P,CONCATENATE("M001",$A180,1,$F$8),'TOTAL RECURSOS 2018'!$N:$N)</f>
        <v>0</v>
      </c>
      <c r="F180" s="22">
        <f>+SUMIF('TOTAL RECURSOS 2018'!$P:$P,CONCATENATE("E006",$A180,1,$F$8),'TOTAL RECURSOS 2018'!$N:$N)</f>
        <v>0</v>
      </c>
      <c r="G180" s="22">
        <f>+SUMIF('TOTAL RECURSOS 2018'!$P:$P,CONCATENATE("K024",$A180,1,$G$8),'TOTAL RECURSOS 2018'!$N:$N)</f>
        <v>0</v>
      </c>
      <c r="H180" s="22">
        <f>+SUMIF('TOTAL RECURSOS 2018'!$P:$P,CONCATENATE("O001",$A180,4,$F$8),'TOTAL RECURSOS 2018'!$N:$N)</f>
        <v>19000</v>
      </c>
      <c r="I180" s="22">
        <f>+SUMIF('TOTAL RECURSOS 2018'!$P:$P,CONCATENATE("M001",$A180,4,$F$8),'TOTAL RECURSOS 2018'!$N:$N)</f>
        <v>120000</v>
      </c>
      <c r="J180" s="22">
        <f>+SUMIF('TOTAL RECURSOS 2018'!$P:$P,CONCATENATE("E006",$A180,4,$F$8),'TOTAL RECURSOS 2018'!$N:$N)</f>
        <v>1000000</v>
      </c>
    </row>
    <row r="181" spans="1:10" ht="17.100000000000001" customHeight="1" x14ac:dyDescent="0.25">
      <c r="A181" s="27" t="s">
        <v>175</v>
      </c>
      <c r="B181" s="21" t="s">
        <v>325</v>
      </c>
      <c r="C181" s="22">
        <f t="shared" ref="C181:J181" si="76">+C182</f>
        <v>0</v>
      </c>
      <c r="D181" s="22">
        <f t="shared" si="76"/>
        <v>0</v>
      </c>
      <c r="E181" s="22">
        <f t="shared" si="76"/>
        <v>0</v>
      </c>
      <c r="F181" s="22">
        <f t="shared" si="76"/>
        <v>0</v>
      </c>
      <c r="G181" s="22">
        <f t="shared" si="76"/>
        <v>0</v>
      </c>
      <c r="H181" s="22">
        <f t="shared" si="76"/>
        <v>0</v>
      </c>
      <c r="I181" s="22">
        <f t="shared" si="76"/>
        <v>0</v>
      </c>
      <c r="J181" s="22">
        <f t="shared" si="76"/>
        <v>0</v>
      </c>
    </row>
    <row r="182" spans="1:10" ht="17.100000000000001" customHeight="1" x14ac:dyDescent="0.25">
      <c r="A182" s="28" t="s">
        <v>97</v>
      </c>
      <c r="B182" s="21" t="s">
        <v>326</v>
      </c>
      <c r="C182" s="22">
        <f>+SUM(D182:J182)</f>
        <v>0</v>
      </c>
      <c r="D182" s="22">
        <f>+SUMIF('TOTAL RECURSOS 2018'!$P:$P,CONCATENATE("O001",$A182,1,$F$8),'TOTAL RECURSOS 2018'!$N:$N)</f>
        <v>0</v>
      </c>
      <c r="E182" s="22">
        <f>+SUMIF('TOTAL RECURSOS 2018'!$P:$P,CONCATENATE("M001",$A182,1,$F$8),'TOTAL RECURSOS 2018'!$N:$N)</f>
        <v>0</v>
      </c>
      <c r="F182" s="22">
        <f>+SUMIF('TOTAL RECURSOS 2018'!$P:$P,CONCATENATE("E006",$A182,1,$F$8),'TOTAL RECURSOS 2018'!$N:$N)</f>
        <v>0</v>
      </c>
      <c r="G182" s="22">
        <f>+SUMIF('TOTAL RECURSOS 2018'!$P:$P,CONCATENATE("K024",$A182,1,$G$8),'TOTAL RECURSOS 2018'!$N:$N)</f>
        <v>0</v>
      </c>
      <c r="H182" s="22">
        <f>+SUMIF('TOTAL RECURSOS 2018'!$P:$P,CONCATENATE("O001",$A182,4,$F$8),'TOTAL RECURSOS 2018'!$N:$N)</f>
        <v>0</v>
      </c>
      <c r="I182" s="22">
        <f>+SUMIF('TOTAL RECURSOS 2018'!$P:$P,CONCATENATE("M001",$A182,4,$F$8),'TOTAL RECURSOS 2018'!$N:$N)</f>
        <v>0</v>
      </c>
      <c r="J182" s="22">
        <f>+SUMIF('TOTAL RECURSOS 2018'!$P:$P,CONCATENATE("E006",$A182,4,$F$8),'TOTAL RECURSOS 2018'!$N:$N)</f>
        <v>0</v>
      </c>
    </row>
    <row r="183" spans="1:10" ht="17.100000000000001" customHeight="1" x14ac:dyDescent="0.25">
      <c r="A183" s="27" t="s">
        <v>176</v>
      </c>
      <c r="B183" s="21" t="s">
        <v>327</v>
      </c>
      <c r="C183" s="22">
        <f t="shared" ref="C183:J183" si="77">+SUM(C184:C188)</f>
        <v>1206000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0</v>
      </c>
      <c r="I183" s="22">
        <f t="shared" si="77"/>
        <v>6000</v>
      </c>
      <c r="J183" s="22">
        <f t="shared" si="77"/>
        <v>1200000</v>
      </c>
    </row>
    <row r="184" spans="1:10" ht="17.100000000000001" customHeight="1" x14ac:dyDescent="0.25">
      <c r="A184" s="28" t="s">
        <v>98</v>
      </c>
      <c r="B184" s="21" t="s">
        <v>328</v>
      </c>
      <c r="C184" s="22">
        <f>+SUM(D184:J184)</f>
        <v>0</v>
      </c>
      <c r="D184" s="22">
        <f>+SUMIF('TOTAL RECURSOS 2018'!$P:$P,CONCATENATE("O001",$A184,1,$F$8),'TOTAL RECURSOS 2018'!$N:$N)</f>
        <v>0</v>
      </c>
      <c r="E184" s="22">
        <f>+SUMIF('TOTAL RECURSOS 2018'!$P:$P,CONCATENATE("M001",$A184,1,$F$8),'TOTAL RECURSOS 2018'!$N:$N)</f>
        <v>0</v>
      </c>
      <c r="F184" s="22">
        <f>+SUMIF('TOTAL RECURSOS 2018'!$P:$P,CONCATENATE("E006",$A184,1,$F$8),'TOTAL RECURSOS 2018'!$N:$N)</f>
        <v>0</v>
      </c>
      <c r="G184" s="22">
        <f>+SUMIF('TOTAL RECURSOS 2018'!$P:$P,CONCATENATE("K024",$A184,1,$G$8),'TOTAL RECURSOS 2018'!$N:$N)</f>
        <v>0</v>
      </c>
      <c r="H184" s="22">
        <f>+SUMIF('TOTAL RECURSOS 2018'!$P:$P,CONCATENATE("O001",$A184,4,$F$8),'TOTAL RECURSOS 2018'!$N:$N)</f>
        <v>0</v>
      </c>
      <c r="I184" s="22">
        <f>+SUMIF('TOTAL RECURSOS 2018'!$P:$P,CONCATENATE("M001",$A184,4,$F$8),'TOTAL RECURSOS 2018'!$N:$N)</f>
        <v>0</v>
      </c>
      <c r="J184" s="22">
        <f>+SUMIF('TOTAL RECURSOS 2018'!$P:$P,CONCATENATE("E006",$A184,4,$F$8),'TOTAL RECURSOS 2018'!$N:$N)</f>
        <v>0</v>
      </c>
    </row>
    <row r="185" spans="1:10" ht="17.100000000000001" customHeight="1" x14ac:dyDescent="0.25">
      <c r="A185" s="28" t="s">
        <v>58</v>
      </c>
      <c r="B185" s="21" t="s">
        <v>329</v>
      </c>
      <c r="C185" s="22">
        <f>+SUM(D185:J185)</f>
        <v>806000</v>
      </c>
      <c r="D185" s="22">
        <f>+SUMIF('TOTAL RECURSOS 2018'!$P:$P,CONCATENATE("O001",$A185,1,$F$8),'TOTAL RECURSOS 2018'!$N:$N)</f>
        <v>0</v>
      </c>
      <c r="E185" s="22">
        <f>+SUMIF('TOTAL RECURSOS 2018'!$P:$P,CONCATENATE("M001",$A185,1,$F$8),'TOTAL RECURSOS 2018'!$N:$N)</f>
        <v>0</v>
      </c>
      <c r="F185" s="22">
        <f>+SUMIF('TOTAL RECURSOS 2018'!$P:$P,CONCATENATE("E006",$A185,1,$F$8),'TOTAL RECURSOS 2018'!$N:$N)</f>
        <v>0</v>
      </c>
      <c r="G185" s="22">
        <f>+SUMIF('TOTAL RECURSOS 2018'!$P:$P,CONCATENATE("K024",$A185,1,$G$8),'TOTAL RECURSOS 2018'!$N:$N)</f>
        <v>0</v>
      </c>
      <c r="H185" s="22">
        <f>+SUMIF('TOTAL RECURSOS 2018'!$P:$P,CONCATENATE("O001",$A185,4,$F$8),'TOTAL RECURSOS 2018'!$N:$N)</f>
        <v>0</v>
      </c>
      <c r="I185" s="22">
        <f>+SUMIF('TOTAL RECURSOS 2018'!$P:$P,CONCATENATE("M001",$A185,4,$F$8),'TOTAL RECURSOS 2018'!$N:$N)</f>
        <v>6000</v>
      </c>
      <c r="J185" s="22">
        <f>+SUMIF('TOTAL RECURSOS 2018'!$P:$P,CONCATENATE("E006",$A185,4,$F$8),'TOTAL RECURSOS 2018'!$N:$N)</f>
        <v>800000</v>
      </c>
    </row>
    <row r="186" spans="1:10" ht="17.100000000000001" customHeight="1" x14ac:dyDescent="0.25">
      <c r="A186" s="28" t="s">
        <v>66</v>
      </c>
      <c r="B186" s="30" t="s">
        <v>330</v>
      </c>
      <c r="C186" s="22">
        <f>+SUM(D186:J186)</f>
        <v>0</v>
      </c>
      <c r="D186" s="22">
        <f>+SUMIF('TOTAL RECURSOS 2018'!$P:$P,CONCATENATE("O001",$A186,1,$F$8),'TOTAL RECURSOS 2018'!$N:$N)</f>
        <v>0</v>
      </c>
      <c r="E186" s="22">
        <f>+SUMIF('TOTAL RECURSOS 2018'!$P:$P,CONCATENATE("M001",$A186,1,$F$8),'TOTAL RECURSOS 2018'!$N:$N)</f>
        <v>0</v>
      </c>
      <c r="F186" s="22">
        <f>+SUMIF('TOTAL RECURSOS 2018'!$P:$P,CONCATENATE("E006",$A186,1,$F$8),'TOTAL RECURSOS 2018'!$N:$N)</f>
        <v>0</v>
      </c>
      <c r="G186" s="22">
        <f>+SUMIF('TOTAL RECURSOS 2018'!$P:$P,CONCATENATE("K024",$A186,1,$G$8),'TOTAL RECURSOS 2018'!$N:$N)</f>
        <v>0</v>
      </c>
      <c r="H186" s="22">
        <f>+SUMIF('TOTAL RECURSOS 2018'!$P:$P,CONCATENATE("O001",$A186,4,$F$8),'TOTAL RECURSOS 2018'!$N:$N)</f>
        <v>0</v>
      </c>
      <c r="I186" s="22">
        <f>+SUMIF('TOTAL RECURSOS 2018'!$P:$P,CONCATENATE("M001",$A186,4,$F$8),'TOTAL RECURSOS 2018'!$N:$N)</f>
        <v>0</v>
      </c>
      <c r="J186" s="22">
        <f>+SUMIF('TOTAL RECURSOS 2018'!$P:$P,CONCATENATE("E006",$A186,4,$F$8),'TOTAL RECURSOS 2018'!$N:$N)</f>
        <v>0</v>
      </c>
    </row>
    <row r="187" spans="1:10" ht="17.100000000000001" customHeight="1" x14ac:dyDescent="0.25">
      <c r="A187" s="28" t="s">
        <v>67</v>
      </c>
      <c r="B187" s="30" t="s">
        <v>331</v>
      </c>
      <c r="C187" s="22">
        <f>+SUM(D187:J187)</f>
        <v>250000</v>
      </c>
      <c r="D187" s="22">
        <f>+SUMIF('TOTAL RECURSOS 2018'!$P:$P,CONCATENATE("O001",$A187,1,$F$8),'TOTAL RECURSOS 2018'!$N:$N)</f>
        <v>0</v>
      </c>
      <c r="E187" s="22">
        <f>+SUMIF('TOTAL RECURSOS 2018'!$P:$P,CONCATENATE("M001",$A187,1,$F$8),'TOTAL RECURSOS 2018'!$N:$N)</f>
        <v>0</v>
      </c>
      <c r="F187" s="22">
        <f>+SUMIF('TOTAL RECURSOS 2018'!$P:$P,CONCATENATE("E006",$A187,1,$F$8),'TOTAL RECURSOS 2018'!$N:$N)</f>
        <v>0</v>
      </c>
      <c r="G187" s="22">
        <f>+SUMIF('TOTAL RECURSOS 2018'!$P:$P,CONCATENATE("K024",$A187,1,$G$8),'TOTAL RECURSOS 2018'!$N:$N)</f>
        <v>0</v>
      </c>
      <c r="H187" s="22">
        <f>+SUMIF('TOTAL RECURSOS 2018'!$P:$P,CONCATENATE("O001",$A187,4,$F$8),'TOTAL RECURSOS 2018'!$N:$N)</f>
        <v>0</v>
      </c>
      <c r="I187" s="22">
        <f>+SUMIF('TOTAL RECURSOS 2018'!$P:$P,CONCATENATE("M001",$A187,4,$F$8),'TOTAL RECURSOS 2018'!$N:$N)</f>
        <v>0</v>
      </c>
      <c r="J187" s="22">
        <f>+SUMIF('TOTAL RECURSOS 2018'!$P:$P,CONCATENATE("E006",$A187,4,$F$8),'TOTAL RECURSOS 2018'!$N:$N)</f>
        <v>250000</v>
      </c>
    </row>
    <row r="188" spans="1:10" ht="17.100000000000001" customHeight="1" x14ac:dyDescent="0.25">
      <c r="A188" s="28" t="s">
        <v>99</v>
      </c>
      <c r="B188" s="30" t="s">
        <v>395</v>
      </c>
      <c r="C188" s="22">
        <f>+SUM(D188:J188)</f>
        <v>150000</v>
      </c>
      <c r="D188" s="22">
        <f>+SUMIF('TOTAL RECURSOS 2018'!$P:$P,CONCATENATE("O001",$A188,1,$F$8),'TOTAL RECURSOS 2018'!$N:$N)</f>
        <v>0</v>
      </c>
      <c r="E188" s="22">
        <f>+SUMIF('TOTAL RECURSOS 2018'!$P:$P,CONCATENATE("M001",$A188,1,$F$8),'TOTAL RECURSOS 2018'!$N:$N)</f>
        <v>0</v>
      </c>
      <c r="F188" s="22">
        <f>+SUMIF('TOTAL RECURSOS 2018'!$P:$P,CONCATENATE("E006",$A188,1,$F$8),'TOTAL RECURSOS 2018'!$N:$N)</f>
        <v>0</v>
      </c>
      <c r="G188" s="22">
        <f>+SUMIF('TOTAL RECURSOS 2018'!$P:$P,CONCATENATE("K024",$A188,1,$G$8),'TOTAL RECURSOS 2018'!$N:$N)</f>
        <v>0</v>
      </c>
      <c r="H188" s="22">
        <f>+SUMIF('TOTAL RECURSOS 2018'!$P:$P,CONCATENATE("O001",$A188,4,$F$8),'TOTAL RECURSOS 2018'!$N:$N)</f>
        <v>0</v>
      </c>
      <c r="I188" s="22">
        <f>+SUMIF('TOTAL RECURSOS 2018'!$P:$P,CONCATENATE("M001",$A188,4,$F$8),'TOTAL RECURSOS 2018'!$N:$N)</f>
        <v>0</v>
      </c>
      <c r="J188" s="22">
        <f>+SUMIF('TOTAL RECURSOS 2018'!$P:$P,CONCATENATE("E006",$A188,4,$F$8),'TOTAL RECURSOS 2018'!$N:$N)</f>
        <v>150000</v>
      </c>
    </row>
    <row r="189" spans="1:10" ht="17.100000000000001" customHeight="1" x14ac:dyDescent="0.25">
      <c r="A189" s="27" t="s">
        <v>177</v>
      </c>
      <c r="B189" s="21" t="s">
        <v>332</v>
      </c>
      <c r="C189" s="22">
        <f t="shared" ref="C189:J189" si="78">+C190</f>
        <v>1800000</v>
      </c>
      <c r="D189" s="22">
        <f t="shared" si="78"/>
        <v>0</v>
      </c>
      <c r="E189" s="22">
        <f t="shared" si="78"/>
        <v>0</v>
      </c>
      <c r="F189" s="22">
        <f t="shared" si="78"/>
        <v>1800000</v>
      </c>
      <c r="G189" s="22">
        <f t="shared" si="78"/>
        <v>0</v>
      </c>
      <c r="H189" s="22">
        <f t="shared" si="78"/>
        <v>0</v>
      </c>
      <c r="I189" s="22">
        <f t="shared" si="78"/>
        <v>0</v>
      </c>
      <c r="J189" s="22">
        <f t="shared" si="78"/>
        <v>0</v>
      </c>
    </row>
    <row r="190" spans="1:10" ht="17.100000000000001" customHeight="1" x14ac:dyDescent="0.25">
      <c r="A190" s="28" t="s">
        <v>20</v>
      </c>
      <c r="B190" s="21" t="s">
        <v>332</v>
      </c>
      <c r="C190" s="22">
        <f>+SUM(D190:J190)</f>
        <v>1800000</v>
      </c>
      <c r="D190" s="22">
        <f>+SUMIF('TOTAL RECURSOS 2018'!$P:$P,CONCATENATE("O001",$A190,1,$F$8),'TOTAL RECURSOS 2018'!$N:$N)</f>
        <v>0</v>
      </c>
      <c r="E190" s="22">
        <f>+SUMIF('TOTAL RECURSOS 2018'!$P:$P,CONCATENATE("M001",$A190,1,$F$8),'TOTAL RECURSOS 2018'!$N:$N)</f>
        <v>0</v>
      </c>
      <c r="F190" s="22">
        <f>+SUMIF('TOTAL RECURSOS 2018'!$P:$P,CONCATENATE("E006",$A190,1,$F$8),'TOTAL RECURSOS 2018'!$N:$N)</f>
        <v>1800000</v>
      </c>
      <c r="G190" s="22">
        <f>+SUMIF('TOTAL RECURSOS 2018'!$P:$P,CONCATENATE("K024",$A190,1,$G$8),'TOTAL RECURSOS 2018'!$N:$N)</f>
        <v>0</v>
      </c>
      <c r="H190" s="22">
        <f>+SUMIF('TOTAL RECURSOS 2018'!$P:$P,CONCATENATE("O001",$A190,4,$F$8),'TOTAL RECURSOS 2018'!$N:$N)</f>
        <v>0</v>
      </c>
      <c r="I190" s="22">
        <f>+SUMIF('TOTAL RECURSOS 2018'!$P:$P,CONCATENATE("M001",$A190,4,$F$8),'TOTAL RECURSOS 2018'!$N:$N)</f>
        <v>0</v>
      </c>
      <c r="J190" s="22">
        <f>+SUMIF('TOTAL RECURSOS 2018'!$P:$P,CONCATENATE("E006",$A190,4,$F$8),'TOTAL RECURSOS 2018'!$N:$N)</f>
        <v>0</v>
      </c>
    </row>
    <row r="191" spans="1:10" ht="17.100000000000001" customHeight="1" x14ac:dyDescent="0.25">
      <c r="A191" s="27" t="s">
        <v>178</v>
      </c>
      <c r="B191" s="21" t="s">
        <v>333</v>
      </c>
      <c r="C191" s="22">
        <f t="shared" ref="C191:J191" si="79">+C192+C193</f>
        <v>500000</v>
      </c>
      <c r="D191" s="22">
        <f t="shared" si="79"/>
        <v>0</v>
      </c>
      <c r="E191" s="22">
        <f t="shared" si="79"/>
        <v>0</v>
      </c>
      <c r="F191" s="22">
        <f t="shared" si="79"/>
        <v>0</v>
      </c>
      <c r="G191" s="22">
        <f t="shared" si="79"/>
        <v>0</v>
      </c>
      <c r="H191" s="22">
        <f t="shared" si="79"/>
        <v>0</v>
      </c>
      <c r="I191" s="22">
        <f t="shared" si="79"/>
        <v>0</v>
      </c>
      <c r="J191" s="22">
        <f t="shared" si="79"/>
        <v>500000</v>
      </c>
    </row>
    <row r="192" spans="1:10" ht="17.100000000000001" customHeight="1" x14ac:dyDescent="0.25">
      <c r="A192" s="28" t="s">
        <v>100</v>
      </c>
      <c r="B192" s="21" t="s">
        <v>334</v>
      </c>
      <c r="C192" s="22">
        <f>+SUM(D192:J192)</f>
        <v>200000</v>
      </c>
      <c r="D192" s="22">
        <f>+SUMIF('TOTAL RECURSOS 2018'!$P:$P,CONCATENATE("O001",$A192,1,$F$8),'TOTAL RECURSOS 2018'!$N:$N)</f>
        <v>0</v>
      </c>
      <c r="E192" s="22">
        <f>+SUMIF('TOTAL RECURSOS 2018'!$P:$P,CONCATENATE("M001",$A192,1,$F$8),'TOTAL RECURSOS 2018'!$N:$N)</f>
        <v>0</v>
      </c>
      <c r="F192" s="22">
        <f>+SUMIF('TOTAL RECURSOS 2018'!$P:$P,CONCATENATE("E006",$A192,1,$F$8),'TOTAL RECURSOS 2018'!$N:$N)</f>
        <v>0</v>
      </c>
      <c r="G192" s="22">
        <f>+SUMIF('TOTAL RECURSOS 2018'!$P:$P,CONCATENATE("K024",$A192,1,$G$8),'TOTAL RECURSOS 2018'!$N:$N)</f>
        <v>0</v>
      </c>
      <c r="H192" s="22">
        <f>+SUMIF('TOTAL RECURSOS 2018'!$P:$P,CONCATENATE("O001",$A192,4,$F$8),'TOTAL RECURSOS 2018'!$N:$N)</f>
        <v>0</v>
      </c>
      <c r="I192" s="22">
        <f>+SUMIF('TOTAL RECURSOS 2018'!$P:$P,CONCATENATE("M001",$A192,4,$F$8),'TOTAL RECURSOS 2018'!$N:$N)</f>
        <v>0</v>
      </c>
      <c r="J192" s="22">
        <f>+SUMIF('TOTAL RECURSOS 2018'!$P:$P,CONCATENATE("E006",$A192,4,$F$8),'TOTAL RECURSOS 2018'!$N:$N)</f>
        <v>200000</v>
      </c>
    </row>
    <row r="193" spans="1:10" ht="17.100000000000001" customHeight="1" x14ac:dyDescent="0.25">
      <c r="A193" s="28" t="s">
        <v>101</v>
      </c>
      <c r="B193" s="21" t="s">
        <v>335</v>
      </c>
      <c r="C193" s="22">
        <f>+SUM(D193:J193)</f>
        <v>300000</v>
      </c>
      <c r="D193" s="22">
        <f>+SUMIF('TOTAL RECURSOS 2018'!$P:$P,CONCATENATE("O001",$A193,1,$F$8),'TOTAL RECURSOS 2018'!$N:$N)</f>
        <v>0</v>
      </c>
      <c r="E193" s="22">
        <f>+SUMIF('TOTAL RECURSOS 2018'!$P:$P,CONCATENATE("M001",$A193,1,$F$8),'TOTAL RECURSOS 2018'!$N:$N)</f>
        <v>0</v>
      </c>
      <c r="F193" s="22">
        <f>+SUMIF('TOTAL RECURSOS 2018'!$P:$P,CONCATENATE("E006",$A193,1,$F$8),'TOTAL RECURSOS 2018'!$N:$N)</f>
        <v>0</v>
      </c>
      <c r="G193" s="22">
        <f>+SUMIF('TOTAL RECURSOS 2018'!$P:$P,CONCATENATE("K024",$A193,1,$G$8),'TOTAL RECURSOS 2018'!$N:$N)</f>
        <v>0</v>
      </c>
      <c r="H193" s="22">
        <f>+SUMIF('TOTAL RECURSOS 2018'!$P:$P,CONCATENATE("O001",$A193,4,$F$8),'TOTAL RECURSOS 2018'!$N:$N)</f>
        <v>0</v>
      </c>
      <c r="I193" s="22">
        <f>+SUMIF('TOTAL RECURSOS 2018'!$P:$P,CONCATENATE("M001",$A193,4,$F$8),'TOTAL RECURSOS 2018'!$N:$N)</f>
        <v>0</v>
      </c>
      <c r="J193" s="22">
        <f>+SUMIF('TOTAL RECURSOS 2018'!$P:$P,CONCATENATE("E006",$A193,4,$F$8),'TOTAL RECURSOS 2018'!$N:$N)</f>
        <v>300000</v>
      </c>
    </row>
    <row r="194" spans="1:10" s="9" customFormat="1" ht="17.100000000000001" customHeight="1" x14ac:dyDescent="0.2">
      <c r="A194" s="26">
        <v>3400</v>
      </c>
      <c r="B194" s="19" t="s">
        <v>336</v>
      </c>
      <c r="C194" s="20">
        <f t="shared" ref="C194:J194" si="80">+C197+C199+C201+C195</f>
        <v>1210000</v>
      </c>
      <c r="D194" s="20">
        <f t="shared" si="80"/>
        <v>0</v>
      </c>
      <c r="E194" s="20">
        <f t="shared" si="80"/>
        <v>0</v>
      </c>
      <c r="F194" s="20">
        <f t="shared" si="80"/>
        <v>0</v>
      </c>
      <c r="G194" s="20">
        <f t="shared" si="80"/>
        <v>0</v>
      </c>
      <c r="H194" s="20">
        <f t="shared" si="80"/>
        <v>0</v>
      </c>
      <c r="I194" s="20">
        <f t="shared" si="80"/>
        <v>260000</v>
      </c>
      <c r="J194" s="20">
        <f t="shared" si="80"/>
        <v>950000</v>
      </c>
    </row>
    <row r="195" spans="1:10" ht="17.100000000000001" customHeight="1" x14ac:dyDescent="0.25">
      <c r="A195" s="27">
        <v>341</v>
      </c>
      <c r="B195" s="21" t="s">
        <v>443</v>
      </c>
      <c r="C195" s="22">
        <f t="shared" ref="C195:J195" si="81">+C196</f>
        <v>260000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260000</v>
      </c>
      <c r="J195" s="22">
        <f t="shared" si="81"/>
        <v>0</v>
      </c>
    </row>
    <row r="196" spans="1:10" ht="17.100000000000001" customHeight="1" x14ac:dyDescent="0.25">
      <c r="A196" s="28">
        <v>34101</v>
      </c>
      <c r="B196" s="21" t="s">
        <v>444</v>
      </c>
      <c r="C196" s="22">
        <f>+SUM(D196:J196)</f>
        <v>260000</v>
      </c>
      <c r="D196" s="22">
        <f>+SUMIF('TOTAL RECURSOS 2018'!$P:$P,CONCATENATE("O001",$A196,1,$F$8),'TOTAL RECURSOS 2018'!$N:$N)</f>
        <v>0</v>
      </c>
      <c r="E196" s="22">
        <f>+SUMIF('TOTAL RECURSOS 2018'!$P:$P,CONCATENATE("M001",$A196,1,$F$8),'TOTAL RECURSOS 2018'!$N:$N)</f>
        <v>0</v>
      </c>
      <c r="F196" s="22">
        <f>+SUMIF('TOTAL RECURSOS 2018'!$P:$P,CONCATENATE("E006",$A196,1,$F$8),'TOTAL RECURSOS 2018'!$N:$N)</f>
        <v>0</v>
      </c>
      <c r="G196" s="22">
        <f>+SUMIF('TOTAL RECURSOS 2018'!$P:$P,CONCATENATE("K024",$A196,1,$G$8),'TOTAL RECURSOS 2018'!$N:$N)</f>
        <v>0</v>
      </c>
      <c r="H196" s="22">
        <f>+SUMIF('TOTAL RECURSOS 2018'!$P:$P,CONCATENATE("O001",$A196,4,$F$8),'TOTAL RECURSOS 2018'!$N:$N)</f>
        <v>0</v>
      </c>
      <c r="I196" s="22">
        <f>+SUMIF('TOTAL RECURSOS 2018'!$P:$P,CONCATENATE("M001",$A196,4,$F$8),'TOTAL RECURSOS 2018'!$N:$N)</f>
        <v>260000</v>
      </c>
      <c r="J196" s="22">
        <f>+SUMIF('TOTAL RECURSOS 2018'!$P:$P,CONCATENATE("E006",$A196,4,$F$8),'TOTAL RECURSOS 2018'!$N:$N)</f>
        <v>0</v>
      </c>
    </row>
    <row r="197" spans="1:10" ht="17.100000000000001" customHeight="1" x14ac:dyDescent="0.25">
      <c r="A197" s="27" t="s">
        <v>179</v>
      </c>
      <c r="B197" s="21" t="s">
        <v>337</v>
      </c>
      <c r="C197" s="22">
        <f t="shared" ref="C197:J197" si="82">+C198</f>
        <v>500000</v>
      </c>
      <c r="D197" s="22">
        <f t="shared" si="82"/>
        <v>0</v>
      </c>
      <c r="E197" s="22">
        <f t="shared" si="82"/>
        <v>0</v>
      </c>
      <c r="F197" s="22">
        <f t="shared" si="82"/>
        <v>0</v>
      </c>
      <c r="G197" s="22">
        <f t="shared" si="82"/>
        <v>0</v>
      </c>
      <c r="H197" s="22">
        <f t="shared" si="82"/>
        <v>0</v>
      </c>
      <c r="I197" s="22">
        <f t="shared" si="82"/>
        <v>0</v>
      </c>
      <c r="J197" s="22">
        <f t="shared" si="82"/>
        <v>500000</v>
      </c>
    </row>
    <row r="198" spans="1:10" ht="17.100000000000001" customHeight="1" x14ac:dyDescent="0.25">
      <c r="A198" s="28" t="s">
        <v>21</v>
      </c>
      <c r="B198" s="21" t="s">
        <v>338</v>
      </c>
      <c r="C198" s="22">
        <f>+SUM(D198:J198)</f>
        <v>500000</v>
      </c>
      <c r="D198" s="22">
        <f>+SUMIF('TOTAL RECURSOS 2018'!$P:$P,CONCATENATE("O001",$A198,1,$F$8),'TOTAL RECURSOS 2018'!$N:$N)</f>
        <v>0</v>
      </c>
      <c r="E198" s="22">
        <f>+SUMIF('TOTAL RECURSOS 2018'!$P:$P,CONCATENATE("M001",$A198,1,$F$8),'TOTAL RECURSOS 2018'!$N:$N)</f>
        <v>0</v>
      </c>
      <c r="F198" s="22">
        <f>+SUMIF('TOTAL RECURSOS 2018'!$P:$P,CONCATENATE("E006",$A198,1,$F$8),'TOTAL RECURSOS 2018'!$N:$N)</f>
        <v>0</v>
      </c>
      <c r="G198" s="22">
        <f>+SUMIF('TOTAL RECURSOS 2018'!$P:$P,CONCATENATE("K024",$A198,1,$G$8),'TOTAL RECURSOS 2018'!$N:$N)</f>
        <v>0</v>
      </c>
      <c r="H198" s="22">
        <f>+SUMIF('TOTAL RECURSOS 2018'!$P:$P,CONCATENATE("O001",$A198,4,$F$8),'TOTAL RECURSOS 2018'!$N:$N)</f>
        <v>0</v>
      </c>
      <c r="I198" s="22">
        <f>+SUMIF('TOTAL RECURSOS 2018'!$P:$P,CONCATENATE("M001",$A198,4,$F$8),'TOTAL RECURSOS 2018'!$N:$N)</f>
        <v>0</v>
      </c>
      <c r="J198" s="22">
        <f>+SUMIF('TOTAL RECURSOS 2018'!$P:$P,CONCATENATE("E006",$A198,4,$F$8),'TOTAL RECURSOS 2018'!$N:$N)</f>
        <v>500000</v>
      </c>
    </row>
    <row r="199" spans="1:10" ht="17.100000000000001" customHeight="1" x14ac:dyDescent="0.25">
      <c r="A199" s="27" t="s">
        <v>180</v>
      </c>
      <c r="B199" s="21" t="s">
        <v>339</v>
      </c>
      <c r="C199" s="22">
        <f t="shared" ref="C199:J199" si="83">+C200</f>
        <v>50000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0</v>
      </c>
      <c r="J199" s="22">
        <f t="shared" si="83"/>
        <v>50000</v>
      </c>
    </row>
    <row r="200" spans="1:10" ht="17.100000000000001" customHeight="1" x14ac:dyDescent="0.25">
      <c r="A200" s="28" t="s">
        <v>102</v>
      </c>
      <c r="B200" s="21" t="s">
        <v>340</v>
      </c>
      <c r="C200" s="22">
        <f>+SUM(D200:J200)</f>
        <v>50000</v>
      </c>
      <c r="D200" s="22">
        <f>+SUMIF('TOTAL RECURSOS 2018'!$P:$P,CONCATENATE("O001",$A200,1,$F$8),'TOTAL RECURSOS 2018'!$N:$N)</f>
        <v>0</v>
      </c>
      <c r="E200" s="22">
        <f>+SUMIF('TOTAL RECURSOS 2018'!$P:$P,CONCATENATE("M001",$A200,1,$F$8),'TOTAL RECURSOS 2018'!$N:$N)</f>
        <v>0</v>
      </c>
      <c r="F200" s="22">
        <f>+SUMIF('TOTAL RECURSOS 2018'!$P:$P,CONCATENATE("E006",$A200,1,$F$8),'TOTAL RECURSOS 2018'!$N:$N)</f>
        <v>0</v>
      </c>
      <c r="G200" s="22">
        <f>+SUMIF('TOTAL RECURSOS 2018'!$P:$P,CONCATENATE("K024",$A200,1,$G$8),'TOTAL RECURSOS 2018'!$N:$N)</f>
        <v>0</v>
      </c>
      <c r="H200" s="22">
        <f>+SUMIF('TOTAL RECURSOS 2018'!$P:$P,CONCATENATE("O001",$A200,4,$F$8),'TOTAL RECURSOS 2018'!$N:$N)</f>
        <v>0</v>
      </c>
      <c r="I200" s="22">
        <f>+SUMIF('TOTAL RECURSOS 2018'!$P:$P,CONCATENATE("M001",$A200,4,$F$8),'TOTAL RECURSOS 2018'!$N:$N)</f>
        <v>0</v>
      </c>
      <c r="J200" s="22">
        <f>+SUMIF('TOTAL RECURSOS 2018'!$P:$P,CONCATENATE("E006",$A200,4,$F$8),'TOTAL RECURSOS 2018'!$N:$N)</f>
        <v>50000</v>
      </c>
    </row>
    <row r="201" spans="1:10" ht="17.100000000000001" customHeight="1" x14ac:dyDescent="0.25">
      <c r="A201" s="27" t="s">
        <v>181</v>
      </c>
      <c r="B201" s="21" t="s">
        <v>341</v>
      </c>
      <c r="C201" s="22">
        <f t="shared" ref="C201:J201" si="84">+C202</f>
        <v>400000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400000</v>
      </c>
    </row>
    <row r="202" spans="1:10" ht="17.100000000000001" customHeight="1" x14ac:dyDescent="0.25">
      <c r="A202" s="28" t="s">
        <v>103</v>
      </c>
      <c r="B202" s="21" t="s">
        <v>341</v>
      </c>
      <c r="C202" s="22">
        <f>+SUM(D202:J202)</f>
        <v>400000</v>
      </c>
      <c r="D202" s="22">
        <f>+SUMIF('TOTAL RECURSOS 2018'!$P:$P,CONCATENATE("O001",$A202,1,$F$8),'TOTAL RECURSOS 2018'!$N:$N)</f>
        <v>0</v>
      </c>
      <c r="E202" s="22">
        <f>+SUMIF('TOTAL RECURSOS 2018'!$P:$P,CONCATENATE("M001",$A202,1,$F$8),'TOTAL RECURSOS 2018'!$N:$N)</f>
        <v>0</v>
      </c>
      <c r="F202" s="22">
        <f>+SUMIF('TOTAL RECURSOS 2018'!$P:$P,CONCATENATE("E006",$A202,1,$F$8),'TOTAL RECURSOS 2018'!$N:$N)</f>
        <v>0</v>
      </c>
      <c r="G202" s="22">
        <f>+SUMIF('TOTAL RECURSOS 2018'!$P:$P,CONCATENATE("K024",$A202,1,$G$8),'TOTAL RECURSOS 2018'!$N:$N)</f>
        <v>0</v>
      </c>
      <c r="H202" s="22">
        <f>+SUMIF('TOTAL RECURSOS 2018'!$P:$P,CONCATENATE("O001",$A202,4,$F$8),'TOTAL RECURSOS 2018'!$N:$N)</f>
        <v>0</v>
      </c>
      <c r="I202" s="22">
        <f>+SUMIF('TOTAL RECURSOS 2018'!$P:$P,CONCATENATE("M001",$A202,4,$F$8),'TOTAL RECURSOS 2018'!$N:$N)</f>
        <v>0</v>
      </c>
      <c r="J202" s="22">
        <f>+SUMIF('TOTAL RECURSOS 2018'!$P:$P,CONCATENATE("E006",$A202,4,$F$8),'TOTAL RECURSOS 2018'!$N:$N)</f>
        <v>400000</v>
      </c>
    </row>
    <row r="203" spans="1:10" s="9" customFormat="1" ht="17.100000000000001" customHeight="1" x14ac:dyDescent="0.2">
      <c r="A203" s="26">
        <v>3500</v>
      </c>
      <c r="B203" s="19" t="s">
        <v>342</v>
      </c>
      <c r="C203" s="20">
        <f t="shared" ref="C203:J203" si="85">+C204+C207+C209+C211+C213+C215+C217+C219</f>
        <v>24277466</v>
      </c>
      <c r="D203" s="20">
        <f t="shared" si="85"/>
        <v>0</v>
      </c>
      <c r="E203" s="20">
        <f t="shared" si="85"/>
        <v>0</v>
      </c>
      <c r="F203" s="20">
        <f t="shared" si="85"/>
        <v>17072466</v>
      </c>
      <c r="G203" s="20">
        <f t="shared" si="85"/>
        <v>0</v>
      </c>
      <c r="H203" s="20">
        <f t="shared" si="85"/>
        <v>0</v>
      </c>
      <c r="I203" s="20">
        <f t="shared" si="85"/>
        <v>5000</v>
      </c>
      <c r="J203" s="20">
        <f t="shared" si="85"/>
        <v>7200000</v>
      </c>
    </row>
    <row r="204" spans="1:10" ht="17.100000000000001" customHeight="1" x14ac:dyDescent="0.25">
      <c r="A204" s="27" t="s">
        <v>182</v>
      </c>
      <c r="B204" s="21" t="s">
        <v>343</v>
      </c>
      <c r="C204" s="22">
        <f t="shared" ref="C204:J204" si="86">+C205+C206</f>
        <v>1100000</v>
      </c>
      <c r="D204" s="22">
        <f t="shared" si="86"/>
        <v>0</v>
      </c>
      <c r="E204" s="22">
        <f t="shared" si="86"/>
        <v>0</v>
      </c>
      <c r="F204" s="22">
        <f t="shared" si="86"/>
        <v>0</v>
      </c>
      <c r="G204" s="22">
        <f t="shared" si="86"/>
        <v>0</v>
      </c>
      <c r="H204" s="22">
        <f t="shared" si="86"/>
        <v>0</v>
      </c>
      <c r="I204" s="22">
        <f t="shared" si="86"/>
        <v>0</v>
      </c>
      <c r="J204" s="22">
        <f t="shared" si="86"/>
        <v>1100000</v>
      </c>
    </row>
    <row r="205" spans="1:10" ht="17.100000000000001" customHeight="1" x14ac:dyDescent="0.25">
      <c r="A205" s="28" t="s">
        <v>59</v>
      </c>
      <c r="B205" s="21" t="s">
        <v>344</v>
      </c>
      <c r="C205" s="22">
        <f>+SUM(D205:J205)</f>
        <v>0</v>
      </c>
      <c r="D205" s="22">
        <f>+SUMIF('TOTAL RECURSOS 2018'!$P:$P,CONCATENATE("O001",$A205,1,$F$8),'TOTAL RECURSOS 2018'!$N:$N)</f>
        <v>0</v>
      </c>
      <c r="E205" s="22">
        <f>+SUMIF('TOTAL RECURSOS 2018'!$P:$P,CONCATENATE("M001",$A205,1,$F$8),'TOTAL RECURSOS 2018'!$N:$N)</f>
        <v>0</v>
      </c>
      <c r="F205" s="22">
        <f>+SUMIF('TOTAL RECURSOS 2018'!$P:$P,CONCATENATE("E006",$A205,1,$F$8),'TOTAL RECURSOS 2018'!$N:$N)</f>
        <v>0</v>
      </c>
      <c r="G205" s="22">
        <f>+SUMIF('TOTAL RECURSOS 2018'!$P:$P,CONCATENATE("K024",$A205,1,$G$8),'TOTAL RECURSOS 2018'!$N:$N)</f>
        <v>0</v>
      </c>
      <c r="H205" s="22">
        <f>+SUMIF('TOTAL RECURSOS 2018'!$P:$P,CONCATENATE("O001",$A205,4,$F$8),'TOTAL RECURSOS 2018'!$N:$N)</f>
        <v>0</v>
      </c>
      <c r="I205" s="22">
        <f>+SUMIF('TOTAL RECURSOS 2018'!$P:$P,CONCATENATE("M001",$A205,4,$F$8),'TOTAL RECURSOS 2018'!$N:$N)</f>
        <v>0</v>
      </c>
      <c r="J205" s="22">
        <f>+SUMIF('TOTAL RECURSOS 2018'!$P:$P,CONCATENATE("E006",$A205,4,$F$8),'TOTAL RECURSOS 2018'!$N:$N)</f>
        <v>0</v>
      </c>
    </row>
    <row r="206" spans="1:10" ht="17.100000000000001" customHeight="1" x14ac:dyDescent="0.25">
      <c r="A206" s="28" t="s">
        <v>39</v>
      </c>
      <c r="B206" s="21" t="s">
        <v>345</v>
      </c>
      <c r="C206" s="22">
        <f>+SUM(D206:J206)</f>
        <v>1100000</v>
      </c>
      <c r="D206" s="22">
        <f>+SUMIF('TOTAL RECURSOS 2018'!$P:$P,CONCATENATE("O001",$A206,1,$F$8),'TOTAL RECURSOS 2018'!$N:$N)</f>
        <v>0</v>
      </c>
      <c r="E206" s="22">
        <f>+SUMIF('TOTAL RECURSOS 2018'!$P:$P,CONCATENATE("M001",$A206,1,$F$8),'TOTAL RECURSOS 2018'!$N:$N)</f>
        <v>0</v>
      </c>
      <c r="F206" s="22">
        <f>+SUMIF('TOTAL RECURSOS 2018'!$P:$P,CONCATENATE("E006",$A206,1,$F$8),'TOTAL RECURSOS 2018'!$N:$N)</f>
        <v>0</v>
      </c>
      <c r="G206" s="22">
        <f>+SUMIF('TOTAL RECURSOS 2018'!$P:$P,CONCATENATE("K024",$A206,1,$G$8),'TOTAL RECURSOS 2018'!$N:$N)</f>
        <v>0</v>
      </c>
      <c r="H206" s="22">
        <f>+SUMIF('TOTAL RECURSOS 2018'!$P:$P,CONCATENATE("O001",$A206,4,$F$8),'TOTAL RECURSOS 2018'!$N:$N)</f>
        <v>0</v>
      </c>
      <c r="I206" s="22">
        <f>+SUMIF('TOTAL RECURSOS 2018'!$P:$P,CONCATENATE("M001",$A206,4,$F$8),'TOTAL RECURSOS 2018'!$N:$N)</f>
        <v>0</v>
      </c>
      <c r="J206" s="22">
        <f>+SUMIF('TOTAL RECURSOS 2018'!$P:$P,CONCATENATE("E006",$A206,4,$F$8),'TOTAL RECURSOS 2018'!$N:$N)</f>
        <v>1100000</v>
      </c>
    </row>
    <row r="207" spans="1:10" ht="17.100000000000001" customHeight="1" x14ac:dyDescent="0.25">
      <c r="A207" s="27" t="s">
        <v>183</v>
      </c>
      <c r="B207" s="29" t="s">
        <v>346</v>
      </c>
      <c r="C207" s="22">
        <f t="shared" ref="C207:J207" si="87">+C208</f>
        <v>0</v>
      </c>
      <c r="D207" s="22">
        <f t="shared" si="87"/>
        <v>0</v>
      </c>
      <c r="E207" s="22">
        <f t="shared" si="87"/>
        <v>0</v>
      </c>
      <c r="F207" s="22">
        <f t="shared" si="87"/>
        <v>0</v>
      </c>
      <c r="G207" s="22">
        <f t="shared" si="87"/>
        <v>0</v>
      </c>
      <c r="H207" s="22">
        <f t="shared" si="87"/>
        <v>0</v>
      </c>
      <c r="I207" s="22">
        <f t="shared" si="87"/>
        <v>0</v>
      </c>
      <c r="J207" s="22">
        <f t="shared" si="87"/>
        <v>0</v>
      </c>
    </row>
    <row r="208" spans="1:10" ht="17.100000000000001" customHeight="1" x14ac:dyDescent="0.25">
      <c r="A208" s="28" t="s">
        <v>40</v>
      </c>
      <c r="B208" s="21" t="s">
        <v>347</v>
      </c>
      <c r="C208" s="22">
        <f>+SUM(D208:J208)</f>
        <v>0</v>
      </c>
      <c r="D208" s="22">
        <f>+SUMIF('TOTAL RECURSOS 2018'!$P:$P,CONCATENATE("O001",$A208,1,$F$8),'TOTAL RECURSOS 2018'!$N:$N)</f>
        <v>0</v>
      </c>
      <c r="E208" s="22">
        <f>+SUMIF('TOTAL RECURSOS 2018'!$P:$P,CONCATENATE("M001",$A208,1,$F$8),'TOTAL RECURSOS 2018'!$N:$N)</f>
        <v>0</v>
      </c>
      <c r="F208" s="22">
        <f>+SUMIF('TOTAL RECURSOS 2018'!$P:$P,CONCATENATE("E006",$A208,1,$F$8),'TOTAL RECURSOS 2018'!$N:$N)</f>
        <v>0</v>
      </c>
      <c r="G208" s="22">
        <f>+SUMIF('TOTAL RECURSOS 2018'!$P:$P,CONCATENATE("K024",$A208,1,$G$8),'TOTAL RECURSOS 2018'!$N:$N)</f>
        <v>0</v>
      </c>
      <c r="H208" s="22">
        <f>+SUMIF('TOTAL RECURSOS 2018'!$P:$P,CONCATENATE("O001",$A208,4,$F$8),'TOTAL RECURSOS 2018'!$N:$N)</f>
        <v>0</v>
      </c>
      <c r="I208" s="22">
        <f>+SUMIF('TOTAL RECURSOS 2018'!$P:$P,CONCATENATE("M001",$A208,4,$F$8),'TOTAL RECURSOS 2018'!$N:$N)</f>
        <v>0</v>
      </c>
      <c r="J208" s="22">
        <f>+SUMIF('TOTAL RECURSOS 2018'!$P:$P,CONCATENATE("E006",$A208,4,$F$8),'TOTAL RECURSOS 2018'!$N:$N)</f>
        <v>0</v>
      </c>
    </row>
    <row r="209" spans="1:10" ht="17.100000000000001" customHeight="1" x14ac:dyDescent="0.25">
      <c r="A209" s="27" t="s">
        <v>184</v>
      </c>
      <c r="B209" s="21" t="s">
        <v>348</v>
      </c>
      <c r="C209" s="22">
        <f t="shared" ref="C209:J209" si="88">+C210</f>
        <v>5272466</v>
      </c>
      <c r="D209" s="22">
        <f t="shared" si="88"/>
        <v>0</v>
      </c>
      <c r="E209" s="22">
        <f t="shared" si="88"/>
        <v>0</v>
      </c>
      <c r="F209" s="22">
        <f t="shared" si="88"/>
        <v>5272466</v>
      </c>
      <c r="G209" s="22">
        <f t="shared" si="88"/>
        <v>0</v>
      </c>
      <c r="H209" s="22">
        <f t="shared" si="88"/>
        <v>0</v>
      </c>
      <c r="I209" s="22">
        <f t="shared" si="88"/>
        <v>0</v>
      </c>
      <c r="J209" s="22">
        <f t="shared" si="88"/>
        <v>0</v>
      </c>
    </row>
    <row r="210" spans="1:10" ht="17.100000000000001" customHeight="1" x14ac:dyDescent="0.25">
      <c r="A210" s="28" t="s">
        <v>41</v>
      </c>
      <c r="B210" s="21" t="s">
        <v>349</v>
      </c>
      <c r="C210" s="22">
        <f>+SUM(D210:J210)</f>
        <v>5272466</v>
      </c>
      <c r="D210" s="22">
        <f>+SUMIF('TOTAL RECURSOS 2018'!$P:$P,CONCATENATE("O001",$A210,1,$F$8),'TOTAL RECURSOS 2018'!$N:$N)</f>
        <v>0</v>
      </c>
      <c r="E210" s="22">
        <f>+SUMIF('TOTAL RECURSOS 2018'!$P:$P,CONCATENATE("M001",$A210,1,$F$8),'TOTAL RECURSOS 2018'!$N:$N)</f>
        <v>0</v>
      </c>
      <c r="F210" s="22">
        <f>+SUMIF('TOTAL RECURSOS 2018'!$P:$P,CONCATENATE("E006",$A210,1,$F$8),'TOTAL RECURSOS 2018'!$N:$N)</f>
        <v>5272466</v>
      </c>
      <c r="G210" s="22">
        <f>+SUMIF('TOTAL RECURSOS 2018'!$P:$P,CONCATENATE("K024",$A210,1,$G$8),'TOTAL RECURSOS 2018'!$N:$N)</f>
        <v>0</v>
      </c>
      <c r="H210" s="22">
        <f>+SUMIF('TOTAL RECURSOS 2018'!$P:$P,CONCATENATE("O001",$A210,4,$F$8),'TOTAL RECURSOS 2018'!$N:$N)</f>
        <v>0</v>
      </c>
      <c r="I210" s="22">
        <f>+SUMIF('TOTAL RECURSOS 2018'!$P:$P,CONCATENATE("M001",$A210,4,$F$8),'TOTAL RECURSOS 2018'!$N:$N)</f>
        <v>0</v>
      </c>
      <c r="J210" s="22">
        <f>+SUMIF('TOTAL RECURSOS 2018'!$P:$P,CONCATENATE("E006",$A210,4,$F$8),'TOTAL RECURSOS 2018'!$N:$N)</f>
        <v>0</v>
      </c>
    </row>
    <row r="211" spans="1:10" ht="17.100000000000001" customHeight="1" x14ac:dyDescent="0.25">
      <c r="A211" s="27" t="s">
        <v>185</v>
      </c>
      <c r="B211" s="21" t="s">
        <v>350</v>
      </c>
      <c r="C211" s="22">
        <f t="shared" ref="C211:J211" si="89">+C212</f>
        <v>2200000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2200000</v>
      </c>
    </row>
    <row r="212" spans="1:10" ht="17.100000000000001" customHeight="1" x14ac:dyDescent="0.25">
      <c r="A212" s="28" t="s">
        <v>42</v>
      </c>
      <c r="B212" s="21" t="s">
        <v>350</v>
      </c>
      <c r="C212" s="22">
        <f>+SUM(D212:J212)</f>
        <v>2200000</v>
      </c>
      <c r="D212" s="22">
        <f>+SUMIF('TOTAL RECURSOS 2018'!$P:$P,CONCATENATE("O001",$A212,1,$F$8),'TOTAL RECURSOS 2018'!$N:$N)</f>
        <v>0</v>
      </c>
      <c r="E212" s="22">
        <f>+SUMIF('TOTAL RECURSOS 2018'!$P:$P,CONCATENATE("M001",$A212,1,$F$8),'TOTAL RECURSOS 2018'!$N:$N)</f>
        <v>0</v>
      </c>
      <c r="F212" s="22">
        <f>+SUMIF('TOTAL RECURSOS 2018'!$P:$P,CONCATENATE("E006",$A212,1,$F$8),'TOTAL RECURSOS 2018'!$N:$N)</f>
        <v>0</v>
      </c>
      <c r="G212" s="22">
        <f>+SUMIF('TOTAL RECURSOS 2018'!$P:$P,CONCATENATE("K024",$A212,1,$G$8),'TOTAL RECURSOS 2018'!$N:$N)</f>
        <v>0</v>
      </c>
      <c r="H212" s="22">
        <f>+SUMIF('TOTAL RECURSOS 2018'!$P:$P,CONCATENATE("O001",$A212,4,$F$8),'TOTAL RECURSOS 2018'!$N:$N)</f>
        <v>0</v>
      </c>
      <c r="I212" s="22">
        <f>+SUMIF('TOTAL RECURSOS 2018'!$P:$P,CONCATENATE("M001",$A212,4,$F$8),'TOTAL RECURSOS 2018'!$N:$N)</f>
        <v>0</v>
      </c>
      <c r="J212" s="22">
        <f>+SUMIF('TOTAL RECURSOS 2018'!$P:$P,CONCATENATE("E006",$A212,4,$F$8),'TOTAL RECURSOS 2018'!$N:$N)</f>
        <v>2200000</v>
      </c>
    </row>
    <row r="213" spans="1:10" ht="17.100000000000001" customHeight="1" x14ac:dyDescent="0.25">
      <c r="A213" s="27" t="s">
        <v>186</v>
      </c>
      <c r="B213" s="21" t="s">
        <v>351</v>
      </c>
      <c r="C213" s="22">
        <f t="shared" ref="C213:J213" si="90">+C214</f>
        <v>400000</v>
      </c>
      <c r="D213" s="22">
        <f t="shared" si="90"/>
        <v>0</v>
      </c>
      <c r="E213" s="22">
        <f t="shared" si="90"/>
        <v>0</v>
      </c>
      <c r="F213" s="22">
        <f t="shared" si="90"/>
        <v>0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400000</v>
      </c>
    </row>
    <row r="214" spans="1:10" ht="17.100000000000001" customHeight="1" x14ac:dyDescent="0.25">
      <c r="A214" s="28" t="s">
        <v>60</v>
      </c>
      <c r="B214" s="21" t="s">
        <v>352</v>
      </c>
      <c r="C214" s="22">
        <f>+SUM(D214:J214)</f>
        <v>400000</v>
      </c>
      <c r="D214" s="22">
        <f>+SUMIF('TOTAL RECURSOS 2018'!$P:$P,CONCATENATE("O001",$A214,1,$F$8),'TOTAL RECURSOS 2018'!$N:$N)</f>
        <v>0</v>
      </c>
      <c r="E214" s="22">
        <f>+SUMIF('TOTAL RECURSOS 2018'!$P:$P,CONCATENATE("M001",$A214,1,$F$8),'TOTAL RECURSOS 2018'!$N:$N)</f>
        <v>0</v>
      </c>
      <c r="F214" s="22">
        <f>+SUMIF('TOTAL RECURSOS 2018'!$P:$P,CONCATENATE("E006",$A214,1,$F$8),'TOTAL RECURSOS 2018'!$N:$N)</f>
        <v>0</v>
      </c>
      <c r="G214" s="22">
        <f>+SUMIF('TOTAL RECURSOS 2018'!$P:$P,CONCATENATE("K024",$A214,1,$G$8),'TOTAL RECURSOS 2018'!$N:$N)</f>
        <v>0</v>
      </c>
      <c r="H214" s="22">
        <f>+SUMIF('TOTAL RECURSOS 2018'!$P:$P,CONCATENATE("O001",$A214,4,$F$8),'TOTAL RECURSOS 2018'!$N:$N)</f>
        <v>0</v>
      </c>
      <c r="I214" s="22">
        <f>+SUMIF('TOTAL RECURSOS 2018'!$P:$P,CONCATENATE("M001",$A214,4,$F$8),'TOTAL RECURSOS 2018'!$N:$N)</f>
        <v>0</v>
      </c>
      <c r="J214" s="22">
        <f>+SUMIF('TOTAL RECURSOS 2018'!$P:$P,CONCATENATE("E006",$A214,4,$F$8),'TOTAL RECURSOS 2018'!$N:$N)</f>
        <v>400000</v>
      </c>
    </row>
    <row r="215" spans="1:10" ht="17.100000000000001" customHeight="1" x14ac:dyDescent="0.25">
      <c r="A215" s="27" t="s">
        <v>187</v>
      </c>
      <c r="B215" s="21" t="s">
        <v>353</v>
      </c>
      <c r="C215" s="22">
        <f t="shared" ref="C215:J215" si="91">+C216</f>
        <v>10500000</v>
      </c>
      <c r="D215" s="22">
        <f t="shared" si="91"/>
        <v>0</v>
      </c>
      <c r="E215" s="22">
        <f t="shared" si="91"/>
        <v>0</v>
      </c>
      <c r="F215" s="22">
        <f t="shared" si="91"/>
        <v>7000000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3500000</v>
      </c>
    </row>
    <row r="216" spans="1:10" ht="17.100000000000001" customHeight="1" x14ac:dyDescent="0.25">
      <c r="A216" s="28" t="s">
        <v>43</v>
      </c>
      <c r="B216" s="21" t="s">
        <v>354</v>
      </c>
      <c r="C216" s="22">
        <f>+SUM(D216:J216)</f>
        <v>10500000</v>
      </c>
      <c r="D216" s="22">
        <f>+SUMIF('TOTAL RECURSOS 2018'!$P:$P,CONCATENATE("O001",$A216,1,$F$8),'TOTAL RECURSOS 2018'!$N:$N)</f>
        <v>0</v>
      </c>
      <c r="E216" s="22">
        <f>+SUMIF('TOTAL RECURSOS 2018'!$P:$P,CONCATENATE("M001",$A216,1,$F$8),'TOTAL RECURSOS 2018'!$N:$N)</f>
        <v>0</v>
      </c>
      <c r="F216" s="22">
        <f>+SUMIF('TOTAL RECURSOS 2018'!$P:$P,CONCATENATE("E006",$A216,1,$F$8),'TOTAL RECURSOS 2018'!$N:$N)</f>
        <v>7000000</v>
      </c>
      <c r="G216" s="22">
        <f>+SUMIF('TOTAL RECURSOS 2018'!$P:$P,CONCATENATE("K024",$A216,1,$G$8),'TOTAL RECURSOS 2018'!$N:$N)</f>
        <v>0</v>
      </c>
      <c r="H216" s="22">
        <f>+SUMIF('TOTAL RECURSOS 2018'!$P:$P,CONCATENATE("O001",$A216,4,$F$8),'TOTAL RECURSOS 2018'!$N:$N)</f>
        <v>0</v>
      </c>
      <c r="I216" s="22">
        <f>+SUMIF('TOTAL RECURSOS 2018'!$P:$P,CONCATENATE("M001",$A216,4,$F$8),'TOTAL RECURSOS 2018'!$N:$N)</f>
        <v>0</v>
      </c>
      <c r="J216" s="22">
        <f>+SUMIF('TOTAL RECURSOS 2018'!$P:$P,CONCATENATE("E006",$A216,4,$F$8),'TOTAL RECURSOS 2018'!$N:$N)</f>
        <v>3500000</v>
      </c>
    </row>
    <row r="217" spans="1:10" ht="17.100000000000001" customHeight="1" x14ac:dyDescent="0.25">
      <c r="A217" s="27" t="s">
        <v>188</v>
      </c>
      <c r="B217" s="21" t="s">
        <v>355</v>
      </c>
      <c r="C217" s="22">
        <f t="shared" ref="C217:J217" si="92">+C218</f>
        <v>2505000</v>
      </c>
      <c r="D217" s="22">
        <f t="shared" si="92"/>
        <v>0</v>
      </c>
      <c r="E217" s="22">
        <f t="shared" si="92"/>
        <v>0</v>
      </c>
      <c r="F217" s="22">
        <f t="shared" si="92"/>
        <v>2500000</v>
      </c>
      <c r="G217" s="22">
        <f t="shared" si="92"/>
        <v>0</v>
      </c>
      <c r="H217" s="22">
        <f t="shared" si="92"/>
        <v>0</v>
      </c>
      <c r="I217" s="22">
        <f t="shared" si="92"/>
        <v>5000</v>
      </c>
      <c r="J217" s="22">
        <f t="shared" si="92"/>
        <v>0</v>
      </c>
    </row>
    <row r="218" spans="1:10" ht="17.100000000000001" customHeight="1" x14ac:dyDescent="0.25">
      <c r="A218" s="28" t="s">
        <v>44</v>
      </c>
      <c r="B218" s="21" t="s">
        <v>356</v>
      </c>
      <c r="C218" s="22">
        <f>+SUM(D218:J218)</f>
        <v>2505000</v>
      </c>
      <c r="D218" s="22">
        <f>+SUMIF('TOTAL RECURSOS 2018'!$P:$P,CONCATENATE("O001",$A218,1,$F$8),'TOTAL RECURSOS 2018'!$N:$N)</f>
        <v>0</v>
      </c>
      <c r="E218" s="22">
        <f>+SUMIF('TOTAL RECURSOS 2018'!$P:$P,CONCATENATE("M001",$A218,1,$F$8),'TOTAL RECURSOS 2018'!$N:$N)</f>
        <v>0</v>
      </c>
      <c r="F218" s="22">
        <f>+SUMIF('TOTAL RECURSOS 2018'!$P:$P,CONCATENATE("E006",$A218,1,$F$8),'TOTAL RECURSOS 2018'!$N:$N)</f>
        <v>2500000</v>
      </c>
      <c r="G218" s="22">
        <f>+SUMIF('TOTAL RECURSOS 2018'!$P:$P,CONCATENATE("K024",$A218,1,$G$8),'TOTAL RECURSOS 2018'!$N:$N)</f>
        <v>0</v>
      </c>
      <c r="H218" s="22">
        <f>+SUMIF('TOTAL RECURSOS 2018'!$P:$P,CONCATENATE("O001",$A218,4,$F$8),'TOTAL RECURSOS 2018'!$N:$N)</f>
        <v>0</v>
      </c>
      <c r="I218" s="22">
        <f>+SUMIF('TOTAL RECURSOS 2018'!$P:$P,CONCATENATE("M001",$A218,4,$F$8),'TOTAL RECURSOS 2018'!$N:$N)</f>
        <v>5000</v>
      </c>
      <c r="J218" s="22">
        <f>+SUMIF('TOTAL RECURSOS 2018'!$P:$P,CONCATENATE("E006",$A218,4,$F$8),'TOTAL RECURSOS 2018'!$N:$N)</f>
        <v>0</v>
      </c>
    </row>
    <row r="219" spans="1:10" ht="17.100000000000001" customHeight="1" x14ac:dyDescent="0.25">
      <c r="A219" s="27" t="s">
        <v>189</v>
      </c>
      <c r="B219" s="21" t="s">
        <v>357</v>
      </c>
      <c r="C219" s="22">
        <f t="shared" ref="C219:J219" si="93">+C220</f>
        <v>2300000</v>
      </c>
      <c r="D219" s="22">
        <f t="shared" si="93"/>
        <v>0</v>
      </c>
      <c r="E219" s="22">
        <f t="shared" si="93"/>
        <v>0</v>
      </c>
      <c r="F219" s="22">
        <f t="shared" si="93"/>
        <v>2300000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0</v>
      </c>
    </row>
    <row r="220" spans="1:10" ht="17.100000000000001" customHeight="1" x14ac:dyDescent="0.25">
      <c r="A220" s="28" t="s">
        <v>45</v>
      </c>
      <c r="B220" s="21" t="s">
        <v>357</v>
      </c>
      <c r="C220" s="22">
        <f>+SUM(D220:J220)</f>
        <v>2300000</v>
      </c>
      <c r="D220" s="22">
        <f>+SUMIF('TOTAL RECURSOS 2018'!$P:$P,CONCATENATE("O001",$A220,1,$F$8),'TOTAL RECURSOS 2018'!$N:$N)</f>
        <v>0</v>
      </c>
      <c r="E220" s="22">
        <f>+SUMIF('TOTAL RECURSOS 2018'!$P:$P,CONCATENATE("M001",$A220,1,$F$8),'TOTAL RECURSOS 2018'!$N:$N)</f>
        <v>0</v>
      </c>
      <c r="F220" s="22">
        <f>+SUMIF('TOTAL RECURSOS 2018'!$P:$P,CONCATENATE("E006",$A220,1,$F$8),'TOTAL RECURSOS 2018'!$N:$N)</f>
        <v>2300000</v>
      </c>
      <c r="G220" s="22">
        <f>+SUMIF('TOTAL RECURSOS 2018'!$P:$P,CONCATENATE("K024",$A220,1,$G$8),'TOTAL RECURSOS 2018'!$N:$N)</f>
        <v>0</v>
      </c>
      <c r="H220" s="22">
        <f>+SUMIF('TOTAL RECURSOS 2018'!$P:$P,CONCATENATE("O001",$A220,4,$F$8),'TOTAL RECURSOS 2018'!$N:$N)</f>
        <v>0</v>
      </c>
      <c r="I220" s="22">
        <f>+SUMIF('TOTAL RECURSOS 2018'!$P:$P,CONCATENATE("M001",$A220,4,$F$8),'TOTAL RECURSOS 2018'!$N:$N)</f>
        <v>0</v>
      </c>
      <c r="J220" s="22">
        <f>+SUMIF('TOTAL RECURSOS 2018'!$P:$P,CONCATENATE("E006",$A220,4,$F$8),'TOTAL RECURSOS 2018'!$N:$N)</f>
        <v>0</v>
      </c>
    </row>
    <row r="221" spans="1:10" s="9" customFormat="1" ht="17.100000000000001" customHeight="1" x14ac:dyDescent="0.2">
      <c r="A221" s="26">
        <v>3700</v>
      </c>
      <c r="B221" s="19" t="s">
        <v>358</v>
      </c>
      <c r="C221" s="20">
        <f t="shared" ref="C221:J221" si="94">+C222+C226+C230+C233</f>
        <v>5157280</v>
      </c>
      <c r="D221" s="20">
        <f t="shared" si="94"/>
        <v>0</v>
      </c>
      <c r="E221" s="20">
        <f t="shared" si="94"/>
        <v>0</v>
      </c>
      <c r="F221" s="20">
        <f t="shared" si="94"/>
        <v>0</v>
      </c>
      <c r="G221" s="20">
        <f t="shared" si="94"/>
        <v>0</v>
      </c>
      <c r="H221" s="20">
        <f t="shared" si="94"/>
        <v>30000</v>
      </c>
      <c r="I221" s="20">
        <f t="shared" si="94"/>
        <v>60000</v>
      </c>
      <c r="J221" s="20">
        <f t="shared" si="94"/>
        <v>5067280</v>
      </c>
    </row>
    <row r="222" spans="1:10" ht="17.100000000000001" customHeight="1" x14ac:dyDescent="0.25">
      <c r="A222" s="27" t="s">
        <v>190</v>
      </c>
      <c r="B222" s="21" t="s">
        <v>359</v>
      </c>
      <c r="C222" s="22">
        <f t="shared" ref="C222:J222" si="95">+C223+C224+C225</f>
        <v>1450000</v>
      </c>
      <c r="D222" s="22">
        <f t="shared" si="95"/>
        <v>0</v>
      </c>
      <c r="E222" s="22">
        <f t="shared" si="95"/>
        <v>0</v>
      </c>
      <c r="F222" s="22">
        <f t="shared" si="95"/>
        <v>0</v>
      </c>
      <c r="G222" s="22">
        <f t="shared" si="95"/>
        <v>0</v>
      </c>
      <c r="H222" s="22">
        <f t="shared" si="95"/>
        <v>0</v>
      </c>
      <c r="I222" s="22">
        <f t="shared" si="95"/>
        <v>0</v>
      </c>
      <c r="J222" s="22">
        <f t="shared" si="95"/>
        <v>1450000</v>
      </c>
    </row>
    <row r="223" spans="1:10" ht="17.100000000000001" customHeight="1" x14ac:dyDescent="0.25">
      <c r="A223" s="28" t="s">
        <v>104</v>
      </c>
      <c r="B223" s="21" t="s">
        <v>360</v>
      </c>
      <c r="C223" s="22">
        <f>+SUM(D223:J223)</f>
        <v>200000</v>
      </c>
      <c r="D223" s="22">
        <f>+SUMIF('TOTAL RECURSOS 2018'!$P:$P,CONCATENATE("O001",$A223,1,$F$8),'TOTAL RECURSOS 2018'!$N:$N)</f>
        <v>0</v>
      </c>
      <c r="E223" s="22">
        <f>+SUMIF('TOTAL RECURSOS 2018'!$P:$P,CONCATENATE("M001",$A223,1,$F$8),'TOTAL RECURSOS 2018'!$N:$N)</f>
        <v>0</v>
      </c>
      <c r="F223" s="22">
        <f>+SUMIF('TOTAL RECURSOS 2018'!$P:$P,CONCATENATE("E006",$A223,1,$F$8),'TOTAL RECURSOS 2018'!$N:$N)</f>
        <v>0</v>
      </c>
      <c r="G223" s="22">
        <f>+SUMIF('TOTAL RECURSOS 2018'!$P:$P,CONCATENATE("K024",$A223,1,$G$8),'TOTAL RECURSOS 2018'!$N:$N)</f>
        <v>0</v>
      </c>
      <c r="H223" s="22">
        <f>+SUMIF('TOTAL RECURSOS 2018'!$P:$P,CONCATENATE("O001",$A223,4,$F$8),'TOTAL RECURSOS 2018'!$N:$N)</f>
        <v>0</v>
      </c>
      <c r="I223" s="22">
        <f>+SUMIF('TOTAL RECURSOS 2018'!$P:$P,CONCATENATE("M001",$A223,4,$F$8),'TOTAL RECURSOS 2018'!$N:$N)</f>
        <v>0</v>
      </c>
      <c r="J223" s="22">
        <f>+SUMIF('TOTAL RECURSOS 2018'!$P:$P,CONCATENATE("E006",$A223,4,$F$8),'TOTAL RECURSOS 2018'!$N:$N)</f>
        <v>200000</v>
      </c>
    </row>
    <row r="224" spans="1:10" ht="17.100000000000001" customHeight="1" x14ac:dyDescent="0.25">
      <c r="A224" s="28" t="s">
        <v>105</v>
      </c>
      <c r="B224" s="30" t="s">
        <v>396</v>
      </c>
      <c r="C224" s="22">
        <f>+SUM(D224:J224)</f>
        <v>250000</v>
      </c>
      <c r="D224" s="22">
        <f>+SUMIF('TOTAL RECURSOS 2018'!$P:$P,CONCATENATE("O001",$A224,1,$F$8),'TOTAL RECURSOS 2018'!$N:$N)</f>
        <v>0</v>
      </c>
      <c r="E224" s="22">
        <f>+SUMIF('TOTAL RECURSOS 2018'!$P:$P,CONCATENATE("M001",$A224,1,$F$8),'TOTAL RECURSOS 2018'!$N:$N)</f>
        <v>0</v>
      </c>
      <c r="F224" s="22">
        <f>+SUMIF('TOTAL RECURSOS 2018'!$P:$P,CONCATENATE("E006",$A224,1,$F$8),'TOTAL RECURSOS 2018'!$N:$N)</f>
        <v>0</v>
      </c>
      <c r="G224" s="22">
        <f>+SUMIF('TOTAL RECURSOS 2018'!$P:$P,CONCATENATE("K024",$A224,1,$G$8),'TOTAL RECURSOS 2018'!$N:$N)</f>
        <v>0</v>
      </c>
      <c r="H224" s="22">
        <f>+SUMIF('TOTAL RECURSOS 2018'!$P:$P,CONCATENATE("O001",$A224,4,$F$8),'TOTAL RECURSOS 2018'!$N:$N)</f>
        <v>0</v>
      </c>
      <c r="I224" s="22">
        <f>+SUMIF('TOTAL RECURSOS 2018'!$P:$P,CONCATENATE("M001",$A224,4,$F$8),'TOTAL RECURSOS 2018'!$N:$N)</f>
        <v>0</v>
      </c>
      <c r="J224" s="22">
        <f>+SUMIF('TOTAL RECURSOS 2018'!$P:$P,CONCATENATE("E006",$A224,4,$F$8),'TOTAL RECURSOS 2018'!$N:$N)</f>
        <v>250000</v>
      </c>
    </row>
    <row r="225" spans="1:10" ht="17.100000000000001" customHeight="1" x14ac:dyDescent="0.25">
      <c r="A225" s="28" t="s">
        <v>106</v>
      </c>
      <c r="B225" s="29" t="s">
        <v>361</v>
      </c>
      <c r="C225" s="22">
        <f>+SUM(D225:J225)</f>
        <v>1000000</v>
      </c>
      <c r="D225" s="22">
        <f>+SUMIF('TOTAL RECURSOS 2018'!$P:$P,CONCATENATE("O001",$A225,1,$F$8),'TOTAL RECURSOS 2018'!$N:$N)</f>
        <v>0</v>
      </c>
      <c r="E225" s="22">
        <f>+SUMIF('TOTAL RECURSOS 2018'!$P:$P,CONCATENATE("M001",$A225,1,$F$8),'TOTAL RECURSOS 2018'!$N:$N)</f>
        <v>0</v>
      </c>
      <c r="F225" s="22">
        <f>+SUMIF('TOTAL RECURSOS 2018'!$P:$P,CONCATENATE("E006",$A225,1,$F$8),'TOTAL RECURSOS 2018'!$N:$N)</f>
        <v>0</v>
      </c>
      <c r="G225" s="22">
        <f>+SUMIF('TOTAL RECURSOS 2018'!$P:$P,CONCATENATE("K024",$A225,1,$G$8),'TOTAL RECURSOS 2018'!$N:$N)</f>
        <v>0</v>
      </c>
      <c r="H225" s="22">
        <f>+SUMIF('TOTAL RECURSOS 2018'!$P:$P,CONCATENATE("O001",$A225,4,$F$8),'TOTAL RECURSOS 2018'!$N:$N)</f>
        <v>0</v>
      </c>
      <c r="I225" s="22">
        <f>+SUMIF('TOTAL RECURSOS 2018'!$P:$P,CONCATENATE("M001",$A225,4,$F$8),'TOTAL RECURSOS 2018'!$N:$N)</f>
        <v>0</v>
      </c>
      <c r="J225" s="22">
        <f>+SUMIF('TOTAL RECURSOS 2018'!$P:$P,CONCATENATE("E006",$A225,4,$F$8),'TOTAL RECURSOS 2018'!$N:$N)</f>
        <v>1000000</v>
      </c>
    </row>
    <row r="226" spans="1:10" ht="17.100000000000001" customHeight="1" x14ac:dyDescent="0.25">
      <c r="A226" s="27" t="s">
        <v>191</v>
      </c>
      <c r="B226" s="21" t="s">
        <v>362</v>
      </c>
      <c r="C226" s="22">
        <f t="shared" ref="C226:J226" si="96">+C227+C228+C229</f>
        <v>1040000</v>
      </c>
      <c r="D226" s="22">
        <f t="shared" si="96"/>
        <v>0</v>
      </c>
      <c r="E226" s="22">
        <f t="shared" si="96"/>
        <v>0</v>
      </c>
      <c r="F226" s="22">
        <f t="shared" si="96"/>
        <v>0</v>
      </c>
      <c r="G226" s="22">
        <f t="shared" si="96"/>
        <v>0</v>
      </c>
      <c r="H226" s="22">
        <f t="shared" si="96"/>
        <v>10000</v>
      </c>
      <c r="I226" s="22">
        <f t="shared" si="96"/>
        <v>30000</v>
      </c>
      <c r="J226" s="22">
        <f t="shared" si="96"/>
        <v>1000000</v>
      </c>
    </row>
    <row r="227" spans="1:10" ht="17.100000000000001" customHeight="1" x14ac:dyDescent="0.25">
      <c r="A227" s="28" t="s">
        <v>68</v>
      </c>
      <c r="B227" s="21" t="s">
        <v>363</v>
      </c>
      <c r="C227" s="22">
        <f>+SUM(D227:J227)</f>
        <v>500000</v>
      </c>
      <c r="D227" s="22">
        <f>+SUMIF('TOTAL RECURSOS 2018'!$P:$P,CONCATENATE("O001",$A227,1,$F$8),'TOTAL RECURSOS 2018'!$N:$N)</f>
        <v>0</v>
      </c>
      <c r="E227" s="22">
        <f>+SUMIF('TOTAL RECURSOS 2018'!$P:$P,CONCATENATE("M001",$A227,1,$F$8),'TOTAL RECURSOS 2018'!$N:$N)</f>
        <v>0</v>
      </c>
      <c r="F227" s="22">
        <f>+SUMIF('TOTAL RECURSOS 2018'!$P:$P,CONCATENATE("E006",$A227,1,$F$8),'TOTAL RECURSOS 2018'!$N:$N)</f>
        <v>0</v>
      </c>
      <c r="G227" s="22">
        <f>+SUMIF('TOTAL RECURSOS 2018'!$P:$P,CONCATENATE("K024",$A227,1,$G$8),'TOTAL RECURSOS 2018'!$N:$N)</f>
        <v>0</v>
      </c>
      <c r="H227" s="22">
        <f>+SUMIF('TOTAL RECURSOS 2018'!$P:$P,CONCATENATE("O001",$A227,4,$F$8),'TOTAL RECURSOS 2018'!$N:$N)</f>
        <v>0</v>
      </c>
      <c r="I227" s="22">
        <f>+SUMIF('TOTAL RECURSOS 2018'!$P:$P,CONCATENATE("M001",$A227,4,$F$8),'TOTAL RECURSOS 2018'!$N:$N)</f>
        <v>0</v>
      </c>
      <c r="J227" s="22">
        <f>+SUMIF('TOTAL RECURSOS 2018'!$P:$P,CONCATENATE("E006",$A227,4,$F$8),'TOTAL RECURSOS 2018'!$N:$N)</f>
        <v>500000</v>
      </c>
    </row>
    <row r="228" spans="1:10" ht="17.100000000000001" customHeight="1" x14ac:dyDescent="0.25">
      <c r="A228" s="28" t="s">
        <v>61</v>
      </c>
      <c r="B228" s="29" t="s">
        <v>364</v>
      </c>
      <c r="C228" s="22">
        <f>+SUM(D228:J228)</f>
        <v>440000</v>
      </c>
      <c r="D228" s="22">
        <f>+SUMIF('TOTAL RECURSOS 2018'!$P:$P,CONCATENATE("O001",$A228,1,$F$8),'TOTAL RECURSOS 2018'!$N:$N)</f>
        <v>0</v>
      </c>
      <c r="E228" s="22">
        <f>+SUMIF('TOTAL RECURSOS 2018'!$P:$P,CONCATENATE("M001",$A228,1,$F$8),'TOTAL RECURSOS 2018'!$N:$N)</f>
        <v>0</v>
      </c>
      <c r="F228" s="22">
        <f>+SUMIF('TOTAL RECURSOS 2018'!$P:$P,CONCATENATE("E006",$A228,1,$F$8),'TOTAL RECURSOS 2018'!$N:$N)</f>
        <v>0</v>
      </c>
      <c r="G228" s="22">
        <f>+SUMIF('TOTAL RECURSOS 2018'!$P:$P,CONCATENATE("K024",$A228,1,$G$8),'TOTAL RECURSOS 2018'!$N:$N)</f>
        <v>0</v>
      </c>
      <c r="H228" s="22">
        <f>+SUMIF('TOTAL RECURSOS 2018'!$P:$P,CONCATENATE("O001",$A228,4,$F$8),'TOTAL RECURSOS 2018'!$N:$N)</f>
        <v>10000</v>
      </c>
      <c r="I228" s="22">
        <f>+SUMIF('TOTAL RECURSOS 2018'!$P:$P,CONCATENATE("M001",$A228,4,$F$8),'TOTAL RECURSOS 2018'!$N:$N)</f>
        <v>30000</v>
      </c>
      <c r="J228" s="22">
        <f>+SUMIF('TOTAL RECURSOS 2018'!$P:$P,CONCATENATE("E006",$A228,4,$F$8),'TOTAL RECURSOS 2018'!$N:$N)</f>
        <v>400000</v>
      </c>
    </row>
    <row r="229" spans="1:10" ht="17.100000000000001" customHeight="1" x14ac:dyDescent="0.25">
      <c r="A229" s="28" t="s">
        <v>107</v>
      </c>
      <c r="B229" s="29" t="s">
        <v>365</v>
      </c>
      <c r="C229" s="22">
        <f>+SUM(D229:J229)</f>
        <v>100000</v>
      </c>
      <c r="D229" s="22">
        <f>+SUMIF('TOTAL RECURSOS 2018'!$P:$P,CONCATENATE("O001",$A229,1,$F$8),'TOTAL RECURSOS 2018'!$N:$N)</f>
        <v>0</v>
      </c>
      <c r="E229" s="22">
        <f>+SUMIF('TOTAL RECURSOS 2018'!$P:$P,CONCATENATE("M001",$A229,1,$F$8),'TOTAL RECURSOS 2018'!$N:$N)</f>
        <v>0</v>
      </c>
      <c r="F229" s="22">
        <f>+SUMIF('TOTAL RECURSOS 2018'!$P:$P,CONCATENATE("E006",$A229,1,$F$8),'TOTAL RECURSOS 2018'!$N:$N)</f>
        <v>0</v>
      </c>
      <c r="G229" s="22">
        <f>+SUMIF('TOTAL RECURSOS 2018'!$P:$P,CONCATENATE("K024",$A229,1,$G$8),'TOTAL RECURSOS 2018'!$N:$N)</f>
        <v>0</v>
      </c>
      <c r="H229" s="22">
        <f>+SUMIF('TOTAL RECURSOS 2018'!$P:$P,CONCATENATE("O001",$A229,4,$F$8),'TOTAL RECURSOS 2018'!$N:$N)</f>
        <v>0</v>
      </c>
      <c r="I229" s="22">
        <f>+SUMIF('TOTAL RECURSOS 2018'!$P:$P,CONCATENATE("M001",$A229,4,$F$8),'TOTAL RECURSOS 2018'!$N:$N)</f>
        <v>0</v>
      </c>
      <c r="J229" s="22">
        <f>+SUMIF('TOTAL RECURSOS 2018'!$P:$P,CONCATENATE("E006",$A229,4,$F$8),'TOTAL RECURSOS 2018'!$N:$N)</f>
        <v>100000</v>
      </c>
    </row>
    <row r="230" spans="1:10" ht="17.100000000000001" customHeight="1" x14ac:dyDescent="0.25">
      <c r="A230" s="27" t="s">
        <v>192</v>
      </c>
      <c r="B230" s="21" t="s">
        <v>366</v>
      </c>
      <c r="C230" s="22">
        <f t="shared" ref="C230:J230" si="97">+C231+C232</f>
        <v>1650000</v>
      </c>
      <c r="D230" s="22">
        <f t="shared" si="97"/>
        <v>0</v>
      </c>
      <c r="E230" s="22">
        <f t="shared" si="97"/>
        <v>0</v>
      </c>
      <c r="F230" s="22">
        <f t="shared" si="97"/>
        <v>0</v>
      </c>
      <c r="G230" s="22">
        <f t="shared" si="97"/>
        <v>0</v>
      </c>
      <c r="H230" s="22">
        <f t="shared" si="97"/>
        <v>20000</v>
      </c>
      <c r="I230" s="22">
        <f t="shared" si="97"/>
        <v>30000</v>
      </c>
      <c r="J230" s="22">
        <f t="shared" si="97"/>
        <v>1600000</v>
      </c>
    </row>
    <row r="231" spans="1:10" ht="17.100000000000001" customHeight="1" x14ac:dyDescent="0.25">
      <c r="A231" s="28" t="s">
        <v>69</v>
      </c>
      <c r="B231" s="21" t="s">
        <v>367</v>
      </c>
      <c r="C231" s="22">
        <f>+SUM(D231:J231)</f>
        <v>1000000</v>
      </c>
      <c r="D231" s="22">
        <f>+SUMIF('TOTAL RECURSOS 2018'!$P:$P,CONCATENATE("O001",$A231,1,$F$8),'TOTAL RECURSOS 2018'!$N:$N)</f>
        <v>0</v>
      </c>
      <c r="E231" s="22">
        <f>+SUMIF('TOTAL RECURSOS 2018'!$P:$P,CONCATENATE("M001",$A231,1,$F$8),'TOTAL RECURSOS 2018'!$N:$N)</f>
        <v>0</v>
      </c>
      <c r="F231" s="22">
        <f>+SUMIF('TOTAL RECURSOS 2018'!$P:$P,CONCATENATE("E006",$A231,1,$F$8),'TOTAL RECURSOS 2018'!$N:$N)</f>
        <v>0</v>
      </c>
      <c r="G231" s="22">
        <f>+SUMIF('TOTAL RECURSOS 2018'!$P:$P,CONCATENATE("K024",$A231,1,$G$8),'TOTAL RECURSOS 2018'!$N:$N)</f>
        <v>0</v>
      </c>
      <c r="H231" s="22">
        <f>+SUMIF('TOTAL RECURSOS 2018'!$P:$P,CONCATENATE("O001",$A231,4,$F$8),'TOTAL RECURSOS 2018'!$N:$N)</f>
        <v>0</v>
      </c>
      <c r="I231" s="22">
        <f>+SUMIF('TOTAL RECURSOS 2018'!$P:$P,CONCATENATE("M001",$A231,4,$F$8),'TOTAL RECURSOS 2018'!$N:$N)</f>
        <v>0</v>
      </c>
      <c r="J231" s="22">
        <f>+SUMIF('TOTAL RECURSOS 2018'!$P:$P,CONCATENATE("E006",$A231,4,$F$8),'TOTAL RECURSOS 2018'!$N:$N)</f>
        <v>1000000</v>
      </c>
    </row>
    <row r="232" spans="1:10" ht="17.100000000000001" customHeight="1" x14ac:dyDescent="0.25">
      <c r="A232" s="28" t="s">
        <v>62</v>
      </c>
      <c r="B232" s="21" t="s">
        <v>368</v>
      </c>
      <c r="C232" s="22">
        <f>+SUM(D232:J232)</f>
        <v>650000</v>
      </c>
      <c r="D232" s="22">
        <f>+SUMIF('TOTAL RECURSOS 2018'!$P:$P,CONCATENATE("O001",$A232,1,$F$8),'TOTAL RECURSOS 2018'!$N:$N)</f>
        <v>0</v>
      </c>
      <c r="E232" s="22">
        <f>+SUMIF('TOTAL RECURSOS 2018'!$P:$P,CONCATENATE("M001",$A232,1,$F$8),'TOTAL RECURSOS 2018'!$N:$N)</f>
        <v>0</v>
      </c>
      <c r="F232" s="22">
        <f>+SUMIF('TOTAL RECURSOS 2018'!$P:$P,CONCATENATE("E006",$A232,1,$F$8),'TOTAL RECURSOS 2018'!$N:$N)</f>
        <v>0</v>
      </c>
      <c r="G232" s="22">
        <f>+SUMIF('TOTAL RECURSOS 2018'!$P:$P,CONCATENATE("K024",$A232,1,$G$8),'TOTAL RECURSOS 2018'!$N:$N)</f>
        <v>0</v>
      </c>
      <c r="H232" s="22">
        <f>+SUMIF('TOTAL RECURSOS 2018'!$P:$P,CONCATENATE("O001",$A232,4,$F$8),'TOTAL RECURSOS 2018'!$N:$N)</f>
        <v>20000</v>
      </c>
      <c r="I232" s="22">
        <f>+SUMIF('TOTAL RECURSOS 2018'!$P:$P,CONCATENATE("M001",$A232,4,$F$8),'TOTAL RECURSOS 2018'!$N:$N)</f>
        <v>30000</v>
      </c>
      <c r="J232" s="22">
        <f>+SUMIF('TOTAL RECURSOS 2018'!$P:$P,CONCATENATE("E006",$A232,4,$F$8),'TOTAL RECURSOS 2018'!$N:$N)</f>
        <v>600000</v>
      </c>
    </row>
    <row r="233" spans="1:10" ht="17.100000000000001" customHeight="1" x14ac:dyDescent="0.25">
      <c r="A233" s="27" t="s">
        <v>193</v>
      </c>
      <c r="B233" s="21" t="s">
        <v>369</v>
      </c>
      <c r="C233" s="22">
        <f t="shared" ref="C233:J233" si="98">+C234</f>
        <v>1017280</v>
      </c>
      <c r="D233" s="22">
        <f t="shared" si="98"/>
        <v>0</v>
      </c>
      <c r="E233" s="22">
        <f t="shared" si="98"/>
        <v>0</v>
      </c>
      <c r="F233" s="22">
        <f t="shared" si="98"/>
        <v>0</v>
      </c>
      <c r="G233" s="22">
        <f t="shared" si="98"/>
        <v>0</v>
      </c>
      <c r="H233" s="22">
        <f t="shared" si="98"/>
        <v>0</v>
      </c>
      <c r="I233" s="22">
        <f t="shared" si="98"/>
        <v>0</v>
      </c>
      <c r="J233" s="22">
        <f t="shared" si="98"/>
        <v>1017280</v>
      </c>
    </row>
    <row r="234" spans="1:10" ht="17.100000000000001" customHeight="1" x14ac:dyDescent="0.25">
      <c r="A234" s="28" t="s">
        <v>108</v>
      </c>
      <c r="B234" s="29" t="s">
        <v>370</v>
      </c>
      <c r="C234" s="22">
        <f>+SUM(D234:J234)</f>
        <v>1017280</v>
      </c>
      <c r="D234" s="22">
        <f>+SUMIF('TOTAL RECURSOS 2018'!$P:$P,CONCATENATE("O001",$A234,1,$F$8),'TOTAL RECURSOS 2018'!$N:$N)</f>
        <v>0</v>
      </c>
      <c r="E234" s="22">
        <f>+SUMIF('TOTAL RECURSOS 2018'!$P:$P,CONCATENATE("M001",$A234,1,$F$8),'TOTAL RECURSOS 2018'!$N:$N)</f>
        <v>0</v>
      </c>
      <c r="F234" s="22">
        <f>+SUMIF('TOTAL RECURSOS 2018'!$P:$P,CONCATENATE("E006",$A234,1,$F$8),'TOTAL RECURSOS 2018'!$N:$N)</f>
        <v>0</v>
      </c>
      <c r="G234" s="22">
        <f>+SUMIF('TOTAL RECURSOS 2018'!$P:$P,CONCATENATE("K024",$A234,1,$G$8),'TOTAL RECURSOS 2018'!$N:$N)</f>
        <v>0</v>
      </c>
      <c r="H234" s="22">
        <f>+SUMIF('TOTAL RECURSOS 2018'!$P:$P,CONCATENATE("O001",$A234,4,$F$8),'TOTAL RECURSOS 2018'!$N:$N)</f>
        <v>0</v>
      </c>
      <c r="I234" s="22">
        <f>+SUMIF('TOTAL RECURSOS 2018'!$P:$P,CONCATENATE("M001",$A234,4,$F$8),'TOTAL RECURSOS 2018'!$N:$N)</f>
        <v>0</v>
      </c>
      <c r="J234" s="22">
        <f>+SUMIF('TOTAL RECURSOS 2018'!$P:$P,CONCATENATE("E006",$A234,4,$F$8),'TOTAL RECURSOS 2018'!$N:$N)</f>
        <v>1017280</v>
      </c>
    </row>
    <row r="235" spans="1:10" s="9" customFormat="1" ht="17.100000000000001" customHeight="1" x14ac:dyDescent="0.2">
      <c r="A235" s="26">
        <v>3800</v>
      </c>
      <c r="B235" s="19" t="s">
        <v>371</v>
      </c>
      <c r="C235" s="20">
        <f t="shared" ref="C235:J235" si="99">+C236+C238+C240</f>
        <v>1500000</v>
      </c>
      <c r="D235" s="20">
        <f t="shared" si="99"/>
        <v>0</v>
      </c>
      <c r="E235" s="20">
        <f t="shared" si="99"/>
        <v>0</v>
      </c>
      <c r="F235" s="20">
        <f t="shared" si="99"/>
        <v>0</v>
      </c>
      <c r="G235" s="20">
        <f t="shared" si="99"/>
        <v>0</v>
      </c>
      <c r="H235" s="20">
        <f t="shared" si="99"/>
        <v>0</v>
      </c>
      <c r="I235" s="20">
        <f t="shared" si="99"/>
        <v>0</v>
      </c>
      <c r="J235" s="20">
        <f t="shared" si="99"/>
        <v>1500000</v>
      </c>
    </row>
    <row r="236" spans="1:10" ht="17.100000000000001" customHeight="1" x14ac:dyDescent="0.25">
      <c r="A236" s="27" t="s">
        <v>194</v>
      </c>
      <c r="B236" s="21" t="s">
        <v>372</v>
      </c>
      <c r="C236" s="22">
        <f t="shared" ref="C236:J236" si="100">+C237</f>
        <v>0</v>
      </c>
      <c r="D236" s="22">
        <f t="shared" si="100"/>
        <v>0</v>
      </c>
      <c r="E236" s="22">
        <f t="shared" si="100"/>
        <v>0</v>
      </c>
      <c r="F236" s="22">
        <f t="shared" si="100"/>
        <v>0</v>
      </c>
      <c r="G236" s="22">
        <f t="shared" si="100"/>
        <v>0</v>
      </c>
      <c r="H236" s="22">
        <f t="shared" si="100"/>
        <v>0</v>
      </c>
      <c r="I236" s="22">
        <f t="shared" si="100"/>
        <v>0</v>
      </c>
      <c r="J236" s="22">
        <f t="shared" si="100"/>
        <v>0</v>
      </c>
    </row>
    <row r="237" spans="1:10" ht="17.100000000000001" customHeight="1" x14ac:dyDescent="0.25">
      <c r="A237" s="28" t="s">
        <v>70</v>
      </c>
      <c r="B237" s="21" t="s">
        <v>373</v>
      </c>
      <c r="C237" s="22">
        <f>+SUM(D237:J237)</f>
        <v>0</v>
      </c>
      <c r="D237" s="22">
        <f>+SUMIF('TOTAL RECURSOS 2018'!$P:$P,CONCATENATE("O001",$A237,1,$F$8),'TOTAL RECURSOS 2018'!$N:$N)</f>
        <v>0</v>
      </c>
      <c r="E237" s="22">
        <f>+SUMIF('TOTAL RECURSOS 2018'!$P:$P,CONCATENATE("M001",$A237,1,$F$8),'TOTAL RECURSOS 2018'!$N:$N)</f>
        <v>0</v>
      </c>
      <c r="F237" s="22">
        <f>+SUMIF('TOTAL RECURSOS 2018'!$P:$P,CONCATENATE("E006",$A237,1,$F$8),'TOTAL RECURSOS 2018'!$N:$N)</f>
        <v>0</v>
      </c>
      <c r="G237" s="22">
        <f>+SUMIF('TOTAL RECURSOS 2018'!$P:$P,CONCATENATE("K024",$A237,1,$G$8),'TOTAL RECURSOS 2018'!$N:$N)</f>
        <v>0</v>
      </c>
      <c r="H237" s="22">
        <f>+SUMIF('TOTAL RECURSOS 2018'!$P:$P,CONCATENATE("O001",$A237,4,$F$8),'TOTAL RECURSOS 2018'!$N:$N)</f>
        <v>0</v>
      </c>
      <c r="I237" s="22">
        <f>+SUMIF('TOTAL RECURSOS 2018'!$P:$P,CONCATENATE("M001",$A237,4,$F$8),'TOTAL RECURSOS 2018'!$N:$N)</f>
        <v>0</v>
      </c>
      <c r="J237" s="22">
        <f>+SUMIF('TOTAL RECURSOS 2018'!$P:$P,CONCATENATE("E006",$A237,4,$F$8),'TOTAL RECURSOS 2018'!$N:$N)</f>
        <v>0</v>
      </c>
    </row>
    <row r="238" spans="1:10" ht="17.100000000000001" customHeight="1" x14ac:dyDescent="0.25">
      <c r="A238" s="27" t="s">
        <v>195</v>
      </c>
      <c r="B238" s="21" t="s">
        <v>374</v>
      </c>
      <c r="C238" s="22">
        <f t="shared" ref="C238:J238" si="101">+C239</f>
        <v>1500000</v>
      </c>
      <c r="D238" s="22">
        <f t="shared" si="101"/>
        <v>0</v>
      </c>
      <c r="E238" s="22">
        <f t="shared" si="101"/>
        <v>0</v>
      </c>
      <c r="F238" s="22">
        <f t="shared" si="101"/>
        <v>0</v>
      </c>
      <c r="G238" s="22">
        <f t="shared" si="101"/>
        <v>0</v>
      </c>
      <c r="H238" s="22">
        <f t="shared" si="101"/>
        <v>0</v>
      </c>
      <c r="I238" s="22">
        <f t="shared" si="101"/>
        <v>0</v>
      </c>
      <c r="J238" s="22">
        <f t="shared" si="101"/>
        <v>1500000</v>
      </c>
    </row>
    <row r="239" spans="1:10" ht="17.100000000000001" customHeight="1" x14ac:dyDescent="0.25">
      <c r="A239" s="28" t="s">
        <v>109</v>
      </c>
      <c r="B239" s="21" t="s">
        <v>374</v>
      </c>
      <c r="C239" s="22">
        <f>+SUM(D239:J239)</f>
        <v>1500000</v>
      </c>
      <c r="D239" s="22">
        <f>+SUMIF('TOTAL RECURSOS 2018'!$P:$P,CONCATENATE("O001",$A239,1,$F$8),'TOTAL RECURSOS 2018'!$N:$N)</f>
        <v>0</v>
      </c>
      <c r="E239" s="22">
        <f>+SUMIF('TOTAL RECURSOS 2018'!$P:$P,CONCATENATE("M001",$A239,1,$F$8),'TOTAL RECURSOS 2018'!$N:$N)</f>
        <v>0</v>
      </c>
      <c r="F239" s="22">
        <f>+SUMIF('TOTAL RECURSOS 2018'!$P:$P,CONCATENATE("E006",$A239,1,$F$8),'TOTAL RECURSOS 2018'!$N:$N)</f>
        <v>0</v>
      </c>
      <c r="G239" s="22">
        <f>+SUMIF('TOTAL RECURSOS 2018'!$P:$P,CONCATENATE("K024",$A239,1,$G$8),'TOTAL RECURSOS 2018'!$N:$N)</f>
        <v>0</v>
      </c>
      <c r="H239" s="22">
        <f>+SUMIF('TOTAL RECURSOS 2018'!$P:$P,CONCATENATE("O001",$A239,4,$F$8),'TOTAL RECURSOS 2018'!$N:$N)</f>
        <v>0</v>
      </c>
      <c r="I239" s="22">
        <f>+SUMIF('TOTAL RECURSOS 2018'!$P:$P,CONCATENATE("M001",$A239,4,$F$8),'TOTAL RECURSOS 2018'!$N:$N)</f>
        <v>0</v>
      </c>
      <c r="J239" s="22">
        <f>+SUMIF('TOTAL RECURSOS 2018'!$P:$P,CONCATENATE("E006",$A239,4,$F$8),'TOTAL RECURSOS 2018'!$N:$N)</f>
        <v>1500000</v>
      </c>
    </row>
    <row r="240" spans="1:10" ht="17.100000000000001" customHeight="1" x14ac:dyDescent="0.25">
      <c r="A240" s="27" t="s">
        <v>196</v>
      </c>
      <c r="B240" s="21" t="s">
        <v>375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110</v>
      </c>
      <c r="B241" s="21" t="s">
        <v>376</v>
      </c>
      <c r="C241" s="22">
        <f>+SUM(D241:J241)</f>
        <v>0</v>
      </c>
      <c r="D241" s="22">
        <f>+SUMIF('TOTAL RECURSOS 2018'!$P:$P,CONCATENATE("O001",$A241,1,$F$8),'TOTAL RECURSOS 2018'!$N:$N)</f>
        <v>0</v>
      </c>
      <c r="E241" s="22">
        <f>+SUMIF('TOTAL RECURSOS 2018'!$P:$P,CONCATENATE("M001",$A241,1,$F$8),'TOTAL RECURSOS 2018'!$N:$N)</f>
        <v>0</v>
      </c>
      <c r="F241" s="22">
        <f>+SUMIF('TOTAL RECURSOS 2018'!$P:$P,CONCATENATE("E006",$A241,1,$F$8),'TOTAL RECURSOS 2018'!$N:$N)</f>
        <v>0</v>
      </c>
      <c r="G241" s="22">
        <f>+SUMIF('TOTAL RECURSOS 2018'!$P:$P,CONCATENATE("K024",$A241,1,$G$8),'TOTAL RECURSOS 2018'!$N:$N)</f>
        <v>0</v>
      </c>
      <c r="H241" s="22">
        <f>+SUMIF('TOTAL RECURSOS 2018'!$P:$P,CONCATENATE("O001",$A241,4,$F$8),'TOTAL RECURSOS 2018'!$N:$N)</f>
        <v>0</v>
      </c>
      <c r="I241" s="22">
        <f>+SUMIF('TOTAL RECURSOS 2018'!$P:$P,CONCATENATE("M001",$A241,4,$F$8),'TOTAL RECURSOS 2018'!$N:$N)</f>
        <v>0</v>
      </c>
      <c r="J241" s="22">
        <f>+SUMIF('TOTAL RECURSOS 2018'!$P:$P,CONCATENATE("E006",$A241,4,$F$8),'TOTAL RECURSOS 2018'!$N:$N)</f>
        <v>0</v>
      </c>
    </row>
    <row r="242" spans="1:10" s="9" customFormat="1" ht="17.100000000000001" customHeight="1" x14ac:dyDescent="0.2">
      <c r="A242" s="26">
        <v>3900</v>
      </c>
      <c r="B242" s="19" t="s">
        <v>377</v>
      </c>
      <c r="C242" s="20">
        <f t="shared" ref="C242:J242" si="103">+C243+C246+C248+C250</f>
        <v>8380078</v>
      </c>
      <c r="D242" s="20">
        <f t="shared" si="103"/>
        <v>90104</v>
      </c>
      <c r="E242" s="20">
        <f t="shared" si="103"/>
        <v>242172</v>
      </c>
      <c r="F242" s="20">
        <f t="shared" si="103"/>
        <v>2674112</v>
      </c>
      <c r="G242" s="20">
        <f t="shared" si="103"/>
        <v>0</v>
      </c>
      <c r="H242" s="20">
        <f t="shared" si="103"/>
        <v>0</v>
      </c>
      <c r="I242" s="20">
        <f t="shared" si="103"/>
        <v>0</v>
      </c>
      <c r="J242" s="20">
        <f t="shared" si="103"/>
        <v>5373690</v>
      </c>
    </row>
    <row r="243" spans="1:10" ht="17.100000000000001" customHeight="1" x14ac:dyDescent="0.25">
      <c r="A243" s="27" t="s">
        <v>197</v>
      </c>
      <c r="B243" s="21" t="s">
        <v>378</v>
      </c>
      <c r="C243" s="22">
        <f t="shared" ref="C243:J243" si="104">+C244+C245</f>
        <v>120000</v>
      </c>
      <c r="D243" s="22">
        <f t="shared" si="104"/>
        <v>0</v>
      </c>
      <c r="E243" s="22">
        <f t="shared" si="104"/>
        <v>0</v>
      </c>
      <c r="F243" s="22">
        <f t="shared" si="104"/>
        <v>0</v>
      </c>
      <c r="G243" s="22">
        <f t="shared" si="104"/>
        <v>0</v>
      </c>
      <c r="H243" s="22">
        <f t="shared" si="104"/>
        <v>0</v>
      </c>
      <c r="I243" s="22">
        <f t="shared" si="104"/>
        <v>0</v>
      </c>
      <c r="J243" s="22">
        <f t="shared" si="104"/>
        <v>120000</v>
      </c>
    </row>
    <row r="244" spans="1:10" ht="17.100000000000001" customHeight="1" x14ac:dyDescent="0.25">
      <c r="A244" s="28" t="s">
        <v>111</v>
      </c>
      <c r="B244" s="21" t="s">
        <v>379</v>
      </c>
      <c r="C244" s="22">
        <f>+SUM(D244:J244)</f>
        <v>20000</v>
      </c>
      <c r="D244" s="22">
        <f>+SUMIF('TOTAL RECURSOS 2018'!$P:$P,CONCATENATE("O001",$A244,1,$F$8),'TOTAL RECURSOS 2018'!$N:$N)</f>
        <v>0</v>
      </c>
      <c r="E244" s="22">
        <f>+SUMIF('TOTAL RECURSOS 2018'!$P:$P,CONCATENATE("M001",$A244,1,$F$8),'TOTAL RECURSOS 2018'!$N:$N)</f>
        <v>0</v>
      </c>
      <c r="F244" s="22">
        <f>+SUMIF('TOTAL RECURSOS 2018'!$P:$P,CONCATENATE("E006",$A244,1,$F$8),'TOTAL RECURSOS 2018'!$N:$N)</f>
        <v>0</v>
      </c>
      <c r="G244" s="22">
        <f>+SUMIF('TOTAL RECURSOS 2018'!$P:$P,CONCATENATE("K024",$A244,1,$G$8),'TOTAL RECURSOS 2018'!$N:$N)</f>
        <v>0</v>
      </c>
      <c r="H244" s="22">
        <f>+SUMIF('TOTAL RECURSOS 2018'!$P:$P,CONCATENATE("O001",$A244,4,$F$8),'TOTAL RECURSOS 2018'!$N:$N)</f>
        <v>0</v>
      </c>
      <c r="I244" s="22">
        <f>+SUMIF('TOTAL RECURSOS 2018'!$P:$P,CONCATENATE("M001",$A244,4,$F$8),'TOTAL RECURSOS 2018'!$N:$N)</f>
        <v>0</v>
      </c>
      <c r="J244" s="22">
        <f>+SUMIF('TOTAL RECURSOS 2018'!$P:$P,CONCATENATE("E006",$A244,4,$F$8),'TOTAL RECURSOS 2018'!$N:$N)</f>
        <v>20000</v>
      </c>
    </row>
    <row r="245" spans="1:10" ht="17.100000000000001" customHeight="1" x14ac:dyDescent="0.25">
      <c r="A245" s="28" t="s">
        <v>71</v>
      </c>
      <c r="B245" s="21" t="s">
        <v>380</v>
      </c>
      <c r="C245" s="22">
        <f>+SUM(D245:J245)</f>
        <v>100000</v>
      </c>
      <c r="D245" s="22">
        <f>+SUMIF('TOTAL RECURSOS 2018'!$P:$P,CONCATENATE("O001",$A245,1,$F$8),'TOTAL RECURSOS 2018'!$N:$N)</f>
        <v>0</v>
      </c>
      <c r="E245" s="22">
        <f>+SUMIF('TOTAL RECURSOS 2018'!$P:$P,CONCATENATE("M001",$A245,1,$F$8),'TOTAL RECURSOS 2018'!$N:$N)</f>
        <v>0</v>
      </c>
      <c r="F245" s="22">
        <f>+SUMIF('TOTAL RECURSOS 2018'!$P:$P,CONCATENATE("E006",$A245,1,$F$8),'TOTAL RECURSOS 2018'!$N:$N)</f>
        <v>0</v>
      </c>
      <c r="G245" s="22">
        <f>+SUMIF('TOTAL RECURSOS 2018'!$P:$P,CONCATENATE("K024",$A245,1,$G$8),'TOTAL RECURSOS 2018'!$N:$N)</f>
        <v>0</v>
      </c>
      <c r="H245" s="22">
        <f>+SUMIF('TOTAL RECURSOS 2018'!$P:$P,CONCATENATE("O001",$A245,4,$F$8),'TOTAL RECURSOS 2018'!$N:$N)</f>
        <v>0</v>
      </c>
      <c r="I245" s="22">
        <f>+SUMIF('TOTAL RECURSOS 2018'!$P:$P,CONCATENATE("M001",$A245,4,$F$8),'TOTAL RECURSOS 2018'!$N:$N)</f>
        <v>0</v>
      </c>
      <c r="J245" s="22">
        <f>+SUMIF('TOTAL RECURSOS 2018'!$P:$P,CONCATENATE("E006",$A245,4,$F$8),'TOTAL RECURSOS 2018'!$N:$N)</f>
        <v>100000</v>
      </c>
    </row>
    <row r="246" spans="1:10" ht="17.100000000000001" customHeight="1" x14ac:dyDescent="0.25">
      <c r="A246" s="27" t="s">
        <v>198</v>
      </c>
      <c r="B246" s="21" t="s">
        <v>381</v>
      </c>
      <c r="C246" s="22">
        <f t="shared" ref="C246:J246" si="105">+C247</f>
        <v>400000</v>
      </c>
      <c r="D246" s="22">
        <f t="shared" si="105"/>
        <v>0</v>
      </c>
      <c r="E246" s="22">
        <f t="shared" si="105"/>
        <v>0</v>
      </c>
      <c r="F246" s="22">
        <f t="shared" si="105"/>
        <v>0</v>
      </c>
      <c r="G246" s="22">
        <f t="shared" si="105"/>
        <v>0</v>
      </c>
      <c r="H246" s="22">
        <f t="shared" si="105"/>
        <v>0</v>
      </c>
      <c r="I246" s="22">
        <f t="shared" si="105"/>
        <v>0</v>
      </c>
      <c r="J246" s="22">
        <f t="shared" si="105"/>
        <v>400000</v>
      </c>
    </row>
    <row r="247" spans="1:10" ht="17.100000000000001" customHeight="1" x14ac:dyDescent="0.25">
      <c r="A247" s="28" t="s">
        <v>112</v>
      </c>
      <c r="B247" s="21" t="s">
        <v>381</v>
      </c>
      <c r="C247" s="22">
        <f>+SUM(D247:J247)</f>
        <v>400000</v>
      </c>
      <c r="D247" s="22">
        <f>+SUMIF('TOTAL RECURSOS 2018'!$P:$P,CONCATENATE("O001",$A247,1,$F$8),'TOTAL RECURSOS 2018'!$N:$N)</f>
        <v>0</v>
      </c>
      <c r="E247" s="22">
        <f>+SUMIF('TOTAL RECURSOS 2018'!$P:$P,CONCATENATE("M001",$A247,1,$F$8),'TOTAL RECURSOS 2018'!$N:$N)</f>
        <v>0</v>
      </c>
      <c r="F247" s="22">
        <f>+SUMIF('TOTAL RECURSOS 2018'!$P:$P,CONCATENATE("E006",$A247,1,$F$8),'TOTAL RECURSOS 2018'!$N:$N)</f>
        <v>0</v>
      </c>
      <c r="G247" s="22">
        <f>+SUMIF('TOTAL RECURSOS 2018'!$P:$P,CONCATENATE("K024",$A247,1,$G$8),'TOTAL RECURSOS 2018'!$N:$N)</f>
        <v>0</v>
      </c>
      <c r="H247" s="22">
        <f>+SUMIF('TOTAL RECURSOS 2018'!$P:$P,CONCATENATE("O001",$A247,4,$F$8),'TOTAL RECURSOS 2018'!$N:$N)</f>
        <v>0</v>
      </c>
      <c r="I247" s="22">
        <f>+SUMIF('TOTAL RECURSOS 2018'!$P:$P,CONCATENATE("M001",$A247,4,$F$8),'TOTAL RECURSOS 2018'!$N:$N)</f>
        <v>0</v>
      </c>
      <c r="J247" s="22">
        <f>+SUMIF('TOTAL RECURSOS 2018'!$P:$P,CONCATENATE("E006",$A247,4,$F$8),'TOTAL RECURSOS 2018'!$N:$N)</f>
        <v>400000</v>
      </c>
    </row>
    <row r="248" spans="1:10" ht="17.100000000000001" customHeight="1" x14ac:dyDescent="0.25">
      <c r="A248" s="27" t="s">
        <v>199</v>
      </c>
      <c r="B248" s="21" t="s">
        <v>382</v>
      </c>
      <c r="C248" s="22">
        <f t="shared" ref="C248:J248" si="106">+C249</f>
        <v>4853690</v>
      </c>
      <c r="D248" s="22">
        <f t="shared" si="106"/>
        <v>0</v>
      </c>
      <c r="E248" s="22">
        <f t="shared" si="106"/>
        <v>0</v>
      </c>
      <c r="F248" s="22">
        <f t="shared" si="106"/>
        <v>0</v>
      </c>
      <c r="G248" s="22">
        <f t="shared" si="106"/>
        <v>0</v>
      </c>
      <c r="H248" s="22">
        <f t="shared" si="106"/>
        <v>0</v>
      </c>
      <c r="I248" s="22">
        <f t="shared" si="106"/>
        <v>0</v>
      </c>
      <c r="J248" s="22">
        <f t="shared" si="106"/>
        <v>4853690</v>
      </c>
    </row>
    <row r="249" spans="1:10" ht="17.100000000000001" customHeight="1" x14ac:dyDescent="0.25">
      <c r="A249" s="28" t="s">
        <v>113</v>
      </c>
      <c r="B249" s="21" t="s">
        <v>383</v>
      </c>
      <c r="C249" s="22">
        <f>+SUM(D249:J249)</f>
        <v>4853690</v>
      </c>
      <c r="D249" s="22">
        <f>+SUMIF('TOTAL RECURSOS 2018'!$P:$P,CONCATENATE("O001",$A249,1,$F$8),'TOTAL RECURSOS 2018'!$N:$N)</f>
        <v>0</v>
      </c>
      <c r="E249" s="22">
        <f>+SUMIF('TOTAL RECURSOS 2018'!$P:$P,CONCATENATE("M001",$A249,1,$F$8),'TOTAL RECURSOS 2018'!$N:$N)</f>
        <v>0</v>
      </c>
      <c r="F249" s="22">
        <f>+SUMIF('TOTAL RECURSOS 2018'!$P:$P,CONCATENATE("E006",$A249,1,$F$8),'TOTAL RECURSOS 2018'!$N:$N)</f>
        <v>0</v>
      </c>
      <c r="G249" s="22">
        <f>+SUMIF('TOTAL RECURSOS 2018'!$P:$P,CONCATENATE("K024",$A249,1,$G$8),'TOTAL RECURSOS 2018'!$N:$N)</f>
        <v>0</v>
      </c>
      <c r="H249" s="22">
        <f>+SUMIF('TOTAL RECURSOS 2018'!$P:$P,CONCATENATE("O001",$A249,4,$F$8),'TOTAL RECURSOS 2018'!$N:$N)</f>
        <v>0</v>
      </c>
      <c r="I249" s="22">
        <f>+SUMIF('TOTAL RECURSOS 2018'!$P:$P,CONCATENATE("M001",$A249,4,$F$8),'TOTAL RECURSOS 2018'!$N:$N)</f>
        <v>0</v>
      </c>
      <c r="J249" s="22">
        <f>+SUMIF('TOTAL RECURSOS 2018'!$P:$P,CONCATENATE("E006",$A249,4,$F$8),'TOTAL RECURSOS 2018'!$N:$N)</f>
        <v>4853690</v>
      </c>
    </row>
    <row r="250" spans="1:10" ht="17.100000000000001" customHeight="1" x14ac:dyDescent="0.25">
      <c r="A250" s="27" t="s">
        <v>200</v>
      </c>
      <c r="B250" s="21" t="s">
        <v>384</v>
      </c>
      <c r="C250" s="22">
        <f t="shared" ref="C250:J250" si="107">+C251</f>
        <v>3006388</v>
      </c>
      <c r="D250" s="22">
        <f t="shared" si="107"/>
        <v>90104</v>
      </c>
      <c r="E250" s="22">
        <f t="shared" si="107"/>
        <v>242172</v>
      </c>
      <c r="F250" s="22">
        <f t="shared" si="107"/>
        <v>2674112</v>
      </c>
      <c r="G250" s="22">
        <f t="shared" si="107"/>
        <v>0</v>
      </c>
      <c r="H250" s="22">
        <f t="shared" si="107"/>
        <v>0</v>
      </c>
      <c r="I250" s="22">
        <f t="shared" si="107"/>
        <v>0</v>
      </c>
      <c r="J250" s="22">
        <f t="shared" si="107"/>
        <v>0</v>
      </c>
    </row>
    <row r="251" spans="1:10" ht="17.100000000000001" customHeight="1" x14ac:dyDescent="0.25">
      <c r="A251" s="28" t="s">
        <v>22</v>
      </c>
      <c r="B251" s="21" t="s">
        <v>385</v>
      </c>
      <c r="C251" s="22">
        <f>+SUM(D251:J251)</f>
        <v>3006388</v>
      </c>
      <c r="D251" s="22">
        <f>+SUMIF('TOTAL RECURSOS 2018'!$P:$P,CONCATENATE("O001",$A251,1,$F$8),'TOTAL RECURSOS 2018'!$N:$N)</f>
        <v>90104</v>
      </c>
      <c r="E251" s="22">
        <f>+SUMIF('TOTAL RECURSOS 2018'!$P:$P,CONCATENATE("M001",$A251,1,$F$8),'TOTAL RECURSOS 2018'!$N:$N)</f>
        <v>242172</v>
      </c>
      <c r="F251" s="22">
        <f>+SUMIF('TOTAL RECURSOS 2018'!$P:$P,CONCATENATE("E006",$A251,1,$F$8),'TOTAL RECURSOS 2018'!$N:$N)</f>
        <v>2674112</v>
      </c>
      <c r="G251" s="22">
        <f>+SUMIF('TOTAL RECURSOS 2018'!$P:$P,CONCATENATE("K024",$A251,1,$G$8),'TOTAL RECURSOS 2018'!$N:$N)</f>
        <v>0</v>
      </c>
      <c r="H251" s="22">
        <f>+SUMIF('TOTAL RECURSOS 2018'!$P:$P,CONCATENATE("O001",$A251,4,$F$8),'TOTAL RECURSOS 2018'!$N:$N)</f>
        <v>0</v>
      </c>
      <c r="I251" s="22">
        <f>+SUMIF('TOTAL RECURSOS 2018'!$P:$P,CONCATENATE("M001",$A251,4,$F$8),'TOTAL RECURSOS 2018'!$N:$N)</f>
        <v>0</v>
      </c>
      <c r="J251" s="22">
        <f>+SUMIF('TOTAL RECURSOS 2018'!$P:$P,CONCATENATE("E006",$A251,4,$F$8),'TOTAL RECURSOS 2018'!$N:$N)</f>
        <v>0</v>
      </c>
    </row>
    <row r="252" spans="1:10" s="9" customFormat="1" ht="17.100000000000001" hidden="1" customHeight="1" x14ac:dyDescent="0.2">
      <c r="A252" s="23">
        <v>5000</v>
      </c>
      <c r="B252" s="24" t="s">
        <v>386</v>
      </c>
      <c r="C252" s="18">
        <f t="shared" ref="C252:J252" si="108">+C253</f>
        <v>0</v>
      </c>
      <c r="D252" s="18">
        <f t="shared" si="108"/>
        <v>0</v>
      </c>
      <c r="E252" s="18">
        <f t="shared" si="108"/>
        <v>0</v>
      </c>
      <c r="F252" s="18">
        <f t="shared" si="108"/>
        <v>0</v>
      </c>
      <c r="G252" s="18">
        <f t="shared" si="108"/>
        <v>0</v>
      </c>
      <c r="H252" s="18">
        <f t="shared" si="108"/>
        <v>0</v>
      </c>
      <c r="I252" s="18">
        <f t="shared" si="108"/>
        <v>0</v>
      </c>
      <c r="J252" s="18">
        <f t="shared" si="108"/>
        <v>0</v>
      </c>
    </row>
    <row r="253" spans="1:10" s="9" customFormat="1" ht="17.100000000000001" hidden="1" customHeight="1" x14ac:dyDescent="0.2">
      <c r="A253" s="26">
        <v>5300</v>
      </c>
      <c r="B253" s="19" t="s">
        <v>387</v>
      </c>
      <c r="C253" s="20">
        <f t="shared" ref="C253:J253" si="109">+C254+C256</f>
        <v>0</v>
      </c>
      <c r="D253" s="20">
        <f t="shared" si="109"/>
        <v>0</v>
      </c>
      <c r="E253" s="20">
        <f t="shared" si="109"/>
        <v>0</v>
      </c>
      <c r="F253" s="20">
        <f t="shared" si="109"/>
        <v>0</v>
      </c>
      <c r="G253" s="20">
        <f t="shared" si="109"/>
        <v>0</v>
      </c>
      <c r="H253" s="20">
        <f t="shared" si="109"/>
        <v>0</v>
      </c>
      <c r="I253" s="20">
        <f t="shared" si="109"/>
        <v>0</v>
      </c>
      <c r="J253" s="20">
        <f t="shared" si="109"/>
        <v>0</v>
      </c>
    </row>
    <row r="254" spans="1:10" ht="17.100000000000001" hidden="1" customHeight="1" x14ac:dyDescent="0.25">
      <c r="A254" s="27" t="s">
        <v>201</v>
      </c>
      <c r="B254" s="21" t="s">
        <v>388</v>
      </c>
      <c r="C254" s="22">
        <f t="shared" ref="C254:J254" si="110">+C255</f>
        <v>0</v>
      </c>
      <c r="D254" s="22">
        <f t="shared" si="110"/>
        <v>0</v>
      </c>
      <c r="E254" s="22">
        <f t="shared" si="110"/>
        <v>0</v>
      </c>
      <c r="F254" s="22">
        <f t="shared" si="110"/>
        <v>0</v>
      </c>
      <c r="G254" s="22">
        <f t="shared" si="110"/>
        <v>0</v>
      </c>
      <c r="H254" s="22">
        <f t="shared" si="110"/>
        <v>0</v>
      </c>
      <c r="I254" s="22">
        <f t="shared" si="110"/>
        <v>0</v>
      </c>
      <c r="J254" s="22">
        <f t="shared" si="110"/>
        <v>0</v>
      </c>
    </row>
    <row r="255" spans="1:10" ht="17.100000000000001" hidden="1" customHeight="1" x14ac:dyDescent="0.25">
      <c r="A255" s="28" t="s">
        <v>46</v>
      </c>
      <c r="B255" s="21" t="s">
        <v>388</v>
      </c>
      <c r="C255" s="22">
        <f>+SUM(D255:J255)</f>
        <v>0</v>
      </c>
      <c r="D255" s="22">
        <f>+SUMIF('TOTAL RECURSOS 2018'!$P:$P,CONCATENATE("O001",$A255,1,$F$8),'TOTAL RECURSOS 2018'!$N:$N)</f>
        <v>0</v>
      </c>
      <c r="E255" s="22">
        <f>+SUMIF('TOTAL RECURSOS 2018'!$P:$P,CONCATENATE("M001",$A255,1,$F$8),'TOTAL RECURSOS 2018'!$N:$N)</f>
        <v>0</v>
      </c>
      <c r="F255" s="22">
        <f>+SUMIF('TOTAL RECURSOS 2018'!$P:$P,CONCATENATE("E006",$A255,1,$F$8),'TOTAL RECURSOS 2018'!$N:$N)</f>
        <v>0</v>
      </c>
      <c r="G255" s="22">
        <f>+SUMIF('TOTAL RECURSOS 2018'!$P:$P,CONCATENATE("K024",$A255,1,$G$8),'TOTAL RECURSOS 2018'!$N:$N)</f>
        <v>0</v>
      </c>
      <c r="H255" s="22">
        <f>+SUMIF('TOTAL RECURSOS 2018'!$P:$P,CONCATENATE("O001",$A255,4,$F$8),'TOTAL RECURSOS 2018'!$N:$N)</f>
        <v>0</v>
      </c>
      <c r="I255" s="22">
        <f>+SUMIF('TOTAL RECURSOS 2018'!$P:$P,CONCATENATE("M001",$A255,4,$F$8),'TOTAL RECURSOS 2018'!$N:$N)</f>
        <v>0</v>
      </c>
      <c r="J255" s="22">
        <f>+SUMIF('TOTAL RECURSOS 2018'!$P:$P,CONCATENATE("E006",$A255,4,$F$8),'TOTAL RECURSOS 2018'!$N:$N)</f>
        <v>0</v>
      </c>
    </row>
    <row r="256" spans="1:10" ht="17.100000000000001" hidden="1" customHeight="1" x14ac:dyDescent="0.25">
      <c r="A256" s="27" t="s">
        <v>202</v>
      </c>
      <c r="B256" s="21" t="s">
        <v>389</v>
      </c>
      <c r="C256" s="22">
        <f t="shared" ref="C256:J256" si="111">+C257</f>
        <v>0</v>
      </c>
      <c r="D256" s="22">
        <f t="shared" si="111"/>
        <v>0</v>
      </c>
      <c r="E256" s="22">
        <f t="shared" si="111"/>
        <v>0</v>
      </c>
      <c r="F256" s="22">
        <f t="shared" si="111"/>
        <v>0</v>
      </c>
      <c r="G256" s="22">
        <f t="shared" si="111"/>
        <v>0</v>
      </c>
      <c r="H256" s="22">
        <f t="shared" si="111"/>
        <v>0</v>
      </c>
      <c r="I256" s="22">
        <f t="shared" si="111"/>
        <v>0</v>
      </c>
      <c r="J256" s="22">
        <f t="shared" si="111"/>
        <v>0</v>
      </c>
    </row>
    <row r="257" spans="1:10" ht="17.100000000000001" hidden="1" customHeight="1" x14ac:dyDescent="0.25">
      <c r="A257" s="28" t="s">
        <v>47</v>
      </c>
      <c r="B257" s="21" t="s">
        <v>389</v>
      </c>
      <c r="C257" s="22">
        <f>+SUM(D257:J257)</f>
        <v>0</v>
      </c>
      <c r="D257" s="22">
        <f>+SUMIF('TOTAL RECURSOS 2018'!$P:$P,CONCATENATE("O001",$A257,1,$F$8),'TOTAL RECURSOS 2018'!$N:$N)</f>
        <v>0</v>
      </c>
      <c r="E257" s="22">
        <f>+SUMIF('TOTAL RECURSOS 2018'!$P:$P,CONCATENATE("M001",$A257,1,$F$8),'TOTAL RECURSOS 2018'!$N:$N)</f>
        <v>0</v>
      </c>
      <c r="F257" s="22">
        <f>+SUMIF('TOTAL RECURSOS 2018'!$P:$P,CONCATENATE("E006",$A257,1,$F$8),'TOTAL RECURSOS 2018'!$N:$N)</f>
        <v>0</v>
      </c>
      <c r="G257" s="22">
        <f>+SUMIF('TOTAL RECURSOS 2018'!$P:$P,CONCATENATE("K024",$A257,1,$G$8),'TOTAL RECURSOS 2018'!$N:$N)</f>
        <v>0</v>
      </c>
      <c r="H257" s="22">
        <f>+SUMIF('TOTAL RECURSOS 2018'!$P:$P,CONCATENATE("O001",$A257,4,$F$8),'TOTAL RECURSOS 2018'!$N:$N)</f>
        <v>0</v>
      </c>
      <c r="I257" s="22">
        <f>+SUMIF('TOTAL RECURSOS 2018'!$P:$P,CONCATENATE("M001",$A257,4,$F$8),'TOTAL RECURSOS 2018'!$N:$N)</f>
        <v>0</v>
      </c>
      <c r="J257" s="22">
        <f>+SUMIF('TOTAL RECURSOS 2018'!$P:$P,CONCATENATE("E006",$A257,4,$F$8),'TOTAL RECURSOS 2018'!$N:$N)</f>
        <v>0</v>
      </c>
    </row>
    <row r="258" spans="1:10" s="9" customFormat="1" ht="17.100000000000001" customHeight="1" x14ac:dyDescent="0.2">
      <c r="A258" s="23">
        <v>6000</v>
      </c>
      <c r="B258" s="24" t="s">
        <v>390</v>
      </c>
      <c r="C258" s="18">
        <f t="shared" ref="C258:J260" si="112">+C259</f>
        <v>0</v>
      </c>
      <c r="D258" s="18">
        <f t="shared" si="112"/>
        <v>0</v>
      </c>
      <c r="E258" s="18">
        <f t="shared" si="112"/>
        <v>0</v>
      </c>
      <c r="F258" s="18">
        <f t="shared" si="112"/>
        <v>0</v>
      </c>
      <c r="G258" s="18">
        <f t="shared" si="112"/>
        <v>0</v>
      </c>
      <c r="H258" s="18">
        <f t="shared" si="112"/>
        <v>0</v>
      </c>
      <c r="I258" s="18">
        <f t="shared" si="112"/>
        <v>0</v>
      </c>
      <c r="J258" s="18">
        <f t="shared" si="112"/>
        <v>0</v>
      </c>
    </row>
    <row r="259" spans="1:10" s="9" customFormat="1" ht="17.100000000000001" customHeight="1" x14ac:dyDescent="0.2">
      <c r="A259" s="26">
        <v>6200</v>
      </c>
      <c r="B259" s="19" t="s">
        <v>391</v>
      </c>
      <c r="C259" s="20">
        <f t="shared" si="112"/>
        <v>0</v>
      </c>
      <c r="D259" s="20">
        <f t="shared" si="112"/>
        <v>0</v>
      </c>
      <c r="E259" s="20">
        <f t="shared" si="112"/>
        <v>0</v>
      </c>
      <c r="F259" s="20">
        <f t="shared" si="112"/>
        <v>0</v>
      </c>
      <c r="G259" s="20">
        <f t="shared" si="112"/>
        <v>0</v>
      </c>
      <c r="H259" s="20">
        <f t="shared" si="112"/>
        <v>0</v>
      </c>
      <c r="I259" s="20">
        <f t="shared" si="112"/>
        <v>0</v>
      </c>
      <c r="J259" s="20">
        <f t="shared" si="112"/>
        <v>0</v>
      </c>
    </row>
    <row r="260" spans="1:10" ht="17.100000000000001" customHeight="1" x14ac:dyDescent="0.25">
      <c r="A260" s="27" t="s">
        <v>203</v>
      </c>
      <c r="B260" s="21" t="s">
        <v>392</v>
      </c>
      <c r="C260" s="22">
        <f t="shared" si="112"/>
        <v>0</v>
      </c>
      <c r="D260" s="22">
        <f t="shared" si="112"/>
        <v>0</v>
      </c>
      <c r="E260" s="22">
        <f t="shared" si="112"/>
        <v>0</v>
      </c>
      <c r="F260" s="22">
        <f t="shared" si="112"/>
        <v>0</v>
      </c>
      <c r="G260" s="22">
        <f t="shared" si="112"/>
        <v>0</v>
      </c>
      <c r="H260" s="22">
        <f t="shared" si="112"/>
        <v>0</v>
      </c>
      <c r="I260" s="22">
        <f t="shared" si="112"/>
        <v>0</v>
      </c>
      <c r="J260" s="22">
        <f t="shared" si="112"/>
        <v>0</v>
      </c>
    </row>
    <row r="261" spans="1:10" ht="17.100000000000001" customHeight="1" x14ac:dyDescent="0.25">
      <c r="A261" s="28" t="s">
        <v>48</v>
      </c>
      <c r="B261" s="21" t="s">
        <v>393</v>
      </c>
      <c r="C261" s="22">
        <f>+SUM(D261:J261)</f>
        <v>0</v>
      </c>
      <c r="D261" s="22">
        <f>+SUMIF('TOTAL RECURSOS 2018'!$P:$P,CONCATENATE("O001",$A261,1,$F$8),'TOTAL RECURSOS 2018'!$N:$N)</f>
        <v>0</v>
      </c>
      <c r="E261" s="22">
        <f>+SUMIF('TOTAL RECURSOS 2018'!$P:$P,CONCATENATE("M001",$A261,1,$F$8),'TOTAL RECURSOS 2018'!$N:$N)</f>
        <v>0</v>
      </c>
      <c r="F261" s="22">
        <f>+SUMIF('TOTAL RECURSOS 2018'!$P:$P,CONCATENATE("E006",$A261,1,$F$8),'TOTAL RECURSOS 2018'!$N:$N)</f>
        <v>0</v>
      </c>
      <c r="G261" s="22">
        <f>+SUMIF('TOTAL RECURSOS 2018'!$P:$P,CONCATENATE("K028",$A261,1,$G$8),'TOTAL RECURSOS 2018'!$N:$N)</f>
        <v>0</v>
      </c>
      <c r="H261" s="22">
        <f>+SUMIF('TOTAL RECURSOS 2018'!$P:$P,CONCATENATE("O001",$A261,4,$F$8),'TOTAL RECURSOS 2018'!$N:$N)</f>
        <v>0</v>
      </c>
      <c r="I261" s="22">
        <f>+SUMIF('TOTAL RECURSOS 2018'!$P:$P,CONCATENATE("M001",$A261,4,$F$8),'TOTAL RECURSOS 2018'!$N:$N)</f>
        <v>0</v>
      </c>
      <c r="J261" s="22">
        <f>+SUMIF('TOTAL RECURSOS 2018'!$P:$P,CONCATENATE("E006",$A261,4,$F$8),'TOTAL RECURSOS 2018'!$N:$N)</f>
        <v>0</v>
      </c>
    </row>
    <row r="262" spans="1:10" s="9" customFormat="1" ht="17.100000000000001" customHeight="1" thickBot="1" x14ac:dyDescent="0.25">
      <c r="A262" s="11" t="s">
        <v>118</v>
      </c>
      <c r="B262" s="58"/>
      <c r="C262" s="25">
        <f t="shared" ref="C262:J262" si="113">+C10+C53+C136+C252+C258</f>
        <v>278616211</v>
      </c>
      <c r="D262" s="25">
        <f t="shared" si="113"/>
        <v>5409865</v>
      </c>
      <c r="E262" s="25">
        <f t="shared" si="113"/>
        <v>13714267</v>
      </c>
      <c r="F262" s="25">
        <f t="shared" si="113"/>
        <v>193692079</v>
      </c>
      <c r="G262" s="25">
        <f t="shared" si="113"/>
        <v>0</v>
      </c>
      <c r="H262" s="25">
        <f t="shared" si="113"/>
        <v>170857</v>
      </c>
      <c r="I262" s="25">
        <f t="shared" si="113"/>
        <v>2309461</v>
      </c>
      <c r="J262" s="25">
        <f t="shared" si="113"/>
        <v>63319682</v>
      </c>
    </row>
    <row r="264" spans="1:10" hidden="1" x14ac:dyDescent="0.25"/>
    <row r="265" spans="1:10" hidden="1" x14ac:dyDescent="0.25">
      <c r="A265" s="73" t="s">
        <v>413</v>
      </c>
      <c r="B265" s="74" t="s">
        <v>479</v>
      </c>
      <c r="C265"/>
    </row>
    <row r="266" spans="1:10" hidden="1" x14ac:dyDescent="0.25">
      <c r="A266" s="73" t="s">
        <v>410</v>
      </c>
      <c r="B266" s="74" t="s">
        <v>481</v>
      </c>
      <c r="C266"/>
    </row>
    <row r="267" spans="1:10" hidden="1" x14ac:dyDescent="0.25">
      <c r="A267" s="73" t="s">
        <v>403</v>
      </c>
      <c r="B267" s="74" t="s">
        <v>480</v>
      </c>
      <c r="C267"/>
    </row>
    <row r="268" spans="1:10" x14ac:dyDescent="0.25">
      <c r="B268"/>
      <c r="C268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06"/>
  <sheetViews>
    <sheetView workbookViewId="0">
      <selection activeCell="B1" sqref="B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487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1041272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16451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24731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286067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105147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35722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44611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17845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37229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47866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149215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412387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4236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2560069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98743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262385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>
        <v>33301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175785</v>
      </c>
      <c r="O24" s="41"/>
      <c r="P24" s="8" t="str">
        <f t="shared" si="0"/>
        <v>O00133301100000000000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22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90104</v>
      </c>
      <c r="O25" s="41"/>
      <c r="P25" s="8" t="str">
        <f t="shared" si="0"/>
        <v>O00139801100000000000</v>
      </c>
      <c r="R25" s="8" t="str">
        <f t="shared" si="1"/>
        <v>3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2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3403233</v>
      </c>
      <c r="O26" s="41"/>
      <c r="P26" s="8" t="str">
        <f t="shared" si="0"/>
        <v>M00111301100000000000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3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41486</v>
      </c>
      <c r="O27" s="41"/>
      <c r="P27" s="8" t="str">
        <f t="shared" si="0"/>
        <v>M00113101100000000000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4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69856</v>
      </c>
      <c r="O28" s="41"/>
      <c r="P28" s="8" t="str">
        <f t="shared" si="0"/>
        <v>M00113201100000000000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5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560341</v>
      </c>
      <c r="O29" s="41"/>
      <c r="P29" s="8" t="str">
        <f t="shared" si="0"/>
        <v>M00113202100000000000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6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310336</v>
      </c>
      <c r="O30" s="41"/>
      <c r="P30" s="8" t="str">
        <f t="shared" si="0"/>
        <v>M00114101100000000000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7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106146</v>
      </c>
      <c r="O31" s="41"/>
      <c r="P31" s="8" t="str">
        <f t="shared" si="0"/>
        <v>M00114105100000000000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8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125748</v>
      </c>
      <c r="O32" s="41"/>
      <c r="P32" s="8" t="str">
        <f t="shared" si="0"/>
        <v>M00114201100000000000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9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50299</v>
      </c>
      <c r="O33" s="41"/>
      <c r="P33" s="8" t="str">
        <f t="shared" si="0"/>
        <v>M00114301100000000000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445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93481</v>
      </c>
      <c r="O34" s="41"/>
      <c r="P34" s="8" t="str">
        <f t="shared" si="0"/>
        <v>M00114302100000000000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10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121032</v>
      </c>
      <c r="O35" s="41"/>
      <c r="P35" s="8" t="str">
        <f t="shared" si="0"/>
        <v>M00114401100000000000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11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377141</v>
      </c>
      <c r="O36" s="41"/>
      <c r="P36" s="8" t="str">
        <f t="shared" si="0"/>
        <v>M00114403100000000000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12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1597862</v>
      </c>
      <c r="O37" s="41"/>
      <c r="P37" s="8" t="str">
        <f t="shared" si="0"/>
        <v>M00114404100000000000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13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13222</v>
      </c>
      <c r="O38" s="41"/>
      <c r="P38" s="8" t="str">
        <f t="shared" si="0"/>
        <v>M00114405100000000000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14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6043742</v>
      </c>
      <c r="O39" s="41"/>
      <c r="P39" s="8" t="str">
        <f t="shared" si="0"/>
        <v>M00115402100000000000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15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326990</v>
      </c>
      <c r="O40" s="41"/>
      <c r="P40" s="8" t="str">
        <f t="shared" si="0"/>
        <v>M00115403100000000000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>
        <v>33301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231180</v>
      </c>
      <c r="O41" s="41"/>
      <c r="P41" s="8" t="str">
        <f t="shared" si="0"/>
        <v>M00133301100000000000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22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242172</v>
      </c>
      <c r="O42" s="41"/>
      <c r="P42" s="8" t="str">
        <f t="shared" si="0"/>
        <v>M00139801100000000000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2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25937183</v>
      </c>
      <c r="O43" s="41"/>
      <c r="P43" s="8" t="str">
        <f t="shared" si="0"/>
        <v>E00611301100000000000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23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2052544</v>
      </c>
      <c r="O44" s="41"/>
      <c r="P44" s="8" t="str">
        <f t="shared" si="0"/>
        <v>E00612101100000000000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3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500063</v>
      </c>
      <c r="O45" s="41"/>
      <c r="P45" s="8" t="str">
        <f t="shared" si="0"/>
        <v>E00613101100000000000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4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749721</v>
      </c>
      <c r="O46" s="41"/>
      <c r="P46" s="8" t="str">
        <f t="shared" si="0"/>
        <v>E00613201100000000000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5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2530826</v>
      </c>
      <c r="O47" s="41"/>
      <c r="P47" s="8" t="str">
        <f t="shared" si="0"/>
        <v>E00613202100000000000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6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3846966</v>
      </c>
      <c r="O48" s="41"/>
      <c r="P48" s="8" t="str">
        <f t="shared" si="0"/>
        <v>E00614101100000000000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7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1310640</v>
      </c>
      <c r="O49" s="41"/>
      <c r="P49" s="8" t="str">
        <f t="shared" si="0"/>
        <v>E00614105100000000000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8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1349626</v>
      </c>
      <c r="O50" s="41"/>
      <c r="P50" s="8" t="str">
        <f t="shared" si="0"/>
        <v>E00614201100000000000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9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539846</v>
      </c>
      <c r="O51" s="41"/>
      <c r="P51" s="8" t="str">
        <f t="shared" si="0"/>
        <v>E00614301100000000000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445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857278</v>
      </c>
      <c r="O52" s="41"/>
      <c r="P52" s="8" t="str">
        <f t="shared" si="0"/>
        <v>E00614302100000000000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10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1629503</v>
      </c>
      <c r="O53" s="41"/>
      <c r="P53" s="8" t="str">
        <f t="shared" si="0"/>
        <v>E00614401100000000000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11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5097030</v>
      </c>
      <c r="O54" s="41"/>
      <c r="P54" s="8" t="str">
        <f t="shared" si="0"/>
        <v>E00614403100000000000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12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13341610</v>
      </c>
      <c r="O55" s="41"/>
      <c r="P55" s="8" t="str">
        <f t="shared" si="0"/>
        <v>E00614404100000000000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13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128060</v>
      </c>
      <c r="O56" s="41"/>
      <c r="P56" s="8" t="str">
        <f t="shared" si="0"/>
        <v>E00614405100000000000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14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74837256</v>
      </c>
      <c r="O57" s="41"/>
      <c r="P57" s="8" t="str">
        <f t="shared" si="0"/>
        <v>E00615402100000000000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15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2133927</v>
      </c>
      <c r="O58" s="41"/>
      <c r="P58" s="8" t="str">
        <f t="shared" si="0"/>
        <v>E00615403100000000000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28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3000000</v>
      </c>
      <c r="O59" s="41"/>
      <c r="P59" s="8" t="str">
        <f t="shared" si="0"/>
        <v>E00625101100000000000</v>
      </c>
      <c r="R59" s="8" t="str">
        <f t="shared" si="1"/>
        <v>2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17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0</v>
      </c>
      <c r="O60" s="41"/>
      <c r="P60" s="8" t="str">
        <f t="shared" si="0"/>
        <v>E00626102100000000000</v>
      </c>
      <c r="R60" s="8" t="str">
        <f t="shared" si="1"/>
        <v>2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18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16963120</v>
      </c>
      <c r="O61" s="41"/>
      <c r="P61" s="8" t="str">
        <f t="shared" si="0"/>
        <v>E00631101100000000000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19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8600000</v>
      </c>
      <c r="O62" s="41"/>
      <c r="P62" s="8" t="str">
        <f t="shared" si="0"/>
        <v>E00631201100000000000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468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419600</v>
      </c>
      <c r="O63" s="41"/>
      <c r="P63" s="8" t="str">
        <f t="shared" si="0"/>
        <v>E00631603100000000000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93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2300000</v>
      </c>
      <c r="O64" s="41"/>
      <c r="P64" s="8" t="str">
        <f t="shared" si="0"/>
        <v>E00632301100000000000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94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1700000</v>
      </c>
      <c r="O65" s="41"/>
      <c r="P65" s="8" t="str">
        <f t="shared" si="0"/>
        <v>E00632502100000000000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56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2320702</v>
      </c>
      <c r="O66" s="41"/>
      <c r="P66" s="8" t="str">
        <f t="shared" si="0"/>
        <v>E00633301100000000000</v>
      </c>
      <c r="R66" s="8" t="str">
        <f t="shared" si="1"/>
        <v>3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20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1800000</v>
      </c>
      <c r="O67" s="41"/>
      <c r="P67" s="8" t="str">
        <f t="shared" si="0"/>
        <v>E00633801100000000000</v>
      </c>
      <c r="R67" s="8" t="str">
        <f t="shared" si="1"/>
        <v>3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21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0</v>
      </c>
      <c r="O68" s="41"/>
      <c r="P68" s="8" t="str">
        <f t="shared" si="0"/>
        <v>E00634501100000000000</v>
      </c>
      <c r="R68" s="8" t="str">
        <f t="shared" si="1"/>
        <v>3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41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5272466</v>
      </c>
      <c r="O69" s="41"/>
      <c r="P69" s="8" t="str">
        <f t="shared" si="0"/>
        <v>E00635301100000000000</v>
      </c>
      <c r="R69" s="8" t="str">
        <f t="shared" si="1"/>
        <v>3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42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0</v>
      </c>
      <c r="O70" s="41"/>
      <c r="P70" s="8" t="str">
        <f t="shared" si="0"/>
        <v>E00635401100000000000</v>
      </c>
      <c r="R70" s="8" t="str">
        <f t="shared" si="1"/>
        <v>3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43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7000000</v>
      </c>
      <c r="O71" s="41"/>
      <c r="P71" s="8" t="str">
        <f t="shared" si="0"/>
        <v>E00635701100000000000</v>
      </c>
      <c r="R71" s="8" t="str">
        <f t="shared" si="1"/>
        <v>3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44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2500000</v>
      </c>
      <c r="O72" s="41"/>
      <c r="P72" s="8" t="str">
        <f t="shared" ref="P72:P135" si="2">+CONCATENATE(H72,I72,K72,M72)</f>
        <v>E00635801100000000000</v>
      </c>
      <c r="R72" s="8" t="str">
        <f t="shared" ref="R72:R135" si="3">+MID(I72,1,1)</f>
        <v>3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45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2300000</v>
      </c>
      <c r="O73" s="41"/>
      <c r="P73" s="8" t="str">
        <f t="shared" si="2"/>
        <v>E00635901100000000000</v>
      </c>
      <c r="R73" s="8" t="str">
        <f t="shared" si="3"/>
        <v>3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22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2674112</v>
      </c>
      <c r="O74" s="41"/>
      <c r="P74" s="8" t="str">
        <f t="shared" si="2"/>
        <v>E00639801100000000000</v>
      </c>
      <c r="R74" s="8" t="str">
        <f t="shared" si="3"/>
        <v>3</v>
      </c>
    </row>
    <row r="75" spans="1:18" s="36" customFormat="1" ht="20.100000000000001" customHeight="1" x14ac:dyDescent="0.25">
      <c r="A75" s="5"/>
      <c r="B75" s="1" t="s">
        <v>409</v>
      </c>
      <c r="C75" s="1">
        <v>1</v>
      </c>
      <c r="D75" s="1">
        <v>3</v>
      </c>
      <c r="E75" s="1" t="s">
        <v>415</v>
      </c>
      <c r="F75" s="1" t="s">
        <v>405</v>
      </c>
      <c r="G75" s="1" t="s">
        <v>414</v>
      </c>
      <c r="H75" s="1" t="s">
        <v>413</v>
      </c>
      <c r="I75" s="53">
        <v>15901</v>
      </c>
      <c r="J75" s="1">
        <v>1</v>
      </c>
      <c r="K75" s="1">
        <v>4</v>
      </c>
      <c r="L75" s="1" t="s">
        <v>401</v>
      </c>
      <c r="M75" s="1" t="s">
        <v>400</v>
      </c>
      <c r="N75" s="42">
        <v>104320</v>
      </c>
      <c r="O75" s="41"/>
      <c r="P75" s="8" t="str">
        <f t="shared" si="2"/>
        <v>O00115901400000000000</v>
      </c>
      <c r="R75" s="8" t="str">
        <f t="shared" si="3"/>
        <v>1</v>
      </c>
    </row>
    <row r="76" spans="1:18" s="36" customFormat="1" ht="20.100000000000001" customHeight="1" x14ac:dyDescent="0.25">
      <c r="A76" s="5"/>
      <c r="B76" s="1" t="s">
        <v>409</v>
      </c>
      <c r="C76" s="1">
        <v>1</v>
      </c>
      <c r="D76" s="1">
        <v>3</v>
      </c>
      <c r="E76" s="1" t="s">
        <v>415</v>
      </c>
      <c r="F76" s="1" t="s">
        <v>405</v>
      </c>
      <c r="G76" s="1" t="s">
        <v>414</v>
      </c>
      <c r="H76" s="1" t="s">
        <v>413</v>
      </c>
      <c r="I76" s="53">
        <v>21101</v>
      </c>
      <c r="J76" s="1">
        <v>1</v>
      </c>
      <c r="K76" s="1">
        <v>4</v>
      </c>
      <c r="L76" s="1" t="s">
        <v>401</v>
      </c>
      <c r="M76" s="1" t="s">
        <v>400</v>
      </c>
      <c r="N76" s="42">
        <v>1500</v>
      </c>
      <c r="O76" s="41"/>
      <c r="P76" s="8" t="str">
        <f t="shared" si="2"/>
        <v>O00121101400000000000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>
        <v>1</v>
      </c>
      <c r="D77" s="1">
        <v>3</v>
      </c>
      <c r="E77" s="1" t="s">
        <v>415</v>
      </c>
      <c r="F77" s="1" t="s">
        <v>405</v>
      </c>
      <c r="G77" s="1" t="s">
        <v>414</v>
      </c>
      <c r="H77" s="1" t="s">
        <v>413</v>
      </c>
      <c r="I77" s="53">
        <v>21501</v>
      </c>
      <c r="J77" s="1">
        <v>1</v>
      </c>
      <c r="K77" s="1">
        <v>4</v>
      </c>
      <c r="L77" s="1" t="s">
        <v>401</v>
      </c>
      <c r="M77" s="1" t="s">
        <v>400</v>
      </c>
      <c r="N77" s="42">
        <v>1000</v>
      </c>
      <c r="O77" s="41"/>
      <c r="P77" s="8" t="str">
        <f t="shared" si="2"/>
        <v>O00121501400000000000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>
        <v>1</v>
      </c>
      <c r="D78" s="1">
        <v>3</v>
      </c>
      <c r="E78" s="1" t="s">
        <v>415</v>
      </c>
      <c r="F78" s="1" t="s">
        <v>405</v>
      </c>
      <c r="G78" s="1" t="s">
        <v>414</v>
      </c>
      <c r="H78" s="1" t="s">
        <v>413</v>
      </c>
      <c r="I78" s="53">
        <v>22104</v>
      </c>
      <c r="J78" s="1">
        <v>1</v>
      </c>
      <c r="K78" s="1">
        <v>4</v>
      </c>
      <c r="L78" s="1" t="s">
        <v>401</v>
      </c>
      <c r="M78" s="1" t="s">
        <v>400</v>
      </c>
      <c r="N78" s="42">
        <v>3000</v>
      </c>
      <c r="O78" s="41"/>
      <c r="P78" s="8" t="str">
        <f t="shared" si="2"/>
        <v>O00122104400000000000</v>
      </c>
      <c r="R78" s="8" t="str">
        <f t="shared" si="3"/>
        <v>2</v>
      </c>
    </row>
    <row r="79" spans="1:18" s="36" customFormat="1" ht="20.100000000000001" customHeight="1" x14ac:dyDescent="0.25">
      <c r="A79" s="5"/>
      <c r="B79" s="1" t="s">
        <v>409</v>
      </c>
      <c r="C79" s="1">
        <v>1</v>
      </c>
      <c r="D79" s="1">
        <v>3</v>
      </c>
      <c r="E79" s="1" t="s">
        <v>415</v>
      </c>
      <c r="F79" s="1" t="s">
        <v>405</v>
      </c>
      <c r="G79" s="1" t="s">
        <v>414</v>
      </c>
      <c r="H79" s="1" t="s">
        <v>413</v>
      </c>
      <c r="I79" s="53">
        <v>26102</v>
      </c>
      <c r="J79" s="1">
        <v>1</v>
      </c>
      <c r="K79" s="1">
        <v>4</v>
      </c>
      <c r="L79" s="1" t="s">
        <v>401</v>
      </c>
      <c r="M79" s="1" t="s">
        <v>400</v>
      </c>
      <c r="N79" s="42">
        <v>7500</v>
      </c>
      <c r="O79" s="41"/>
      <c r="P79" s="8" t="str">
        <f t="shared" si="2"/>
        <v>O00126102400000000000</v>
      </c>
      <c r="R79" s="8" t="str">
        <f t="shared" si="3"/>
        <v>2</v>
      </c>
    </row>
    <row r="80" spans="1:18" s="36" customFormat="1" ht="20.100000000000001" customHeight="1" x14ac:dyDescent="0.25">
      <c r="A80" s="5"/>
      <c r="B80" s="1" t="s">
        <v>409</v>
      </c>
      <c r="C80" s="1">
        <v>1</v>
      </c>
      <c r="D80" s="1">
        <v>3</v>
      </c>
      <c r="E80" s="1" t="s">
        <v>415</v>
      </c>
      <c r="F80" s="1" t="s">
        <v>405</v>
      </c>
      <c r="G80" s="1" t="s">
        <v>414</v>
      </c>
      <c r="H80" s="1" t="s">
        <v>413</v>
      </c>
      <c r="I80" s="53">
        <v>31301</v>
      </c>
      <c r="J80" s="1">
        <v>1</v>
      </c>
      <c r="K80" s="1">
        <v>4</v>
      </c>
      <c r="L80" s="1" t="s">
        <v>401</v>
      </c>
      <c r="M80" s="1" t="s">
        <v>400</v>
      </c>
      <c r="N80" s="42">
        <v>0</v>
      </c>
      <c r="O80" s="41"/>
      <c r="P80" s="8" t="str">
        <f t="shared" si="2"/>
        <v>O00131301400000000000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>
        <v>1</v>
      </c>
      <c r="D81" s="1">
        <v>3</v>
      </c>
      <c r="E81" s="1" t="s">
        <v>415</v>
      </c>
      <c r="F81" s="1" t="s">
        <v>405</v>
      </c>
      <c r="G81" s="1" t="s">
        <v>414</v>
      </c>
      <c r="H81" s="1" t="s">
        <v>413</v>
      </c>
      <c r="I81" s="53">
        <v>31401</v>
      </c>
      <c r="J81" s="1">
        <v>1</v>
      </c>
      <c r="K81" s="1">
        <v>4</v>
      </c>
      <c r="L81" s="1" t="s">
        <v>401</v>
      </c>
      <c r="M81" s="1" t="s">
        <v>400</v>
      </c>
      <c r="N81" s="42">
        <v>4537</v>
      </c>
      <c r="O81" s="41"/>
      <c r="P81" s="8" t="str">
        <f t="shared" si="2"/>
        <v>O00131401400000000000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>
        <v>1</v>
      </c>
      <c r="D82" s="1">
        <v>3</v>
      </c>
      <c r="E82" s="1" t="s">
        <v>415</v>
      </c>
      <c r="F82" s="1" t="s">
        <v>405</v>
      </c>
      <c r="G82" s="1" t="s">
        <v>414</v>
      </c>
      <c r="H82" s="1" t="s">
        <v>413</v>
      </c>
      <c r="I82" s="53">
        <v>31601</v>
      </c>
      <c r="J82" s="1">
        <v>1</v>
      </c>
      <c r="K82" s="1">
        <v>4</v>
      </c>
      <c r="L82" s="1" t="s">
        <v>401</v>
      </c>
      <c r="M82" s="1" t="s">
        <v>400</v>
      </c>
      <c r="N82" s="42">
        <v>0</v>
      </c>
      <c r="O82" s="41"/>
      <c r="P82" s="8" t="str">
        <f t="shared" si="2"/>
        <v>O00131601400000000000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>
        <v>1</v>
      </c>
      <c r="D83" s="1">
        <v>3</v>
      </c>
      <c r="E83" s="1" t="s">
        <v>415</v>
      </c>
      <c r="F83" s="1" t="s">
        <v>405</v>
      </c>
      <c r="G83" s="1" t="s">
        <v>414</v>
      </c>
      <c r="H83" s="1" t="s">
        <v>413</v>
      </c>
      <c r="I83" s="53">
        <v>31801</v>
      </c>
      <c r="J83" s="1">
        <v>1</v>
      </c>
      <c r="K83" s="1">
        <v>4</v>
      </c>
      <c r="L83" s="1" t="s">
        <v>401</v>
      </c>
      <c r="M83" s="1" t="s">
        <v>400</v>
      </c>
      <c r="N83" s="42">
        <v>0</v>
      </c>
      <c r="O83" s="41"/>
      <c r="P83" s="8" t="str">
        <f t="shared" si="2"/>
        <v>O00131801400000000000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>
        <v>1</v>
      </c>
      <c r="D84" s="1">
        <v>3</v>
      </c>
      <c r="E84" s="1" t="s">
        <v>415</v>
      </c>
      <c r="F84" s="1" t="s">
        <v>405</v>
      </c>
      <c r="G84" s="1" t="s">
        <v>414</v>
      </c>
      <c r="H84" s="1" t="s">
        <v>413</v>
      </c>
      <c r="I84" s="53">
        <v>32701</v>
      </c>
      <c r="J84" s="1">
        <v>1</v>
      </c>
      <c r="K84" s="1">
        <v>4</v>
      </c>
      <c r="L84" s="1" t="s">
        <v>401</v>
      </c>
      <c r="M84" s="1" t="s">
        <v>400</v>
      </c>
      <c r="N84" s="42">
        <v>0</v>
      </c>
      <c r="O84" s="41"/>
      <c r="P84" s="8" t="str">
        <f t="shared" si="2"/>
        <v>O00132701400000000000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>
        <v>1</v>
      </c>
      <c r="D85" s="1">
        <v>3</v>
      </c>
      <c r="E85" s="1" t="s">
        <v>415</v>
      </c>
      <c r="F85" s="1" t="s">
        <v>405</v>
      </c>
      <c r="G85" s="1" t="s">
        <v>414</v>
      </c>
      <c r="H85" s="1" t="s">
        <v>413</v>
      </c>
      <c r="I85" s="53">
        <v>33401</v>
      </c>
      <c r="J85" s="1">
        <v>1</v>
      </c>
      <c r="K85" s="1">
        <v>4</v>
      </c>
      <c r="L85" s="1" t="s">
        <v>401</v>
      </c>
      <c r="M85" s="1" t="s">
        <v>400</v>
      </c>
      <c r="N85" s="42">
        <v>19000</v>
      </c>
      <c r="O85" s="41"/>
      <c r="P85" s="8" t="str">
        <f t="shared" si="2"/>
        <v>O00133401400000000000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>
        <v>1</v>
      </c>
      <c r="D86" s="1">
        <v>3</v>
      </c>
      <c r="E86" s="1" t="s">
        <v>415</v>
      </c>
      <c r="F86" s="1" t="s">
        <v>405</v>
      </c>
      <c r="G86" s="1" t="s">
        <v>414</v>
      </c>
      <c r="H86" s="1" t="s">
        <v>413</v>
      </c>
      <c r="I86" s="53">
        <v>35701</v>
      </c>
      <c r="J86" s="1">
        <v>1</v>
      </c>
      <c r="K86" s="1">
        <v>4</v>
      </c>
      <c r="L86" s="1" t="s">
        <v>401</v>
      </c>
      <c r="M86" s="1" t="s">
        <v>400</v>
      </c>
      <c r="N86" s="42">
        <v>0</v>
      </c>
      <c r="O86" s="41"/>
      <c r="P86" s="8" t="str">
        <f t="shared" si="2"/>
        <v>O00135701400000000000</v>
      </c>
      <c r="R86" s="8" t="str">
        <f t="shared" si="3"/>
        <v>3</v>
      </c>
    </row>
    <row r="87" spans="1:18" s="36" customFormat="1" ht="20.100000000000001" customHeight="1" x14ac:dyDescent="0.25">
      <c r="A87" s="5"/>
      <c r="B87" s="1" t="s">
        <v>409</v>
      </c>
      <c r="C87" s="1">
        <v>1</v>
      </c>
      <c r="D87" s="1">
        <v>3</v>
      </c>
      <c r="E87" s="1" t="s">
        <v>415</v>
      </c>
      <c r="F87" s="1" t="s">
        <v>405</v>
      </c>
      <c r="G87" s="1" t="s">
        <v>414</v>
      </c>
      <c r="H87" s="1" t="s">
        <v>413</v>
      </c>
      <c r="I87" s="53">
        <v>37204</v>
      </c>
      <c r="J87" s="1">
        <v>1</v>
      </c>
      <c r="K87" s="1">
        <v>4</v>
      </c>
      <c r="L87" s="1" t="s">
        <v>401</v>
      </c>
      <c r="M87" s="1" t="s">
        <v>400</v>
      </c>
      <c r="N87" s="42">
        <v>10000</v>
      </c>
      <c r="O87" s="41"/>
      <c r="P87" s="8" t="str">
        <f t="shared" si="2"/>
        <v>O00137204400000000000</v>
      </c>
      <c r="R87" s="8" t="str">
        <f t="shared" si="3"/>
        <v>3</v>
      </c>
    </row>
    <row r="88" spans="1:18" s="36" customFormat="1" ht="20.100000000000001" customHeight="1" x14ac:dyDescent="0.25">
      <c r="A88" s="5"/>
      <c r="B88" s="1" t="s">
        <v>409</v>
      </c>
      <c r="C88" s="1">
        <v>1</v>
      </c>
      <c r="D88" s="1">
        <v>3</v>
      </c>
      <c r="E88" s="1" t="s">
        <v>415</v>
      </c>
      <c r="F88" s="1" t="s">
        <v>405</v>
      </c>
      <c r="G88" s="1" t="s">
        <v>414</v>
      </c>
      <c r="H88" s="1" t="s">
        <v>413</v>
      </c>
      <c r="I88" s="53">
        <v>37504</v>
      </c>
      <c r="J88" s="1">
        <v>1</v>
      </c>
      <c r="K88" s="1">
        <v>4</v>
      </c>
      <c r="L88" s="1" t="s">
        <v>401</v>
      </c>
      <c r="M88" s="1" t="s">
        <v>400</v>
      </c>
      <c r="N88" s="42">
        <v>20000</v>
      </c>
      <c r="O88" s="41"/>
      <c r="P88" s="8" t="str">
        <f t="shared" si="2"/>
        <v>O00137504400000000000</v>
      </c>
      <c r="R88" s="8" t="str">
        <f t="shared" si="3"/>
        <v>3</v>
      </c>
    </row>
    <row r="89" spans="1:18" s="36" customFormat="1" ht="20.100000000000001" customHeight="1" x14ac:dyDescent="0.25">
      <c r="A89" s="5"/>
      <c r="B89" s="1" t="s">
        <v>409</v>
      </c>
      <c r="C89" s="1">
        <v>3</v>
      </c>
      <c r="D89" s="1">
        <v>1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12101</v>
      </c>
      <c r="J89" s="1">
        <v>1</v>
      </c>
      <c r="K89" s="1">
        <v>4</v>
      </c>
      <c r="L89" s="1" t="s">
        <v>401</v>
      </c>
      <c r="M89" s="1" t="s">
        <v>400</v>
      </c>
      <c r="N89" s="42">
        <v>1340090</v>
      </c>
      <c r="O89" s="41"/>
      <c r="P89" s="8" t="str">
        <f t="shared" si="2"/>
        <v>M00112101400000000000</v>
      </c>
      <c r="R89" s="8" t="str">
        <f t="shared" si="3"/>
        <v>1</v>
      </c>
    </row>
    <row r="90" spans="1:18" s="36" customFormat="1" ht="20.100000000000001" customHeight="1" x14ac:dyDescent="0.25">
      <c r="A90" s="5"/>
      <c r="B90" s="1" t="s">
        <v>409</v>
      </c>
      <c r="C90" s="1">
        <v>3</v>
      </c>
      <c r="D90" s="1">
        <v>1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15901</v>
      </c>
      <c r="J90" s="1">
        <v>1</v>
      </c>
      <c r="K90" s="1">
        <v>4</v>
      </c>
      <c r="L90" s="1" t="s">
        <v>401</v>
      </c>
      <c r="M90" s="1" t="s">
        <v>400</v>
      </c>
      <c r="N90" s="42">
        <v>347909</v>
      </c>
      <c r="O90" s="41"/>
      <c r="P90" s="8" t="str">
        <f t="shared" si="2"/>
        <v>M00115901400000000000</v>
      </c>
      <c r="R90" s="8" t="str">
        <f t="shared" si="3"/>
        <v>1</v>
      </c>
    </row>
    <row r="91" spans="1:18" s="36" customFormat="1" ht="20.100000000000001" customHeight="1" x14ac:dyDescent="0.25">
      <c r="A91" s="5"/>
      <c r="B91" s="1" t="s">
        <v>409</v>
      </c>
      <c r="C91" s="1">
        <v>3</v>
      </c>
      <c r="D91" s="1">
        <v>1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21101</v>
      </c>
      <c r="J91" s="1">
        <v>1</v>
      </c>
      <c r="K91" s="1">
        <v>4</v>
      </c>
      <c r="L91" s="1" t="s">
        <v>401</v>
      </c>
      <c r="M91" s="1" t="s">
        <v>400</v>
      </c>
      <c r="N91" s="42">
        <v>15000</v>
      </c>
      <c r="O91" s="41"/>
      <c r="P91" s="8" t="str">
        <f t="shared" si="2"/>
        <v>M00121101400000000000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>
        <v>3</v>
      </c>
      <c r="D92" s="1">
        <v>1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21401</v>
      </c>
      <c r="J92" s="1">
        <v>1</v>
      </c>
      <c r="K92" s="1">
        <v>4</v>
      </c>
      <c r="L92" s="1" t="s">
        <v>401</v>
      </c>
      <c r="M92" s="1" t="s">
        <v>400</v>
      </c>
      <c r="N92" s="42">
        <v>5000</v>
      </c>
      <c r="O92" s="41"/>
      <c r="P92" s="8" t="str">
        <f t="shared" si="2"/>
        <v>M00121401400000000000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>
        <v>3</v>
      </c>
      <c r="D93" s="1">
        <v>1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21501</v>
      </c>
      <c r="J93" s="1">
        <v>1</v>
      </c>
      <c r="K93" s="1">
        <v>4</v>
      </c>
      <c r="L93" s="1" t="s">
        <v>401</v>
      </c>
      <c r="M93" s="1" t="s">
        <v>400</v>
      </c>
      <c r="N93" s="42">
        <v>12000</v>
      </c>
      <c r="O93" s="41"/>
      <c r="P93" s="8" t="str">
        <f t="shared" si="2"/>
        <v>M00121501400000000000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>
        <v>3</v>
      </c>
      <c r="D94" s="1">
        <v>1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22104</v>
      </c>
      <c r="J94" s="1">
        <v>1</v>
      </c>
      <c r="K94" s="1">
        <v>4</v>
      </c>
      <c r="L94" s="1" t="s">
        <v>401</v>
      </c>
      <c r="M94" s="1" t="s">
        <v>400</v>
      </c>
      <c r="N94" s="42">
        <v>50000</v>
      </c>
      <c r="O94" s="41"/>
      <c r="P94" s="8" t="str">
        <f t="shared" si="2"/>
        <v>M00122104400000000000</v>
      </c>
      <c r="R94" s="8" t="str">
        <f t="shared" si="3"/>
        <v>2</v>
      </c>
    </row>
    <row r="95" spans="1:18" s="36" customFormat="1" ht="20.100000000000001" customHeight="1" x14ac:dyDescent="0.25">
      <c r="A95" s="5"/>
      <c r="B95" s="1" t="s">
        <v>409</v>
      </c>
      <c r="C95" s="1">
        <v>3</v>
      </c>
      <c r="D95" s="1">
        <v>1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22106</v>
      </c>
      <c r="J95" s="1">
        <v>1</v>
      </c>
      <c r="K95" s="1">
        <v>4</v>
      </c>
      <c r="L95" s="1" t="s">
        <v>401</v>
      </c>
      <c r="M95" s="1" t="s">
        <v>400</v>
      </c>
      <c r="N95" s="42">
        <v>10000</v>
      </c>
      <c r="O95" s="41"/>
      <c r="P95" s="8" t="str">
        <f t="shared" si="2"/>
        <v>M00122106400000000000</v>
      </c>
      <c r="R95" s="8" t="str">
        <f t="shared" si="3"/>
        <v>2</v>
      </c>
    </row>
    <row r="96" spans="1:18" s="36" customFormat="1" ht="20.100000000000001" customHeight="1" x14ac:dyDescent="0.25">
      <c r="A96" s="5"/>
      <c r="B96" s="1" t="s">
        <v>409</v>
      </c>
      <c r="C96" s="1">
        <v>3</v>
      </c>
      <c r="D96" s="1">
        <v>1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22301</v>
      </c>
      <c r="J96" s="1">
        <v>1</v>
      </c>
      <c r="K96" s="1">
        <v>4</v>
      </c>
      <c r="L96" s="1" t="s">
        <v>401</v>
      </c>
      <c r="M96" s="1" t="s">
        <v>400</v>
      </c>
      <c r="N96" s="42">
        <v>2000</v>
      </c>
      <c r="O96" s="41"/>
      <c r="P96" s="8" t="str">
        <f t="shared" si="2"/>
        <v>M00122301400000000000</v>
      </c>
      <c r="R96" s="8" t="str">
        <f t="shared" si="3"/>
        <v>2</v>
      </c>
    </row>
    <row r="97" spans="1:18" s="36" customFormat="1" ht="20.100000000000001" customHeight="1" x14ac:dyDescent="0.25">
      <c r="A97" s="5"/>
      <c r="B97" s="1" t="s">
        <v>409</v>
      </c>
      <c r="C97" s="1">
        <v>3</v>
      </c>
      <c r="D97" s="1">
        <v>1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26102</v>
      </c>
      <c r="J97" s="1">
        <v>1</v>
      </c>
      <c r="K97" s="1">
        <v>4</v>
      </c>
      <c r="L97" s="1" t="s">
        <v>401</v>
      </c>
      <c r="M97" s="1" t="s">
        <v>400</v>
      </c>
      <c r="N97" s="42">
        <v>1000</v>
      </c>
      <c r="O97" s="41"/>
      <c r="P97" s="8" t="str">
        <f t="shared" si="2"/>
        <v>M00126102400000000000</v>
      </c>
      <c r="R97" s="8" t="str">
        <f t="shared" si="3"/>
        <v>2</v>
      </c>
    </row>
    <row r="98" spans="1:18" s="36" customFormat="1" ht="20.100000000000001" customHeight="1" x14ac:dyDescent="0.25">
      <c r="A98" s="5"/>
      <c r="B98" s="1" t="s">
        <v>409</v>
      </c>
      <c r="C98" s="1">
        <v>3</v>
      </c>
      <c r="D98" s="1">
        <v>1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27101</v>
      </c>
      <c r="J98" s="1">
        <v>1</v>
      </c>
      <c r="K98" s="1">
        <v>4</v>
      </c>
      <c r="L98" s="1" t="s">
        <v>401</v>
      </c>
      <c r="M98" s="1" t="s">
        <v>400</v>
      </c>
      <c r="N98" s="42">
        <v>5000</v>
      </c>
      <c r="O98" s="41"/>
      <c r="P98" s="8" t="str">
        <f t="shared" si="2"/>
        <v>M00127101400000000000</v>
      </c>
      <c r="R98" s="8" t="str">
        <f t="shared" si="3"/>
        <v>2</v>
      </c>
    </row>
    <row r="99" spans="1:18" s="36" customFormat="1" ht="20.100000000000001" customHeight="1" x14ac:dyDescent="0.25">
      <c r="A99" s="5"/>
      <c r="B99" s="1" t="s">
        <v>409</v>
      </c>
      <c r="C99" s="1">
        <v>3</v>
      </c>
      <c r="D99" s="1">
        <v>1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27201</v>
      </c>
      <c r="J99" s="1">
        <v>1</v>
      </c>
      <c r="K99" s="1">
        <v>4</v>
      </c>
      <c r="L99" s="1" t="s">
        <v>401</v>
      </c>
      <c r="M99" s="1" t="s">
        <v>400</v>
      </c>
      <c r="N99" s="42">
        <v>3000</v>
      </c>
      <c r="O99" s="41"/>
      <c r="P99" s="8" t="str">
        <f t="shared" si="2"/>
        <v>M00127201400000000000</v>
      </c>
      <c r="R99" s="8" t="str">
        <f t="shared" si="3"/>
        <v>2</v>
      </c>
    </row>
    <row r="100" spans="1:18" s="36" customFormat="1" ht="20.100000000000001" customHeight="1" x14ac:dyDescent="0.25">
      <c r="A100" s="5"/>
      <c r="B100" s="1" t="s">
        <v>409</v>
      </c>
      <c r="C100" s="1">
        <v>3</v>
      </c>
      <c r="D100" s="1">
        <v>1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27301</v>
      </c>
      <c r="J100" s="1">
        <v>1</v>
      </c>
      <c r="K100" s="1">
        <v>4</v>
      </c>
      <c r="L100" s="1" t="s">
        <v>401</v>
      </c>
      <c r="M100" s="1" t="s">
        <v>400</v>
      </c>
      <c r="N100" s="42">
        <v>10000</v>
      </c>
      <c r="O100" s="41"/>
      <c r="P100" s="8" t="str">
        <f t="shared" si="2"/>
        <v>M00127301400000000000</v>
      </c>
      <c r="R100" s="8" t="str">
        <f t="shared" si="3"/>
        <v>2</v>
      </c>
    </row>
    <row r="101" spans="1:18" s="36" customFormat="1" ht="20.100000000000001" customHeight="1" x14ac:dyDescent="0.25">
      <c r="A101" s="5"/>
      <c r="B101" s="1" t="s">
        <v>409</v>
      </c>
      <c r="C101" s="1">
        <v>3</v>
      </c>
      <c r="D101" s="1">
        <v>1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31301</v>
      </c>
      <c r="J101" s="1">
        <v>1</v>
      </c>
      <c r="K101" s="1">
        <v>4</v>
      </c>
      <c r="L101" s="1" t="s">
        <v>401</v>
      </c>
      <c r="M101" s="1" t="s">
        <v>400</v>
      </c>
      <c r="N101" s="42">
        <v>0</v>
      </c>
      <c r="O101" s="41"/>
      <c r="P101" s="8" t="str">
        <f t="shared" si="2"/>
        <v>M00131301400000000000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>
        <v>3</v>
      </c>
      <c r="D102" s="1">
        <v>1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31401</v>
      </c>
      <c r="J102" s="1">
        <v>1</v>
      </c>
      <c r="K102" s="1">
        <v>4</v>
      </c>
      <c r="L102" s="1" t="s">
        <v>401</v>
      </c>
      <c r="M102" s="1" t="s">
        <v>400</v>
      </c>
      <c r="N102" s="42">
        <v>12462</v>
      </c>
      <c r="O102" s="41"/>
      <c r="P102" s="8" t="str">
        <f t="shared" si="2"/>
        <v>M00131401400000000000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>
        <v>3</v>
      </c>
      <c r="D103" s="2">
        <v>1</v>
      </c>
      <c r="E103" s="2" t="s">
        <v>412</v>
      </c>
      <c r="F103" s="2" t="s">
        <v>405</v>
      </c>
      <c r="G103" s="2" t="s">
        <v>411</v>
      </c>
      <c r="H103" s="2" t="s">
        <v>410</v>
      </c>
      <c r="I103" s="54">
        <v>31601</v>
      </c>
      <c r="J103" s="2">
        <v>1</v>
      </c>
      <c r="K103" s="2">
        <v>4</v>
      </c>
      <c r="L103" s="2" t="s">
        <v>401</v>
      </c>
      <c r="M103" s="2" t="s">
        <v>400</v>
      </c>
      <c r="N103" s="42">
        <v>0</v>
      </c>
      <c r="O103" s="41"/>
      <c r="P103" s="8" t="str">
        <f t="shared" si="2"/>
        <v>M00131601400000000000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>
        <v>3</v>
      </c>
      <c r="D104" s="2">
        <v>1</v>
      </c>
      <c r="E104" s="2" t="s">
        <v>412</v>
      </c>
      <c r="F104" s="2" t="s">
        <v>405</v>
      </c>
      <c r="G104" s="2" t="s">
        <v>411</v>
      </c>
      <c r="H104" s="2" t="s">
        <v>410</v>
      </c>
      <c r="I104" s="54">
        <v>31801</v>
      </c>
      <c r="J104" s="2">
        <v>1</v>
      </c>
      <c r="K104" s="2">
        <v>4</v>
      </c>
      <c r="L104" s="2" t="s">
        <v>401</v>
      </c>
      <c r="M104" s="2" t="s">
        <v>400</v>
      </c>
      <c r="N104" s="38">
        <v>0</v>
      </c>
      <c r="O104" s="37"/>
      <c r="P104" s="8" t="str">
        <f t="shared" si="2"/>
        <v>M00131801400000000000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>
        <v>3</v>
      </c>
      <c r="D105" s="2">
        <v>1</v>
      </c>
      <c r="E105" s="2" t="s">
        <v>412</v>
      </c>
      <c r="F105" s="2" t="s">
        <v>405</v>
      </c>
      <c r="G105" s="2" t="s">
        <v>411</v>
      </c>
      <c r="H105" s="2" t="s">
        <v>410</v>
      </c>
      <c r="I105" s="54">
        <v>32701</v>
      </c>
      <c r="J105" s="2">
        <v>1</v>
      </c>
      <c r="K105" s="2">
        <v>4</v>
      </c>
      <c r="L105" s="2" t="s">
        <v>401</v>
      </c>
      <c r="M105" s="2" t="s">
        <v>400</v>
      </c>
      <c r="N105" s="38">
        <v>0</v>
      </c>
      <c r="O105" s="37"/>
      <c r="P105" s="8" t="str">
        <f t="shared" si="2"/>
        <v>M00132701400000000000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>
        <v>3</v>
      </c>
      <c r="D106" s="2">
        <v>1</v>
      </c>
      <c r="E106" s="2" t="s">
        <v>412</v>
      </c>
      <c r="F106" s="2" t="s">
        <v>405</v>
      </c>
      <c r="G106" s="2" t="s">
        <v>411</v>
      </c>
      <c r="H106" s="2" t="s">
        <v>410</v>
      </c>
      <c r="I106" s="54">
        <v>32903</v>
      </c>
      <c r="J106" s="2">
        <v>1</v>
      </c>
      <c r="K106" s="2">
        <v>4</v>
      </c>
      <c r="L106" s="2" t="s">
        <v>401</v>
      </c>
      <c r="M106" s="2" t="s">
        <v>400</v>
      </c>
      <c r="N106" s="38">
        <v>5000</v>
      </c>
      <c r="O106" s="37"/>
      <c r="P106" s="8" t="str">
        <f t="shared" si="2"/>
        <v>M00132903400000000000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>
        <v>3</v>
      </c>
      <c r="D107" s="2">
        <v>1</v>
      </c>
      <c r="E107" s="2" t="s">
        <v>412</v>
      </c>
      <c r="F107" s="2" t="s">
        <v>405</v>
      </c>
      <c r="G107" s="2" t="s">
        <v>411</v>
      </c>
      <c r="H107" s="2" t="s">
        <v>410</v>
      </c>
      <c r="I107" s="54">
        <v>33104</v>
      </c>
      <c r="J107" s="2">
        <v>1</v>
      </c>
      <c r="K107" s="2">
        <v>4</v>
      </c>
      <c r="L107" s="2" t="s">
        <v>401</v>
      </c>
      <c r="M107" s="2" t="s">
        <v>400</v>
      </c>
      <c r="N107" s="38">
        <v>40000</v>
      </c>
      <c r="O107" s="37"/>
      <c r="P107" s="8" t="str">
        <f t="shared" si="2"/>
        <v>M00133104400000000000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>
        <v>3</v>
      </c>
      <c r="D108" s="2">
        <v>1</v>
      </c>
      <c r="E108" s="2" t="s">
        <v>412</v>
      </c>
      <c r="F108" s="2" t="s">
        <v>405</v>
      </c>
      <c r="G108" s="2" t="s">
        <v>411</v>
      </c>
      <c r="H108" s="2" t="s">
        <v>410</v>
      </c>
      <c r="I108" s="54">
        <v>33401</v>
      </c>
      <c r="J108" s="2">
        <v>1</v>
      </c>
      <c r="K108" s="2">
        <v>4</v>
      </c>
      <c r="L108" s="2" t="s">
        <v>401</v>
      </c>
      <c r="M108" s="2" t="s">
        <v>400</v>
      </c>
      <c r="N108" s="38">
        <v>120000</v>
      </c>
      <c r="O108" s="37"/>
      <c r="P108" s="8" t="str">
        <f t="shared" si="2"/>
        <v>M00133401400000000000</v>
      </c>
      <c r="R108" s="8" t="str">
        <f t="shared" si="3"/>
        <v>3</v>
      </c>
    </row>
    <row r="109" spans="1:18" s="36" customFormat="1" ht="20.100000000000001" customHeight="1" x14ac:dyDescent="0.25">
      <c r="A109" s="40"/>
      <c r="B109" s="2" t="s">
        <v>409</v>
      </c>
      <c r="C109" s="2">
        <v>3</v>
      </c>
      <c r="D109" s="2">
        <v>1</v>
      </c>
      <c r="E109" s="2" t="s">
        <v>412</v>
      </c>
      <c r="F109" s="2" t="s">
        <v>405</v>
      </c>
      <c r="G109" s="2" t="s">
        <v>411</v>
      </c>
      <c r="H109" s="2" t="s">
        <v>410</v>
      </c>
      <c r="I109" s="54">
        <v>33602</v>
      </c>
      <c r="J109" s="2">
        <v>1</v>
      </c>
      <c r="K109" s="2">
        <v>4</v>
      </c>
      <c r="L109" s="2" t="s">
        <v>401</v>
      </c>
      <c r="M109" s="2" t="s">
        <v>400</v>
      </c>
      <c r="N109" s="38">
        <v>6000</v>
      </c>
      <c r="O109" s="37"/>
      <c r="P109" s="8" t="str">
        <f t="shared" si="2"/>
        <v>M00133602400000000000</v>
      </c>
      <c r="R109" s="8" t="str">
        <f t="shared" si="3"/>
        <v>3</v>
      </c>
    </row>
    <row r="110" spans="1:18" s="36" customFormat="1" ht="20.100000000000001" customHeight="1" x14ac:dyDescent="0.25">
      <c r="A110" s="40"/>
      <c r="B110" s="2" t="s">
        <v>409</v>
      </c>
      <c r="C110" s="2">
        <v>3</v>
      </c>
      <c r="D110" s="2">
        <v>1</v>
      </c>
      <c r="E110" s="2" t="s">
        <v>412</v>
      </c>
      <c r="F110" s="2" t="s">
        <v>405</v>
      </c>
      <c r="G110" s="2" t="s">
        <v>411</v>
      </c>
      <c r="H110" s="2" t="s">
        <v>410</v>
      </c>
      <c r="I110" s="54">
        <v>34101</v>
      </c>
      <c r="J110" s="2">
        <v>1</v>
      </c>
      <c r="K110" s="2">
        <v>4</v>
      </c>
      <c r="L110" s="2" t="s">
        <v>401</v>
      </c>
      <c r="M110" s="2" t="s">
        <v>400</v>
      </c>
      <c r="N110" s="38">
        <v>260000</v>
      </c>
      <c r="O110" s="37"/>
      <c r="P110" s="8" t="str">
        <f t="shared" si="2"/>
        <v>M00134101400000000000</v>
      </c>
      <c r="R110" s="8" t="str">
        <f t="shared" si="3"/>
        <v>3</v>
      </c>
    </row>
    <row r="111" spans="1:18" s="36" customFormat="1" ht="20.100000000000001" customHeight="1" x14ac:dyDescent="0.25">
      <c r="A111" s="40"/>
      <c r="B111" s="2" t="s">
        <v>409</v>
      </c>
      <c r="C111" s="2">
        <v>3</v>
      </c>
      <c r="D111" s="2">
        <v>1</v>
      </c>
      <c r="E111" s="2" t="s">
        <v>412</v>
      </c>
      <c r="F111" s="2" t="s">
        <v>405</v>
      </c>
      <c r="G111" s="2" t="s">
        <v>411</v>
      </c>
      <c r="H111" s="2" t="s">
        <v>410</v>
      </c>
      <c r="I111" s="54">
        <v>35101</v>
      </c>
      <c r="J111" s="2">
        <v>1</v>
      </c>
      <c r="K111" s="2">
        <v>4</v>
      </c>
      <c r="L111" s="2" t="s">
        <v>401</v>
      </c>
      <c r="M111" s="2" t="s">
        <v>400</v>
      </c>
      <c r="N111" s="38">
        <v>0</v>
      </c>
      <c r="O111" s="37"/>
      <c r="P111" s="8" t="str">
        <f t="shared" si="2"/>
        <v>M00135101400000000000</v>
      </c>
      <c r="R111" s="8" t="str">
        <f t="shared" si="3"/>
        <v>3</v>
      </c>
    </row>
    <row r="112" spans="1:18" s="36" customFormat="1" ht="20.100000000000001" customHeight="1" x14ac:dyDescent="0.25">
      <c r="A112" s="40"/>
      <c r="B112" s="2" t="s">
        <v>409</v>
      </c>
      <c r="C112" s="2">
        <v>3</v>
      </c>
      <c r="D112" s="2">
        <v>1</v>
      </c>
      <c r="E112" s="2" t="s">
        <v>412</v>
      </c>
      <c r="F112" s="2" t="s">
        <v>405</v>
      </c>
      <c r="G112" s="2" t="s">
        <v>411</v>
      </c>
      <c r="H112" s="2" t="s">
        <v>410</v>
      </c>
      <c r="I112" s="54">
        <v>35701</v>
      </c>
      <c r="J112" s="2">
        <v>1</v>
      </c>
      <c r="K112" s="2">
        <v>4</v>
      </c>
      <c r="L112" s="2" t="s">
        <v>401</v>
      </c>
      <c r="M112" s="2" t="s">
        <v>400</v>
      </c>
      <c r="N112" s="38">
        <v>0</v>
      </c>
      <c r="O112" s="37"/>
      <c r="P112" s="8" t="str">
        <f t="shared" si="2"/>
        <v>M00135701400000000000</v>
      </c>
      <c r="R112" s="8" t="str">
        <f t="shared" si="3"/>
        <v>3</v>
      </c>
    </row>
    <row r="113" spans="1:18" s="36" customFormat="1" ht="20.100000000000001" customHeight="1" x14ac:dyDescent="0.25">
      <c r="A113" s="40"/>
      <c r="B113" s="2" t="s">
        <v>409</v>
      </c>
      <c r="C113" s="2">
        <v>3</v>
      </c>
      <c r="D113" s="2">
        <v>1</v>
      </c>
      <c r="E113" s="2" t="s">
        <v>412</v>
      </c>
      <c r="F113" s="2" t="s">
        <v>405</v>
      </c>
      <c r="G113" s="2" t="s">
        <v>411</v>
      </c>
      <c r="H113" s="2" t="s">
        <v>410</v>
      </c>
      <c r="I113" s="54">
        <v>35801</v>
      </c>
      <c r="J113" s="2">
        <v>1</v>
      </c>
      <c r="K113" s="2">
        <v>4</v>
      </c>
      <c r="L113" s="2" t="s">
        <v>401</v>
      </c>
      <c r="M113" s="2" t="s">
        <v>400</v>
      </c>
      <c r="N113" s="38">
        <v>5000</v>
      </c>
      <c r="O113" s="37"/>
      <c r="P113" s="8" t="str">
        <f t="shared" si="2"/>
        <v>M00135801400000000000</v>
      </c>
      <c r="R113" s="8" t="str">
        <f t="shared" si="3"/>
        <v>3</v>
      </c>
    </row>
    <row r="114" spans="1:18" s="36" customFormat="1" ht="20.100000000000001" customHeight="1" x14ac:dyDescent="0.25">
      <c r="A114" s="40"/>
      <c r="B114" s="2" t="s">
        <v>409</v>
      </c>
      <c r="C114" s="2">
        <v>3</v>
      </c>
      <c r="D114" s="2">
        <v>1</v>
      </c>
      <c r="E114" s="2" t="s">
        <v>412</v>
      </c>
      <c r="F114" s="2" t="s">
        <v>405</v>
      </c>
      <c r="G114" s="2" t="s">
        <v>411</v>
      </c>
      <c r="H114" s="2" t="s">
        <v>410</v>
      </c>
      <c r="I114" s="54">
        <v>37204</v>
      </c>
      <c r="J114" s="2">
        <v>1</v>
      </c>
      <c r="K114" s="2">
        <v>4</v>
      </c>
      <c r="L114" s="2" t="s">
        <v>401</v>
      </c>
      <c r="M114" s="2" t="s">
        <v>400</v>
      </c>
      <c r="N114" s="38">
        <v>30000</v>
      </c>
      <c r="O114" s="37"/>
      <c r="P114" s="8" t="str">
        <f t="shared" si="2"/>
        <v>M00137204400000000000</v>
      </c>
      <c r="R114" s="8" t="str">
        <f t="shared" si="3"/>
        <v>3</v>
      </c>
    </row>
    <row r="115" spans="1:18" s="36" customFormat="1" ht="20.100000000000001" customHeight="1" x14ac:dyDescent="0.25">
      <c r="A115" s="40"/>
      <c r="B115" s="2" t="s">
        <v>409</v>
      </c>
      <c r="C115" s="2">
        <v>3</v>
      </c>
      <c r="D115" s="2">
        <v>1</v>
      </c>
      <c r="E115" s="2" t="s">
        <v>412</v>
      </c>
      <c r="F115" s="2" t="s">
        <v>405</v>
      </c>
      <c r="G115" s="2" t="s">
        <v>411</v>
      </c>
      <c r="H115" s="2" t="s">
        <v>410</v>
      </c>
      <c r="I115" s="54">
        <v>37504</v>
      </c>
      <c r="J115" s="2">
        <v>1</v>
      </c>
      <c r="K115" s="2">
        <v>4</v>
      </c>
      <c r="L115" s="2" t="s">
        <v>401</v>
      </c>
      <c r="M115" s="2" t="s">
        <v>400</v>
      </c>
      <c r="N115" s="38">
        <v>30000</v>
      </c>
      <c r="O115" s="37"/>
      <c r="P115" s="8" t="str">
        <f t="shared" si="2"/>
        <v>M00137504400000000000</v>
      </c>
      <c r="R115" s="8" t="str">
        <f t="shared" si="3"/>
        <v>3</v>
      </c>
    </row>
    <row r="116" spans="1:18" s="36" customFormat="1" ht="20.100000000000001" customHeight="1" x14ac:dyDescent="0.25">
      <c r="A116" s="40"/>
      <c r="B116" s="2" t="s">
        <v>409</v>
      </c>
      <c r="C116" s="2">
        <v>3</v>
      </c>
      <c r="D116" s="2">
        <v>8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15901</v>
      </c>
      <c r="J116" s="2">
        <v>1</v>
      </c>
      <c r="K116" s="2">
        <v>4</v>
      </c>
      <c r="L116" s="2" t="s">
        <v>401</v>
      </c>
      <c r="M116" s="2" t="s">
        <v>400</v>
      </c>
      <c r="N116" s="38">
        <v>2606711</v>
      </c>
      <c r="O116" s="37"/>
      <c r="P116" s="8" t="str">
        <f t="shared" si="2"/>
        <v>E00615901400000000000</v>
      </c>
      <c r="R116" s="8" t="str">
        <f t="shared" si="3"/>
        <v>1</v>
      </c>
    </row>
    <row r="117" spans="1:18" s="36" customFormat="1" ht="20.100000000000001" customHeight="1" x14ac:dyDescent="0.25">
      <c r="A117" s="40"/>
      <c r="B117" s="2" t="s">
        <v>409</v>
      </c>
      <c r="C117" s="2">
        <v>3</v>
      </c>
      <c r="D117" s="2">
        <v>8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21101</v>
      </c>
      <c r="J117" s="2">
        <v>1</v>
      </c>
      <c r="K117" s="2">
        <v>4</v>
      </c>
      <c r="L117" s="2" t="s">
        <v>401</v>
      </c>
      <c r="M117" s="2" t="s">
        <v>400</v>
      </c>
      <c r="N117" s="38">
        <v>614000</v>
      </c>
      <c r="O117" s="37"/>
      <c r="P117" s="8" t="str">
        <f t="shared" si="2"/>
        <v>E00621101400000000000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>
        <v>3</v>
      </c>
      <c r="D118" s="2">
        <v>8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21401</v>
      </c>
      <c r="J118" s="2">
        <v>1</v>
      </c>
      <c r="K118" s="2">
        <v>4</v>
      </c>
      <c r="L118" s="2" t="s">
        <v>401</v>
      </c>
      <c r="M118" s="2" t="s">
        <v>400</v>
      </c>
      <c r="N118" s="38">
        <v>750000</v>
      </c>
      <c r="O118" s="37"/>
      <c r="P118" s="8" t="str">
        <f t="shared" si="2"/>
        <v>E00621401400000000000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>
        <v>3</v>
      </c>
      <c r="D119" s="2">
        <v>8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21501</v>
      </c>
      <c r="J119" s="2">
        <v>1</v>
      </c>
      <c r="K119" s="2">
        <v>4</v>
      </c>
      <c r="L119" s="2" t="s">
        <v>401</v>
      </c>
      <c r="M119" s="2" t="s">
        <v>400</v>
      </c>
      <c r="N119" s="38">
        <v>80000</v>
      </c>
      <c r="O119" s="37"/>
      <c r="P119" s="8" t="str">
        <f t="shared" si="2"/>
        <v>E00621501400000000000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>
        <v>3</v>
      </c>
      <c r="D120" s="2">
        <v>8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21502</v>
      </c>
      <c r="J120" s="2">
        <v>1</v>
      </c>
      <c r="K120" s="2">
        <v>4</v>
      </c>
      <c r="L120" s="2" t="s">
        <v>401</v>
      </c>
      <c r="M120" s="2" t="s">
        <v>400</v>
      </c>
      <c r="N120" s="38">
        <v>1200000</v>
      </c>
      <c r="O120" s="37"/>
      <c r="P120" s="8" t="str">
        <f t="shared" si="2"/>
        <v>E00621502400000000000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>
        <v>3</v>
      </c>
      <c r="D121" s="2">
        <v>8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21601</v>
      </c>
      <c r="J121" s="2">
        <v>1</v>
      </c>
      <c r="K121" s="2">
        <v>4</v>
      </c>
      <c r="L121" s="2" t="s">
        <v>401</v>
      </c>
      <c r="M121" s="2" t="s">
        <v>400</v>
      </c>
      <c r="N121" s="38">
        <v>70000</v>
      </c>
      <c r="O121" s="37"/>
      <c r="P121" s="8" t="str">
        <f t="shared" si="2"/>
        <v>E00621601400000000000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>
        <v>3</v>
      </c>
      <c r="D122" s="2">
        <v>8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22103</v>
      </c>
      <c r="J122" s="2">
        <v>1</v>
      </c>
      <c r="K122" s="2">
        <v>4</v>
      </c>
      <c r="L122" s="2" t="s">
        <v>401</v>
      </c>
      <c r="M122" s="2" t="s">
        <v>400</v>
      </c>
      <c r="N122" s="38">
        <v>0</v>
      </c>
      <c r="O122" s="37"/>
      <c r="P122" s="8" t="str">
        <f t="shared" si="2"/>
        <v>E00622103400000000000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>
        <v>3</v>
      </c>
      <c r="D123" s="2">
        <v>8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22104</v>
      </c>
      <c r="J123" s="2">
        <v>1</v>
      </c>
      <c r="K123" s="2">
        <v>4</v>
      </c>
      <c r="L123" s="2" t="s">
        <v>401</v>
      </c>
      <c r="M123" s="2" t="s">
        <v>400</v>
      </c>
      <c r="N123" s="38">
        <v>680000</v>
      </c>
      <c r="O123" s="37"/>
      <c r="P123" s="8" t="str">
        <f t="shared" si="2"/>
        <v>E00622104400000000000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>
        <v>3</v>
      </c>
      <c r="D124" s="2">
        <v>8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22106</v>
      </c>
      <c r="J124" s="2">
        <v>1</v>
      </c>
      <c r="K124" s="2">
        <v>4</v>
      </c>
      <c r="L124" s="2" t="s">
        <v>401</v>
      </c>
      <c r="M124" s="2" t="s">
        <v>400</v>
      </c>
      <c r="N124" s="38">
        <v>400000</v>
      </c>
      <c r="O124" s="37"/>
      <c r="P124" s="8" t="str">
        <f t="shared" si="2"/>
        <v>E00622106400000000000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>
        <v>3</v>
      </c>
      <c r="D125" s="2">
        <v>8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22301</v>
      </c>
      <c r="J125" s="2">
        <v>1</v>
      </c>
      <c r="K125" s="2">
        <v>4</v>
      </c>
      <c r="L125" s="2" t="s">
        <v>401</v>
      </c>
      <c r="M125" s="2" t="s">
        <v>400</v>
      </c>
      <c r="N125" s="38">
        <v>30000</v>
      </c>
      <c r="O125" s="37"/>
      <c r="P125" s="8" t="str">
        <f t="shared" si="2"/>
        <v>E00622301400000000000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>
        <v>3</v>
      </c>
      <c r="D126" s="2">
        <v>8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24101</v>
      </c>
      <c r="J126" s="2">
        <v>1</v>
      </c>
      <c r="K126" s="2">
        <v>4</v>
      </c>
      <c r="L126" s="2" t="s">
        <v>401</v>
      </c>
      <c r="M126" s="2" t="s">
        <v>400</v>
      </c>
      <c r="N126" s="38">
        <v>10000</v>
      </c>
      <c r="O126" s="37"/>
      <c r="P126" s="8" t="str">
        <f t="shared" si="2"/>
        <v>E00624101400000000000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>
        <v>3</v>
      </c>
      <c r="D127" s="2">
        <v>8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24201</v>
      </c>
      <c r="J127" s="2">
        <v>1</v>
      </c>
      <c r="K127" s="2">
        <v>4</v>
      </c>
      <c r="L127" s="2" t="s">
        <v>401</v>
      </c>
      <c r="M127" s="2" t="s">
        <v>400</v>
      </c>
      <c r="N127" s="38">
        <v>10000</v>
      </c>
      <c r="O127" s="37"/>
      <c r="P127" s="8" t="str">
        <f t="shared" si="2"/>
        <v>E00624201400000000000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>
        <v>3</v>
      </c>
      <c r="D128" s="2">
        <v>8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24301</v>
      </c>
      <c r="J128" s="2">
        <v>1</v>
      </c>
      <c r="K128" s="2">
        <v>4</v>
      </c>
      <c r="L128" s="2" t="s">
        <v>401</v>
      </c>
      <c r="M128" s="2" t="s">
        <v>400</v>
      </c>
      <c r="N128" s="38">
        <v>10000</v>
      </c>
      <c r="O128" s="37"/>
      <c r="P128" s="8" t="str">
        <f t="shared" si="2"/>
        <v>E00624301400000000000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>
        <v>3</v>
      </c>
      <c r="D129" s="2">
        <v>8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24401</v>
      </c>
      <c r="J129" s="2">
        <v>1</v>
      </c>
      <c r="K129" s="2">
        <v>4</v>
      </c>
      <c r="L129" s="2" t="s">
        <v>401</v>
      </c>
      <c r="M129" s="2" t="s">
        <v>400</v>
      </c>
      <c r="N129" s="38">
        <v>10000</v>
      </c>
      <c r="O129" s="37"/>
      <c r="P129" s="8" t="str">
        <f t="shared" si="2"/>
        <v>E00624401400000000000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>
        <v>3</v>
      </c>
      <c r="D130" s="2">
        <v>8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24501</v>
      </c>
      <c r="J130" s="2">
        <v>1</v>
      </c>
      <c r="K130" s="2">
        <v>4</v>
      </c>
      <c r="L130" s="2" t="s">
        <v>401</v>
      </c>
      <c r="M130" s="2" t="s">
        <v>400</v>
      </c>
      <c r="N130" s="38">
        <v>10000</v>
      </c>
      <c r="O130" s="37"/>
      <c r="P130" s="8" t="str">
        <f t="shared" si="2"/>
        <v>E00624501400000000000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>
        <v>3</v>
      </c>
      <c r="D131" s="2">
        <v>8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24601</v>
      </c>
      <c r="J131" s="2">
        <v>1</v>
      </c>
      <c r="K131" s="2">
        <v>4</v>
      </c>
      <c r="L131" s="2" t="s">
        <v>401</v>
      </c>
      <c r="M131" s="2" t="s">
        <v>400</v>
      </c>
      <c r="N131" s="38">
        <v>2300000</v>
      </c>
      <c r="O131" s="37"/>
      <c r="P131" s="8" t="str">
        <f t="shared" si="2"/>
        <v>E00624601400000000000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>
        <v>3</v>
      </c>
      <c r="D132" s="2">
        <v>8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24701</v>
      </c>
      <c r="J132" s="2">
        <v>1</v>
      </c>
      <c r="K132" s="2">
        <v>4</v>
      </c>
      <c r="L132" s="2" t="s">
        <v>401</v>
      </c>
      <c r="M132" s="2" t="s">
        <v>400</v>
      </c>
      <c r="N132" s="38">
        <v>1500000</v>
      </c>
      <c r="O132" s="37"/>
      <c r="P132" s="8" t="str">
        <f t="shared" si="2"/>
        <v>E00624701400000000000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>
        <v>3</v>
      </c>
      <c r="D133" s="2">
        <v>8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24801</v>
      </c>
      <c r="J133" s="2">
        <v>1</v>
      </c>
      <c r="K133" s="2">
        <v>4</v>
      </c>
      <c r="L133" s="2" t="s">
        <v>401</v>
      </c>
      <c r="M133" s="2" t="s">
        <v>400</v>
      </c>
      <c r="N133" s="38">
        <v>130000</v>
      </c>
      <c r="O133" s="37"/>
      <c r="P133" s="8" t="str">
        <f t="shared" si="2"/>
        <v>E00624801400000000000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>
        <v>3</v>
      </c>
      <c r="D134" s="2">
        <v>8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24901</v>
      </c>
      <c r="J134" s="2">
        <v>1</v>
      </c>
      <c r="K134" s="2">
        <v>4</v>
      </c>
      <c r="L134" s="2" t="s">
        <v>401</v>
      </c>
      <c r="M134" s="2" t="s">
        <v>400</v>
      </c>
      <c r="N134" s="38">
        <v>250000</v>
      </c>
      <c r="O134" s="37"/>
      <c r="P134" s="8" t="str">
        <f t="shared" si="2"/>
        <v>E00624901400000000000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>
        <v>3</v>
      </c>
      <c r="D135" s="2">
        <v>8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25101</v>
      </c>
      <c r="J135" s="2">
        <v>1</v>
      </c>
      <c r="K135" s="2">
        <v>4</v>
      </c>
      <c r="L135" s="2" t="s">
        <v>401</v>
      </c>
      <c r="M135" s="2" t="s">
        <v>400</v>
      </c>
      <c r="N135" s="38">
        <v>500000</v>
      </c>
      <c r="O135" s="37"/>
      <c r="P135" s="8" t="str">
        <f t="shared" si="2"/>
        <v>E00625101400000000000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>
        <v>3</v>
      </c>
      <c r="D136" s="2">
        <v>8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25301</v>
      </c>
      <c r="J136" s="2">
        <v>1</v>
      </c>
      <c r="K136" s="2">
        <v>4</v>
      </c>
      <c r="L136" s="2" t="s">
        <v>401</v>
      </c>
      <c r="M136" s="2" t="s">
        <v>400</v>
      </c>
      <c r="N136" s="38">
        <v>120000</v>
      </c>
      <c r="O136" s="37"/>
      <c r="P136" s="8" t="str">
        <f t="shared" ref="P136:P198" si="4">+CONCATENATE(H136,I136,K136,M136)</f>
        <v>E00625301400000000000</v>
      </c>
      <c r="R136" s="8" t="str">
        <f t="shared" ref="R136:R206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>
        <v>3</v>
      </c>
      <c r="D137" s="2">
        <v>8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25401</v>
      </c>
      <c r="J137" s="2">
        <v>1</v>
      </c>
      <c r="K137" s="2">
        <v>4</v>
      </c>
      <c r="L137" s="2" t="s">
        <v>401</v>
      </c>
      <c r="M137" s="2" t="s">
        <v>400</v>
      </c>
      <c r="N137" s="38">
        <v>200000</v>
      </c>
      <c r="O137" s="37"/>
      <c r="P137" s="8" t="str">
        <f t="shared" si="4"/>
        <v>E00625401400000000000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>
        <v>3</v>
      </c>
      <c r="D138" s="2">
        <v>8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25501</v>
      </c>
      <c r="J138" s="2">
        <v>1</v>
      </c>
      <c r="K138" s="2">
        <v>4</v>
      </c>
      <c r="L138" s="2" t="s">
        <v>401</v>
      </c>
      <c r="M138" s="2" t="s">
        <v>400</v>
      </c>
      <c r="N138" s="38">
        <v>2700000</v>
      </c>
      <c r="O138" s="37"/>
      <c r="P138" s="8" t="str">
        <f t="shared" si="4"/>
        <v>E00625501400000000000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>
        <v>3</v>
      </c>
      <c r="D139" s="2">
        <v>8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25901</v>
      </c>
      <c r="J139" s="2">
        <v>1</v>
      </c>
      <c r="K139" s="2">
        <v>4</v>
      </c>
      <c r="L139" s="2" t="s">
        <v>401</v>
      </c>
      <c r="M139" s="2" t="s">
        <v>400</v>
      </c>
      <c r="N139" s="38">
        <v>600000</v>
      </c>
      <c r="O139" s="37"/>
      <c r="P139" s="8" t="str">
        <f t="shared" si="4"/>
        <v>E00625901400000000000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>
        <v>3</v>
      </c>
      <c r="D140" s="2">
        <v>8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26102</v>
      </c>
      <c r="J140" s="2">
        <v>1</v>
      </c>
      <c r="K140" s="2">
        <v>4</v>
      </c>
      <c r="L140" s="2" t="s">
        <v>401</v>
      </c>
      <c r="M140" s="2" t="s">
        <v>400</v>
      </c>
      <c r="N140" s="38">
        <v>1400000</v>
      </c>
      <c r="O140" s="37"/>
      <c r="P140" s="8" t="str">
        <f t="shared" si="4"/>
        <v>E00626102400000000000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>
        <v>3</v>
      </c>
      <c r="D141" s="2">
        <v>8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26105</v>
      </c>
      <c r="J141" s="2">
        <v>1</v>
      </c>
      <c r="K141" s="2">
        <v>4</v>
      </c>
      <c r="L141" s="2" t="s">
        <v>401</v>
      </c>
      <c r="M141" s="2" t="s">
        <v>400</v>
      </c>
      <c r="N141" s="38">
        <v>500000</v>
      </c>
      <c r="O141" s="37"/>
      <c r="P141" s="8" t="str">
        <f t="shared" si="4"/>
        <v>E00626105400000000000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>
        <v>3</v>
      </c>
      <c r="D142" s="2">
        <v>8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27101</v>
      </c>
      <c r="J142" s="2">
        <v>1</v>
      </c>
      <c r="K142" s="2">
        <v>4</v>
      </c>
      <c r="L142" s="2" t="s">
        <v>401</v>
      </c>
      <c r="M142" s="2" t="s">
        <v>400</v>
      </c>
      <c r="N142" s="38">
        <v>250000</v>
      </c>
      <c r="O142" s="37"/>
      <c r="P142" s="8" t="str">
        <f t="shared" si="4"/>
        <v>E00627101400000000000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>
        <v>3</v>
      </c>
      <c r="D143" s="2">
        <v>8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27201</v>
      </c>
      <c r="J143" s="2">
        <v>1</v>
      </c>
      <c r="K143" s="2">
        <v>4</v>
      </c>
      <c r="L143" s="2" t="s">
        <v>401</v>
      </c>
      <c r="M143" s="2" t="s">
        <v>400</v>
      </c>
      <c r="N143" s="38">
        <v>350000</v>
      </c>
      <c r="O143" s="37"/>
      <c r="P143" s="8" t="str">
        <f t="shared" si="4"/>
        <v>E00627201400000000000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>
        <v>3</v>
      </c>
      <c r="D144" s="2">
        <v>8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27301</v>
      </c>
      <c r="J144" s="2">
        <v>1</v>
      </c>
      <c r="K144" s="2">
        <v>4</v>
      </c>
      <c r="L144" s="2" t="s">
        <v>401</v>
      </c>
      <c r="M144" s="2" t="s">
        <v>400</v>
      </c>
      <c r="N144" s="38">
        <v>50000</v>
      </c>
      <c r="O144" s="37"/>
      <c r="P144" s="8" t="str">
        <f t="shared" si="4"/>
        <v>E00627301400000000000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>
        <v>3</v>
      </c>
      <c r="D145" s="2">
        <v>8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27401</v>
      </c>
      <c r="J145" s="2">
        <v>1</v>
      </c>
      <c r="K145" s="2">
        <v>4</v>
      </c>
      <c r="L145" s="2" t="s">
        <v>401</v>
      </c>
      <c r="M145" s="2" t="s">
        <v>400</v>
      </c>
      <c r="N145" s="38">
        <v>0</v>
      </c>
      <c r="O145" s="37"/>
      <c r="P145" s="8" t="str">
        <f t="shared" si="4"/>
        <v>E00627401400000000000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>
        <v>3</v>
      </c>
      <c r="D146" s="2">
        <v>8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27501</v>
      </c>
      <c r="J146" s="2">
        <v>1</v>
      </c>
      <c r="K146" s="2">
        <v>4</v>
      </c>
      <c r="L146" s="2" t="s">
        <v>401</v>
      </c>
      <c r="M146" s="2" t="s">
        <v>400</v>
      </c>
      <c r="N146" s="38">
        <v>10000</v>
      </c>
      <c r="O146" s="37"/>
      <c r="P146" s="8" t="str">
        <f t="shared" si="4"/>
        <v>E00627501400000000000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8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29101</v>
      </c>
      <c r="J147" s="2">
        <v>1</v>
      </c>
      <c r="K147" s="2">
        <v>4</v>
      </c>
      <c r="L147" s="2" t="s">
        <v>401</v>
      </c>
      <c r="M147" s="2" t="s">
        <v>400</v>
      </c>
      <c r="N147" s="38">
        <v>950000</v>
      </c>
      <c r="O147" s="37"/>
      <c r="P147" s="8" t="str">
        <f t="shared" si="4"/>
        <v>E00629101400000000000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8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29201</v>
      </c>
      <c r="J148" s="2">
        <v>1</v>
      </c>
      <c r="K148" s="2">
        <v>4</v>
      </c>
      <c r="L148" s="2" t="s">
        <v>401</v>
      </c>
      <c r="M148" s="2" t="s">
        <v>400</v>
      </c>
      <c r="N148" s="38">
        <v>30000</v>
      </c>
      <c r="O148" s="37"/>
      <c r="P148" s="8" t="str">
        <f t="shared" si="4"/>
        <v>E00629201400000000000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8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29301</v>
      </c>
      <c r="J149" s="2">
        <v>1</v>
      </c>
      <c r="K149" s="2">
        <v>4</v>
      </c>
      <c r="L149" s="2" t="s">
        <v>401</v>
      </c>
      <c r="M149" s="2" t="s">
        <v>400</v>
      </c>
      <c r="N149" s="38">
        <v>10000</v>
      </c>
      <c r="O149" s="37"/>
      <c r="P149" s="8" t="str">
        <f t="shared" si="4"/>
        <v>E00629301400000000000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8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29401</v>
      </c>
      <c r="J150" s="2">
        <v>1</v>
      </c>
      <c r="K150" s="2">
        <v>4</v>
      </c>
      <c r="L150" s="2" t="s">
        <v>401</v>
      </c>
      <c r="M150" s="2" t="s">
        <v>400</v>
      </c>
      <c r="N150" s="38">
        <v>750000</v>
      </c>
      <c r="O150" s="37"/>
      <c r="P150" s="8" t="str">
        <f t="shared" si="4"/>
        <v>E00629401400000000000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8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29501</v>
      </c>
      <c r="J151" s="2">
        <v>1</v>
      </c>
      <c r="K151" s="2">
        <v>4</v>
      </c>
      <c r="L151" s="2" t="s">
        <v>401</v>
      </c>
      <c r="M151" s="2" t="s">
        <v>400</v>
      </c>
      <c r="N151" s="38">
        <v>1700000</v>
      </c>
      <c r="O151" s="37"/>
      <c r="P151" s="8" t="str">
        <f t="shared" si="4"/>
        <v>E00629501400000000000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8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29601</v>
      </c>
      <c r="J152" s="2">
        <v>1</v>
      </c>
      <c r="K152" s="2">
        <v>4</v>
      </c>
      <c r="L152" s="2" t="s">
        <v>401</v>
      </c>
      <c r="M152" s="2" t="s">
        <v>400</v>
      </c>
      <c r="N152" s="38">
        <v>1000000</v>
      </c>
      <c r="O152" s="37"/>
      <c r="P152" s="8" t="str">
        <f t="shared" si="4"/>
        <v>E00629601400000000000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8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29801</v>
      </c>
      <c r="J153" s="2">
        <v>1</v>
      </c>
      <c r="K153" s="2">
        <v>4</v>
      </c>
      <c r="L153" s="2" t="s">
        <v>401</v>
      </c>
      <c r="M153" s="2" t="s">
        <v>400</v>
      </c>
      <c r="N153" s="38">
        <v>1550000</v>
      </c>
      <c r="O153" s="37"/>
      <c r="P153" s="8" t="str">
        <f t="shared" si="4"/>
        <v>E00629801400000000000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8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29901</v>
      </c>
      <c r="J154" s="2">
        <v>1</v>
      </c>
      <c r="K154" s="2">
        <v>4</v>
      </c>
      <c r="L154" s="2" t="s">
        <v>401</v>
      </c>
      <c r="M154" s="2" t="s">
        <v>400</v>
      </c>
      <c r="N154" s="38">
        <v>500000</v>
      </c>
      <c r="O154" s="37"/>
      <c r="P154" s="8" t="str">
        <f t="shared" si="4"/>
        <v>E00629901400000000000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8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31301</v>
      </c>
      <c r="J155" s="2">
        <v>1</v>
      </c>
      <c r="K155" s="2">
        <v>4</v>
      </c>
      <c r="L155" s="2" t="s">
        <v>401</v>
      </c>
      <c r="M155" s="2" t="s">
        <v>400</v>
      </c>
      <c r="N155" s="38">
        <v>1300000</v>
      </c>
      <c r="O155" s="37"/>
      <c r="P155" s="8" t="str">
        <f t="shared" si="4"/>
        <v>E00631301400000000000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8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31401</v>
      </c>
      <c r="J156" s="2">
        <v>1</v>
      </c>
      <c r="K156" s="2">
        <v>4</v>
      </c>
      <c r="L156" s="2" t="s">
        <v>401</v>
      </c>
      <c r="M156" s="2" t="s">
        <v>400</v>
      </c>
      <c r="N156" s="38">
        <v>163304</v>
      </c>
      <c r="O156" s="37"/>
      <c r="P156" s="8" t="str">
        <f t="shared" si="4"/>
        <v>E00631401400000000000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8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31501</v>
      </c>
      <c r="J157" s="2">
        <v>1</v>
      </c>
      <c r="K157" s="2">
        <v>4</v>
      </c>
      <c r="L157" s="2" t="s">
        <v>401</v>
      </c>
      <c r="M157" s="2" t="s">
        <v>400</v>
      </c>
      <c r="N157" s="38">
        <v>150000</v>
      </c>
      <c r="O157" s="37"/>
      <c r="P157" s="8" t="str">
        <f t="shared" si="4"/>
        <v>E00631501400000000000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8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31601</v>
      </c>
      <c r="J158" s="2">
        <v>1</v>
      </c>
      <c r="K158" s="2">
        <v>4</v>
      </c>
      <c r="L158" s="2" t="s">
        <v>401</v>
      </c>
      <c r="M158" s="2" t="s">
        <v>400</v>
      </c>
      <c r="N158" s="38">
        <v>300000</v>
      </c>
      <c r="O158" s="37"/>
      <c r="P158" s="8" t="str">
        <f t="shared" si="4"/>
        <v>E00631601400000000000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8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31701</v>
      </c>
      <c r="J159" s="2">
        <v>1</v>
      </c>
      <c r="K159" s="2">
        <v>4</v>
      </c>
      <c r="L159" s="2" t="s">
        <v>401</v>
      </c>
      <c r="M159" s="2" t="s">
        <v>400</v>
      </c>
      <c r="N159" s="38">
        <v>105000</v>
      </c>
      <c r="O159" s="37"/>
      <c r="P159" s="8" t="str">
        <f t="shared" si="4"/>
        <v>E00631701400000000000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8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31801</v>
      </c>
      <c r="J160" s="2">
        <v>1</v>
      </c>
      <c r="K160" s="2">
        <v>4</v>
      </c>
      <c r="L160" s="2" t="s">
        <v>401</v>
      </c>
      <c r="M160" s="2" t="s">
        <v>400</v>
      </c>
      <c r="N160" s="38">
        <v>300000</v>
      </c>
      <c r="O160" s="37"/>
      <c r="P160" s="8" t="str">
        <f t="shared" si="4"/>
        <v>E00631801400000000000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8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32302</v>
      </c>
      <c r="J161" s="2">
        <v>1</v>
      </c>
      <c r="K161" s="2">
        <v>4</v>
      </c>
      <c r="L161" s="2" t="s">
        <v>401</v>
      </c>
      <c r="M161" s="2" t="s">
        <v>400</v>
      </c>
      <c r="N161" s="38">
        <v>5000</v>
      </c>
      <c r="O161" s="37"/>
      <c r="P161" s="8" t="str">
        <f t="shared" si="4"/>
        <v>E00632302400000000000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8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32502</v>
      </c>
      <c r="J162" s="2">
        <v>1</v>
      </c>
      <c r="K162" s="2">
        <v>4</v>
      </c>
      <c r="L162" s="2" t="s">
        <v>401</v>
      </c>
      <c r="M162" s="2" t="s">
        <v>400</v>
      </c>
      <c r="N162" s="38">
        <v>20000</v>
      </c>
      <c r="O162" s="37"/>
      <c r="P162" s="8" t="str">
        <f t="shared" si="4"/>
        <v>E00632502400000000000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8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32503</v>
      </c>
      <c r="J163" s="2">
        <v>1</v>
      </c>
      <c r="K163" s="2">
        <v>4</v>
      </c>
      <c r="L163" s="2" t="s">
        <v>401</v>
      </c>
      <c r="M163" s="2" t="s">
        <v>400</v>
      </c>
      <c r="N163" s="38">
        <v>2100000</v>
      </c>
      <c r="O163" s="37"/>
      <c r="P163" s="8" t="str">
        <f t="shared" si="4"/>
        <v>E00632503400000000000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8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32601</v>
      </c>
      <c r="J164" s="2">
        <v>1</v>
      </c>
      <c r="K164" s="2">
        <v>4</v>
      </c>
      <c r="L164" s="2" t="s">
        <v>401</v>
      </c>
      <c r="M164" s="2" t="s">
        <v>400</v>
      </c>
      <c r="N164" s="38">
        <v>50000</v>
      </c>
      <c r="O164" s="37"/>
      <c r="P164" s="8" t="str">
        <f t="shared" si="4"/>
        <v>E00632601400000000000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8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32701</v>
      </c>
      <c r="J165" s="2">
        <v>1</v>
      </c>
      <c r="K165" s="2">
        <v>4</v>
      </c>
      <c r="L165" s="2" t="s">
        <v>401</v>
      </c>
      <c r="M165" s="2" t="s">
        <v>400</v>
      </c>
      <c r="N165" s="38">
        <v>1784697</v>
      </c>
      <c r="O165" s="37"/>
      <c r="P165" s="8" t="str">
        <f t="shared" si="4"/>
        <v>E00632701400000000000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8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32903</v>
      </c>
      <c r="J166" s="2">
        <v>1</v>
      </c>
      <c r="K166" s="2">
        <v>4</v>
      </c>
      <c r="L166" s="2" t="s">
        <v>401</v>
      </c>
      <c r="M166" s="2" t="s">
        <v>400</v>
      </c>
      <c r="N166" s="38">
        <v>70000</v>
      </c>
      <c r="O166" s="37"/>
      <c r="P166" s="8" t="str">
        <f t="shared" si="4"/>
        <v>E00632903400000000000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8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33104</v>
      </c>
      <c r="J167" s="2">
        <v>1</v>
      </c>
      <c r="K167" s="2">
        <v>4</v>
      </c>
      <c r="L167" s="2" t="s">
        <v>401</v>
      </c>
      <c r="M167" s="2" t="s">
        <v>400</v>
      </c>
      <c r="N167" s="38">
        <v>10000000</v>
      </c>
      <c r="O167" s="37"/>
      <c r="P167" s="8" t="str">
        <f t="shared" si="4"/>
        <v>E00633104400000000000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8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33105</v>
      </c>
      <c r="J168" s="2">
        <v>1</v>
      </c>
      <c r="K168" s="2">
        <v>4</v>
      </c>
      <c r="L168" s="2" t="s">
        <v>401</v>
      </c>
      <c r="M168" s="2" t="s">
        <v>400</v>
      </c>
      <c r="N168" s="38">
        <v>50000</v>
      </c>
      <c r="O168" s="37"/>
      <c r="P168" s="8" t="str">
        <f t="shared" si="4"/>
        <v>E00633105400000000000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8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33303</v>
      </c>
      <c r="J169" s="2">
        <v>1</v>
      </c>
      <c r="K169" s="2">
        <v>4</v>
      </c>
      <c r="L169" s="2" t="s">
        <v>401</v>
      </c>
      <c r="M169" s="2" t="s">
        <v>400</v>
      </c>
      <c r="N169" s="38">
        <v>300000</v>
      </c>
      <c r="O169" s="37"/>
      <c r="P169" s="8" t="str">
        <f t="shared" si="4"/>
        <v>E00633303400000000000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8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33401</v>
      </c>
      <c r="J170" s="2">
        <v>1</v>
      </c>
      <c r="K170" s="2">
        <v>4</v>
      </c>
      <c r="L170" s="2" t="s">
        <v>401</v>
      </c>
      <c r="M170" s="2" t="s">
        <v>400</v>
      </c>
      <c r="N170" s="38">
        <v>1000000</v>
      </c>
      <c r="O170" s="37"/>
      <c r="P170" s="8" t="str">
        <f t="shared" si="4"/>
        <v>E00633401400000000000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8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33501</v>
      </c>
      <c r="J171" s="2">
        <v>1</v>
      </c>
      <c r="K171" s="2">
        <v>4</v>
      </c>
      <c r="L171" s="2" t="s">
        <v>401</v>
      </c>
      <c r="M171" s="2" t="s">
        <v>400</v>
      </c>
      <c r="N171" s="38">
        <v>0</v>
      </c>
      <c r="O171" s="37"/>
      <c r="P171" s="8" t="str">
        <f t="shared" si="4"/>
        <v>E00633501400000000000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8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33602</v>
      </c>
      <c r="J172" s="2">
        <v>1</v>
      </c>
      <c r="K172" s="2">
        <v>4</v>
      </c>
      <c r="L172" s="2" t="s">
        <v>401</v>
      </c>
      <c r="M172" s="2" t="s">
        <v>400</v>
      </c>
      <c r="N172" s="38">
        <v>800000</v>
      </c>
      <c r="O172" s="37"/>
      <c r="P172" s="8" t="str">
        <f t="shared" si="4"/>
        <v>E00633602400000000000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>
        <v>3</v>
      </c>
      <c r="D173" s="2">
        <v>8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33604</v>
      </c>
      <c r="J173" s="2">
        <v>1</v>
      </c>
      <c r="K173" s="2">
        <v>4</v>
      </c>
      <c r="L173" s="2" t="s">
        <v>401</v>
      </c>
      <c r="M173" s="2" t="s">
        <v>400</v>
      </c>
      <c r="N173" s="38">
        <v>250000</v>
      </c>
      <c r="O173" s="37"/>
      <c r="P173" s="8" t="str">
        <f t="shared" si="4"/>
        <v>E00633604400000000000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>
        <v>3</v>
      </c>
      <c r="D174" s="2">
        <v>8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33605</v>
      </c>
      <c r="J174" s="2">
        <v>1</v>
      </c>
      <c r="K174" s="2">
        <v>4</v>
      </c>
      <c r="L174" s="2" t="s">
        <v>401</v>
      </c>
      <c r="M174" s="2" t="s">
        <v>400</v>
      </c>
      <c r="N174" s="38">
        <v>150000</v>
      </c>
      <c r="O174" s="37"/>
      <c r="P174" s="8" t="str">
        <f t="shared" si="4"/>
        <v>E00633605400000000000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>
        <v>3</v>
      </c>
      <c r="D175" s="2">
        <v>8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33901</v>
      </c>
      <c r="J175" s="2">
        <v>1</v>
      </c>
      <c r="K175" s="2">
        <v>4</v>
      </c>
      <c r="L175" s="2" t="s">
        <v>401</v>
      </c>
      <c r="M175" s="2" t="s">
        <v>400</v>
      </c>
      <c r="N175" s="38">
        <v>200000</v>
      </c>
      <c r="O175" s="37"/>
      <c r="P175" s="8" t="str">
        <f t="shared" si="4"/>
        <v>E00633901400000000000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>
        <v>3</v>
      </c>
      <c r="D176" s="2">
        <v>8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33903</v>
      </c>
      <c r="J176" s="2">
        <v>1</v>
      </c>
      <c r="K176" s="2">
        <v>4</v>
      </c>
      <c r="L176" s="2" t="s">
        <v>401</v>
      </c>
      <c r="M176" s="2" t="s">
        <v>400</v>
      </c>
      <c r="N176" s="38">
        <v>300000</v>
      </c>
      <c r="O176" s="37"/>
      <c r="P176" s="8" t="str">
        <f t="shared" si="4"/>
        <v>E00633903400000000000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>
        <v>3</v>
      </c>
      <c r="D177" s="2">
        <v>8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34501</v>
      </c>
      <c r="J177" s="2">
        <v>1</v>
      </c>
      <c r="K177" s="2">
        <v>4</v>
      </c>
      <c r="L177" s="2" t="s">
        <v>401</v>
      </c>
      <c r="M177" s="2" t="s">
        <v>400</v>
      </c>
      <c r="N177" s="38">
        <v>500000</v>
      </c>
      <c r="O177" s="37"/>
      <c r="P177" s="8" t="str">
        <f t="shared" si="4"/>
        <v>E00634501400000000000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>
        <v>3</v>
      </c>
      <c r="D178" s="2">
        <v>8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34601</v>
      </c>
      <c r="J178" s="2">
        <v>1</v>
      </c>
      <c r="K178" s="2">
        <v>4</v>
      </c>
      <c r="L178" s="2" t="s">
        <v>401</v>
      </c>
      <c r="M178" s="2" t="s">
        <v>400</v>
      </c>
      <c r="N178" s="38">
        <v>50000</v>
      </c>
      <c r="O178" s="37"/>
      <c r="P178" s="8" t="str">
        <f t="shared" si="4"/>
        <v>E00634601400000000000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>
        <v>3</v>
      </c>
      <c r="D179" s="2">
        <v>8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34701</v>
      </c>
      <c r="J179" s="2">
        <v>1</v>
      </c>
      <c r="K179" s="2">
        <v>4</v>
      </c>
      <c r="L179" s="2" t="s">
        <v>401</v>
      </c>
      <c r="M179" s="2" t="s">
        <v>400</v>
      </c>
      <c r="N179" s="38">
        <v>400000</v>
      </c>
      <c r="O179" s="37"/>
      <c r="P179" s="8" t="str">
        <f t="shared" ref="P179:P197" si="6">+CONCATENATE(H179,I179,K179,M179)</f>
        <v>E00634701400000000000</v>
      </c>
      <c r="R179" s="8" t="str">
        <f t="shared" ref="R179:R197" si="7">+MID(I179,1,1)</f>
        <v>3</v>
      </c>
    </row>
    <row r="180" spans="1:18" s="36" customFormat="1" ht="20.100000000000001" customHeight="1" x14ac:dyDescent="0.25">
      <c r="A180" s="40"/>
      <c r="B180" s="2" t="s">
        <v>409</v>
      </c>
      <c r="C180" s="2">
        <v>3</v>
      </c>
      <c r="D180" s="2">
        <v>8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35102</v>
      </c>
      <c r="J180" s="2">
        <v>1</v>
      </c>
      <c r="K180" s="2">
        <v>4</v>
      </c>
      <c r="L180" s="2" t="s">
        <v>401</v>
      </c>
      <c r="M180" s="2" t="s">
        <v>400</v>
      </c>
      <c r="N180" s="38">
        <v>1100000</v>
      </c>
      <c r="O180" s="37"/>
      <c r="P180" s="8" t="str">
        <f t="shared" si="6"/>
        <v>E00635102400000000000</v>
      </c>
      <c r="R180" s="8" t="str">
        <f t="shared" si="7"/>
        <v>3</v>
      </c>
    </row>
    <row r="181" spans="1:18" s="36" customFormat="1" ht="20.100000000000001" customHeight="1" x14ac:dyDescent="0.25">
      <c r="A181" s="40"/>
      <c r="B181" s="2" t="s">
        <v>409</v>
      </c>
      <c r="C181" s="2">
        <v>3</v>
      </c>
      <c r="D181" s="2">
        <v>8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35401</v>
      </c>
      <c r="J181" s="2">
        <v>1</v>
      </c>
      <c r="K181" s="2">
        <v>4</v>
      </c>
      <c r="L181" s="2" t="s">
        <v>401</v>
      </c>
      <c r="M181" s="2" t="s">
        <v>400</v>
      </c>
      <c r="N181" s="38">
        <v>2200000</v>
      </c>
      <c r="O181" s="37"/>
      <c r="P181" s="8" t="str">
        <f t="shared" si="6"/>
        <v>E00635401400000000000</v>
      </c>
      <c r="R181" s="8" t="str">
        <f t="shared" si="7"/>
        <v>3</v>
      </c>
    </row>
    <row r="182" spans="1:18" s="36" customFormat="1" ht="20.100000000000001" customHeight="1" x14ac:dyDescent="0.25">
      <c r="A182" s="40"/>
      <c r="B182" s="2" t="s">
        <v>409</v>
      </c>
      <c r="C182" s="2">
        <v>3</v>
      </c>
      <c r="D182" s="2">
        <v>8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35501</v>
      </c>
      <c r="J182" s="2">
        <v>1</v>
      </c>
      <c r="K182" s="2">
        <v>4</v>
      </c>
      <c r="L182" s="2" t="s">
        <v>401</v>
      </c>
      <c r="M182" s="2" t="s">
        <v>400</v>
      </c>
      <c r="N182" s="38">
        <v>400000</v>
      </c>
      <c r="O182" s="37"/>
      <c r="P182" s="8" t="str">
        <f t="shared" si="6"/>
        <v>E00635501400000000000</v>
      </c>
      <c r="R182" s="8" t="str">
        <f t="shared" si="7"/>
        <v>3</v>
      </c>
    </row>
    <row r="183" spans="1:18" s="36" customFormat="1" ht="20.100000000000001" customHeight="1" x14ac:dyDescent="0.25">
      <c r="A183" s="40"/>
      <c r="B183" s="2" t="s">
        <v>409</v>
      </c>
      <c r="C183" s="2">
        <v>3</v>
      </c>
      <c r="D183" s="2">
        <v>8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35701</v>
      </c>
      <c r="J183" s="2">
        <v>1</v>
      </c>
      <c r="K183" s="2">
        <v>4</v>
      </c>
      <c r="L183" s="2" t="s">
        <v>401</v>
      </c>
      <c r="M183" s="2" t="s">
        <v>400</v>
      </c>
      <c r="N183" s="38">
        <v>3500000</v>
      </c>
      <c r="O183" s="37"/>
      <c r="P183" s="8" t="str">
        <f t="shared" si="6"/>
        <v>E00635701400000000000</v>
      </c>
      <c r="R183" s="8" t="str">
        <f t="shared" si="7"/>
        <v>3</v>
      </c>
    </row>
    <row r="184" spans="1:18" s="36" customFormat="1" ht="20.100000000000001" customHeight="1" x14ac:dyDescent="0.25">
      <c r="A184" s="40"/>
      <c r="B184" s="2" t="s">
        <v>409</v>
      </c>
      <c r="C184" s="2">
        <v>3</v>
      </c>
      <c r="D184" s="2">
        <v>8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35801</v>
      </c>
      <c r="J184" s="2">
        <v>1</v>
      </c>
      <c r="K184" s="2">
        <v>4</v>
      </c>
      <c r="L184" s="2" t="s">
        <v>401</v>
      </c>
      <c r="M184" s="2" t="s">
        <v>400</v>
      </c>
      <c r="N184" s="38">
        <v>0</v>
      </c>
      <c r="O184" s="37"/>
      <c r="P184" s="8" t="str">
        <f t="shared" si="6"/>
        <v>E00635801400000000000</v>
      </c>
      <c r="R184" s="8" t="str">
        <f t="shared" si="7"/>
        <v>3</v>
      </c>
    </row>
    <row r="185" spans="1:18" s="36" customFormat="1" ht="20.100000000000001" customHeight="1" x14ac:dyDescent="0.25">
      <c r="A185" s="40"/>
      <c r="B185" s="2" t="s">
        <v>409</v>
      </c>
      <c r="C185" s="2">
        <v>3</v>
      </c>
      <c r="D185" s="2">
        <v>8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37101</v>
      </c>
      <c r="J185" s="2">
        <v>1</v>
      </c>
      <c r="K185" s="2">
        <v>4</v>
      </c>
      <c r="L185" s="2" t="s">
        <v>401</v>
      </c>
      <c r="M185" s="2" t="s">
        <v>400</v>
      </c>
      <c r="N185" s="38">
        <v>200000</v>
      </c>
      <c r="O185" s="37"/>
      <c r="P185" s="8" t="str">
        <f t="shared" si="6"/>
        <v>E00637101400000000000</v>
      </c>
      <c r="R185" s="8" t="str">
        <f t="shared" si="7"/>
        <v>3</v>
      </c>
    </row>
    <row r="186" spans="1:18" s="36" customFormat="1" ht="20.100000000000001" customHeight="1" x14ac:dyDescent="0.25">
      <c r="A186" s="40"/>
      <c r="B186" s="2" t="s">
        <v>409</v>
      </c>
      <c r="C186" s="2">
        <v>3</v>
      </c>
      <c r="D186" s="2">
        <v>8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37104</v>
      </c>
      <c r="J186" s="2">
        <v>1</v>
      </c>
      <c r="K186" s="2">
        <v>4</v>
      </c>
      <c r="L186" s="2" t="s">
        <v>401</v>
      </c>
      <c r="M186" s="2" t="s">
        <v>400</v>
      </c>
      <c r="N186" s="38">
        <v>250000</v>
      </c>
      <c r="O186" s="37"/>
      <c r="P186" s="8" t="str">
        <f t="shared" si="6"/>
        <v>E00637104400000000000</v>
      </c>
      <c r="R186" s="8" t="str">
        <f t="shared" si="7"/>
        <v>3</v>
      </c>
    </row>
    <row r="187" spans="1:18" s="36" customFormat="1" ht="20.100000000000001" customHeight="1" x14ac:dyDescent="0.25">
      <c r="A187" s="40"/>
      <c r="B187" s="2" t="s">
        <v>409</v>
      </c>
      <c r="C187" s="2">
        <v>3</v>
      </c>
      <c r="D187" s="2">
        <v>8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37106</v>
      </c>
      <c r="J187" s="2">
        <v>1</v>
      </c>
      <c r="K187" s="2">
        <v>4</v>
      </c>
      <c r="L187" s="2" t="s">
        <v>401</v>
      </c>
      <c r="M187" s="2" t="s">
        <v>400</v>
      </c>
      <c r="N187" s="38">
        <v>1000000</v>
      </c>
      <c r="O187" s="37"/>
      <c r="P187" s="8" t="str">
        <f t="shared" si="6"/>
        <v>E00637106400000000000</v>
      </c>
      <c r="R187" s="8" t="str">
        <f t="shared" si="7"/>
        <v>3</v>
      </c>
    </row>
    <row r="188" spans="1:18" s="36" customFormat="1" ht="20.100000000000001" customHeight="1" x14ac:dyDescent="0.25">
      <c r="A188" s="40"/>
      <c r="B188" s="2" t="s">
        <v>409</v>
      </c>
      <c r="C188" s="2">
        <v>3</v>
      </c>
      <c r="D188" s="2">
        <v>8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37201</v>
      </c>
      <c r="J188" s="2">
        <v>1</v>
      </c>
      <c r="K188" s="2">
        <v>4</v>
      </c>
      <c r="L188" s="2" t="s">
        <v>401</v>
      </c>
      <c r="M188" s="2" t="s">
        <v>400</v>
      </c>
      <c r="N188" s="38">
        <v>500000</v>
      </c>
      <c r="O188" s="37"/>
      <c r="P188" s="8" t="str">
        <f t="shared" si="6"/>
        <v>E00637201400000000000</v>
      </c>
      <c r="R188" s="8" t="str">
        <f t="shared" si="7"/>
        <v>3</v>
      </c>
    </row>
    <row r="189" spans="1:18" s="36" customFormat="1" ht="20.100000000000001" customHeight="1" x14ac:dyDescent="0.25">
      <c r="A189" s="40"/>
      <c r="B189" s="2" t="s">
        <v>409</v>
      </c>
      <c r="C189" s="2">
        <v>3</v>
      </c>
      <c r="D189" s="2">
        <v>8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>
        <v>37204</v>
      </c>
      <c r="J189" s="2">
        <v>1</v>
      </c>
      <c r="K189" s="2">
        <v>4</v>
      </c>
      <c r="L189" s="2" t="s">
        <v>401</v>
      </c>
      <c r="M189" s="2" t="s">
        <v>400</v>
      </c>
      <c r="N189" s="38">
        <v>400000</v>
      </c>
      <c r="O189" s="37"/>
      <c r="P189" s="8" t="str">
        <f t="shared" si="6"/>
        <v>E00637204400000000000</v>
      </c>
      <c r="R189" s="8" t="str">
        <f t="shared" si="7"/>
        <v>3</v>
      </c>
    </row>
    <row r="190" spans="1:18" s="36" customFormat="1" ht="20.100000000000001" customHeight="1" x14ac:dyDescent="0.25">
      <c r="A190" s="40"/>
      <c r="B190" s="2" t="s">
        <v>409</v>
      </c>
      <c r="C190" s="2">
        <v>3</v>
      </c>
      <c r="D190" s="2">
        <v>8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>
        <v>37206</v>
      </c>
      <c r="J190" s="2">
        <v>1</v>
      </c>
      <c r="K190" s="2">
        <v>4</v>
      </c>
      <c r="L190" s="2" t="s">
        <v>401</v>
      </c>
      <c r="M190" s="2" t="s">
        <v>400</v>
      </c>
      <c r="N190" s="38">
        <v>100000</v>
      </c>
      <c r="O190" s="37"/>
      <c r="P190" s="8" t="str">
        <f t="shared" si="6"/>
        <v>E00637206400000000000</v>
      </c>
      <c r="R190" s="8" t="str">
        <f t="shared" si="7"/>
        <v>3</v>
      </c>
    </row>
    <row r="191" spans="1:18" s="36" customFormat="1" ht="20.100000000000001" customHeight="1" x14ac:dyDescent="0.25">
      <c r="A191" s="40"/>
      <c r="B191" s="2" t="s">
        <v>409</v>
      </c>
      <c r="C191" s="2">
        <v>3</v>
      </c>
      <c r="D191" s="2">
        <v>8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>
        <v>37501</v>
      </c>
      <c r="J191" s="2">
        <v>1</v>
      </c>
      <c r="K191" s="2">
        <v>4</v>
      </c>
      <c r="L191" s="2" t="s">
        <v>401</v>
      </c>
      <c r="M191" s="2" t="s">
        <v>400</v>
      </c>
      <c r="N191" s="38">
        <v>1000000</v>
      </c>
      <c r="O191" s="37"/>
      <c r="P191" s="8" t="str">
        <f t="shared" si="6"/>
        <v>E00637501400000000000</v>
      </c>
      <c r="R191" s="8" t="str">
        <f t="shared" si="7"/>
        <v>3</v>
      </c>
    </row>
    <row r="192" spans="1:18" s="36" customFormat="1" ht="20.100000000000001" customHeight="1" x14ac:dyDescent="0.25">
      <c r="A192" s="40"/>
      <c r="B192" s="2" t="s">
        <v>409</v>
      </c>
      <c r="C192" s="2">
        <v>3</v>
      </c>
      <c r="D192" s="2">
        <v>8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>
        <v>37504</v>
      </c>
      <c r="J192" s="2">
        <v>1</v>
      </c>
      <c r="K192" s="2">
        <v>4</v>
      </c>
      <c r="L192" s="2" t="s">
        <v>401</v>
      </c>
      <c r="M192" s="2" t="s">
        <v>400</v>
      </c>
      <c r="N192" s="38">
        <v>600000</v>
      </c>
      <c r="O192" s="37"/>
      <c r="P192" s="8" t="str">
        <f t="shared" si="6"/>
        <v>E00637504400000000000</v>
      </c>
      <c r="R192" s="8" t="str">
        <f t="shared" si="7"/>
        <v>3</v>
      </c>
    </row>
    <row r="193" spans="1:18" s="36" customFormat="1" ht="20.100000000000001" customHeight="1" x14ac:dyDescent="0.25">
      <c r="A193" s="40"/>
      <c r="B193" s="2" t="s">
        <v>409</v>
      </c>
      <c r="C193" s="2">
        <v>3</v>
      </c>
      <c r="D193" s="2">
        <v>8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>
        <v>37602</v>
      </c>
      <c r="J193" s="2">
        <v>1</v>
      </c>
      <c r="K193" s="2">
        <v>4</v>
      </c>
      <c r="L193" s="2" t="s">
        <v>401</v>
      </c>
      <c r="M193" s="2" t="s">
        <v>400</v>
      </c>
      <c r="N193" s="38">
        <v>1017280</v>
      </c>
      <c r="O193" s="37"/>
      <c r="P193" s="8" t="str">
        <f t="shared" si="6"/>
        <v>E00637602400000000000</v>
      </c>
      <c r="R193" s="8" t="str">
        <f t="shared" si="7"/>
        <v>3</v>
      </c>
    </row>
    <row r="194" spans="1:18" s="36" customFormat="1" ht="20.100000000000001" customHeight="1" x14ac:dyDescent="0.25">
      <c r="A194" s="40"/>
      <c r="B194" s="2" t="s">
        <v>409</v>
      </c>
      <c r="C194" s="2">
        <v>3</v>
      </c>
      <c r="D194" s="2">
        <v>8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>
        <v>38301</v>
      </c>
      <c r="J194" s="2">
        <v>1</v>
      </c>
      <c r="K194" s="2">
        <v>4</v>
      </c>
      <c r="L194" s="2" t="s">
        <v>401</v>
      </c>
      <c r="M194" s="2" t="s">
        <v>400</v>
      </c>
      <c r="N194" s="38">
        <v>1500000</v>
      </c>
      <c r="O194" s="37"/>
      <c r="P194" s="8" t="str">
        <f t="shared" si="6"/>
        <v>E00638301400000000000</v>
      </c>
      <c r="R194" s="8" t="str">
        <f t="shared" si="7"/>
        <v>3</v>
      </c>
    </row>
    <row r="195" spans="1:18" s="36" customFormat="1" ht="20.100000000000001" customHeight="1" x14ac:dyDescent="0.25">
      <c r="A195" s="40"/>
      <c r="B195" s="2" t="s">
        <v>409</v>
      </c>
      <c r="C195" s="2">
        <v>3</v>
      </c>
      <c r="D195" s="2">
        <v>8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>
        <v>39201</v>
      </c>
      <c r="J195" s="2">
        <v>1</v>
      </c>
      <c r="K195" s="2">
        <v>4</v>
      </c>
      <c r="L195" s="2" t="s">
        <v>401</v>
      </c>
      <c r="M195" s="2" t="s">
        <v>400</v>
      </c>
      <c r="N195" s="38">
        <v>20000</v>
      </c>
      <c r="O195" s="37"/>
      <c r="P195" s="8" t="str">
        <f t="shared" si="6"/>
        <v>E00639201400000000000</v>
      </c>
      <c r="R195" s="8" t="str">
        <f t="shared" si="7"/>
        <v>3</v>
      </c>
    </row>
    <row r="196" spans="1:18" s="36" customFormat="1" ht="20.100000000000001" customHeight="1" x14ac:dyDescent="0.25">
      <c r="A196" s="40"/>
      <c r="B196" s="2" t="s">
        <v>409</v>
      </c>
      <c r="C196" s="2">
        <v>3</v>
      </c>
      <c r="D196" s="2">
        <v>8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>
        <v>39202</v>
      </c>
      <c r="J196" s="2">
        <v>1</v>
      </c>
      <c r="K196" s="2">
        <v>4</v>
      </c>
      <c r="L196" s="2" t="s">
        <v>401</v>
      </c>
      <c r="M196" s="2" t="s">
        <v>400</v>
      </c>
      <c r="N196" s="38">
        <v>100000</v>
      </c>
      <c r="O196" s="37"/>
      <c r="P196" s="8" t="str">
        <f t="shared" si="6"/>
        <v>E00639202400000000000</v>
      </c>
      <c r="R196" s="8" t="str">
        <f t="shared" si="7"/>
        <v>3</v>
      </c>
    </row>
    <row r="197" spans="1:18" s="36" customFormat="1" ht="20.100000000000001" customHeight="1" x14ac:dyDescent="0.25">
      <c r="A197" s="40"/>
      <c r="B197" s="2" t="s">
        <v>409</v>
      </c>
      <c r="C197" s="2">
        <v>3</v>
      </c>
      <c r="D197" s="2">
        <v>8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>
        <v>39301</v>
      </c>
      <c r="J197" s="2">
        <v>1</v>
      </c>
      <c r="K197" s="2">
        <v>4</v>
      </c>
      <c r="L197" s="2" t="s">
        <v>401</v>
      </c>
      <c r="M197" s="2" t="s">
        <v>400</v>
      </c>
      <c r="N197" s="38">
        <v>400000</v>
      </c>
      <c r="O197" s="37"/>
      <c r="P197" s="8" t="str">
        <f t="shared" si="6"/>
        <v>E00639301400000000000</v>
      </c>
      <c r="R197" s="8" t="str">
        <f t="shared" si="7"/>
        <v>3</v>
      </c>
    </row>
    <row r="198" spans="1:18" s="36" customFormat="1" ht="20.100000000000001" customHeight="1" thickBot="1" x14ac:dyDescent="0.3">
      <c r="A198" s="40"/>
      <c r="B198" s="2" t="s">
        <v>409</v>
      </c>
      <c r="C198" s="2">
        <v>3</v>
      </c>
      <c r="D198" s="2">
        <v>8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>
        <v>39401</v>
      </c>
      <c r="J198" s="2">
        <v>1</v>
      </c>
      <c r="K198" s="2">
        <v>4</v>
      </c>
      <c r="L198" s="2" t="s">
        <v>401</v>
      </c>
      <c r="M198" s="2" t="s">
        <v>400</v>
      </c>
      <c r="N198" s="38">
        <v>4853690</v>
      </c>
      <c r="O198" s="37"/>
      <c r="P198" s="8" t="str">
        <f t="shared" si="4"/>
        <v>E00639401400000000000</v>
      </c>
      <c r="R198" s="8" t="str">
        <f t="shared" si="5"/>
        <v>3</v>
      </c>
    </row>
    <row r="199" spans="1:18" ht="20.100000000000001" customHeight="1" thickBot="1" x14ac:dyDescent="0.3">
      <c r="A199" s="35"/>
      <c r="B199" s="3" t="s">
        <v>399</v>
      </c>
      <c r="C199" s="3"/>
      <c r="D199" s="3"/>
      <c r="E199" s="3"/>
      <c r="F199" s="3"/>
      <c r="G199" s="3"/>
      <c r="H199" s="3"/>
      <c r="I199" s="55"/>
      <c r="J199" s="3"/>
      <c r="K199" s="3"/>
      <c r="L199" s="3"/>
      <c r="M199" s="3"/>
      <c r="N199" s="34">
        <f>SUM(N8:N198)</f>
        <v>278616211</v>
      </c>
      <c r="O199" s="33"/>
      <c r="R199" s="8" t="str">
        <f t="shared" si="5"/>
        <v/>
      </c>
    </row>
    <row r="200" spans="1:18" x14ac:dyDescent="0.25">
      <c r="O200" s="31"/>
      <c r="R200" s="8" t="str">
        <f t="shared" si="5"/>
        <v/>
      </c>
    </row>
    <row r="201" spans="1:18" x14ac:dyDescent="0.25">
      <c r="O201" s="31"/>
      <c r="R201" s="8" t="str">
        <f t="shared" si="5"/>
        <v/>
      </c>
    </row>
    <row r="202" spans="1:18" x14ac:dyDescent="0.25">
      <c r="R202" s="8" t="str">
        <f t="shared" si="5"/>
        <v/>
      </c>
    </row>
    <row r="203" spans="1:18" x14ac:dyDescent="0.25">
      <c r="R203" s="8" t="str">
        <f t="shared" si="5"/>
        <v/>
      </c>
    </row>
    <row r="204" spans="1:18" x14ac:dyDescent="0.25">
      <c r="R204" s="8" t="str">
        <f t="shared" si="5"/>
        <v/>
      </c>
    </row>
    <row r="205" spans="1:18" x14ac:dyDescent="0.25">
      <c r="R205" s="8" t="str">
        <f t="shared" si="5"/>
        <v/>
      </c>
    </row>
    <row r="206" spans="1:18" x14ac:dyDescent="0.25">
      <c r="R206" s="8" t="str">
        <f t="shared" si="5"/>
        <v/>
      </c>
    </row>
  </sheetData>
  <autoFilter ref="R1:R207" xr:uid="{00000000-0009-0000-0000-00000B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70"/>
  <sheetViews>
    <sheetView showGridLines="0" workbookViewId="0">
      <selection sqref="A1:J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493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3">
      <c r="A7" s="59" t="s">
        <v>116</v>
      </c>
      <c r="B7" s="121"/>
      <c r="C7" s="124"/>
      <c r="D7" s="80" t="s">
        <v>482</v>
      </c>
      <c r="E7" s="80" t="s">
        <v>483</v>
      </c>
      <c r="F7" s="82" t="s">
        <v>484</v>
      </c>
      <c r="G7" s="56" t="s">
        <v>469</v>
      </c>
      <c r="H7" s="80" t="s">
        <v>482</v>
      </c>
      <c r="I7" s="80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22"/>
      <c r="C8" s="125"/>
      <c r="D8" s="80"/>
      <c r="E8" s="80"/>
      <c r="F8" s="82" t="s">
        <v>400</v>
      </c>
      <c r="G8" s="57" t="s">
        <v>470</v>
      </c>
      <c r="H8" s="78"/>
      <c r="I8" s="81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115555341</v>
      </c>
      <c r="D10" s="18">
        <f>+D11+D14+D17+D23+D37+D43</f>
        <v>3832526</v>
      </c>
      <c r="E10" s="18">
        <f t="shared" ref="E10:J10" si="0">+E11+E14+E17+E23++E37+E43</f>
        <v>9312814</v>
      </c>
      <c r="F10" s="18">
        <f t="shared" si="0"/>
        <v>98131834</v>
      </c>
      <c r="G10" s="18">
        <f t="shared" si="0"/>
        <v>0</v>
      </c>
      <c r="H10" s="18">
        <f t="shared" si="0"/>
        <v>107000</v>
      </c>
      <c r="I10" s="18">
        <f t="shared" si="0"/>
        <v>1618477</v>
      </c>
      <c r="J10" s="18">
        <f t="shared" si="0"/>
        <v>2552690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24724380</v>
      </c>
      <c r="D11" s="20">
        <f t="shared" si="1"/>
        <v>847379</v>
      </c>
      <c r="E11" s="20">
        <f t="shared" si="1"/>
        <v>2769524</v>
      </c>
      <c r="F11" s="20">
        <f t="shared" si="1"/>
        <v>21107477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24724380</v>
      </c>
      <c r="D12" s="22">
        <f t="shared" si="1"/>
        <v>847379</v>
      </c>
      <c r="E12" s="22">
        <f t="shared" si="1"/>
        <v>2769524</v>
      </c>
      <c r="F12" s="22">
        <f t="shared" si="1"/>
        <v>21107477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24724380</v>
      </c>
      <c r="D13" s="22">
        <f>+SUMIF('TOTAL RECURSOS 2019'!$P:$P,CONCATENATE("O001",$A13,1,$F$8),'TOTAL RECURSOS 2019'!$N:$N)</f>
        <v>847379</v>
      </c>
      <c r="E13" s="22">
        <f>+SUMIF('TOTAL RECURSOS 2019'!$P:$P,CONCATENATE("M001",$A13,1,$F$8),'TOTAL RECURSOS 2019'!$N:$N)</f>
        <v>2769524</v>
      </c>
      <c r="F13" s="22">
        <f>+SUMIF('TOTAL RECURSOS 2019'!$P:$P,CONCATENATE("E006",$A13,1,$F$8),'TOTAL RECURSOS 2019'!$N:$N)</f>
        <v>21107477</v>
      </c>
      <c r="G13" s="22">
        <f>+SUMIF('TOTAL RECURSOS 2019'!$P:$P,CONCATENATE("K024",$A13,1,$G$8),'TOTAL RECURSOS 2019'!$N:$N)</f>
        <v>0</v>
      </c>
      <c r="H13" s="22">
        <f>+SUMIF('TOTAL RECURSOS 2019'!$P:$P,CONCATENATE("O001",$A13,4,$F$8),'TOTAL RECURSOS 2019'!$N:$N)</f>
        <v>0</v>
      </c>
      <c r="I13" s="22">
        <f>+SUMIF('TOTAL RECURSOS 2019'!$P:$P,CONCATENATE("M001",$A13,4,$F$8),'TOTAL RECURSOS 2019'!$N:$N)</f>
        <v>0</v>
      </c>
      <c r="J13" s="22">
        <f>+SUMIF('TOTAL RECURSOS 2019'!$P:$P,CONCATENATE("E006",$A13,4,$F$8),'TOTAL RECURSOS 2019'!$N:$N)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3063198</v>
      </c>
      <c r="D14" s="20">
        <f t="shared" si="2"/>
        <v>0</v>
      </c>
      <c r="E14" s="20">
        <f t="shared" si="2"/>
        <v>0</v>
      </c>
      <c r="F14" s="20">
        <f t="shared" si="2"/>
        <v>1844721</v>
      </c>
      <c r="G14" s="20">
        <f t="shared" si="2"/>
        <v>0</v>
      </c>
      <c r="H14" s="20">
        <f t="shared" si="2"/>
        <v>0</v>
      </c>
      <c r="I14" s="20">
        <f t="shared" si="2"/>
        <v>1218477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3063198</v>
      </c>
      <c r="D15" s="22">
        <f t="shared" si="2"/>
        <v>0</v>
      </c>
      <c r="E15" s="22">
        <f t="shared" si="2"/>
        <v>0</v>
      </c>
      <c r="F15" s="22">
        <f t="shared" si="2"/>
        <v>1844721</v>
      </c>
      <c r="G15" s="22">
        <f t="shared" si="2"/>
        <v>0</v>
      </c>
      <c r="H15" s="22">
        <f t="shared" si="2"/>
        <v>0</v>
      </c>
      <c r="I15" s="22">
        <f t="shared" si="2"/>
        <v>1218477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3063198</v>
      </c>
      <c r="D16" s="22">
        <f>+SUMIF('TOTAL RECURSOS 2019'!$P:$P,CONCATENATE("O001",$A16,1,$F$8),'TOTAL RECURSOS 2019'!$N:$N)</f>
        <v>0</v>
      </c>
      <c r="E16" s="22">
        <f>+SUMIF('TOTAL RECURSOS 2019'!$P:$P,CONCATENATE("M001",$A16,1,$F$8),'TOTAL RECURSOS 2019'!$N:$N)</f>
        <v>0</v>
      </c>
      <c r="F16" s="22">
        <f>+SUMIF('TOTAL RECURSOS 2019'!$P:$P,CONCATENATE("E006",$A16,1,$F$8),'TOTAL RECURSOS 2019'!$N:$N)</f>
        <v>1844721</v>
      </c>
      <c r="G16" s="22">
        <f>+SUMIF('TOTAL RECURSOS 2019'!$P:$P,CONCATENATE("K024",$A16,1,$G$8),'TOTAL RECURSOS 2019'!$N:$N)</f>
        <v>0</v>
      </c>
      <c r="H16" s="22">
        <f>+SUMIF('TOTAL RECURSOS 2019'!$P:$P,CONCATENATE("O001",$A16,4,$F$8),'TOTAL RECURSOS 2019'!$N:$N)</f>
        <v>0</v>
      </c>
      <c r="I16" s="22">
        <f>+SUMIF('TOTAL RECURSOS 2019'!$P:$P,CONCATENATE("M001",$A16,4,$F$8),'TOTAL RECURSOS 2019'!$N:$N)</f>
        <v>1218477</v>
      </c>
      <c r="J16" s="22">
        <f>+SUMIF('TOTAL RECURSOS 2019'!$P:$P,CONCATENATE("E006",$A16,4,$F$8),'TOTAL RECURSOS 2019'!$N:$N)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3934347</v>
      </c>
      <c r="D17" s="20">
        <f t="shared" si="3"/>
        <v>267649</v>
      </c>
      <c r="E17" s="20">
        <f t="shared" si="3"/>
        <v>549969</v>
      </c>
      <c r="F17" s="20">
        <f t="shared" si="3"/>
        <v>3116729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498511</v>
      </c>
      <c r="D18" s="22">
        <f t="shared" si="4"/>
        <v>14697</v>
      </c>
      <c r="E18" s="22">
        <f t="shared" si="4"/>
        <v>37063</v>
      </c>
      <c r="F18" s="22">
        <f t="shared" si="4"/>
        <v>446751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498511</v>
      </c>
      <c r="D19" s="22">
        <f>+SUMIF('TOTAL RECURSOS 2019'!$P:$P,CONCATENATE("O001",$A19,1,$F$8),'TOTAL RECURSOS 2019'!$N:$N)</f>
        <v>14697</v>
      </c>
      <c r="E19" s="22">
        <f>+SUMIF('TOTAL RECURSOS 2019'!$P:$P,CONCATENATE("M001",$A19,1,$F$8),'TOTAL RECURSOS 2019'!$N:$N)</f>
        <v>37063</v>
      </c>
      <c r="F19" s="22">
        <f>+SUMIF('TOTAL RECURSOS 2019'!$P:$P,CONCATENATE("E006",$A19,1,$F$8),'TOTAL RECURSOS 2019'!$N:$N)</f>
        <v>446751</v>
      </c>
      <c r="G19" s="22">
        <f>+SUMIF('TOTAL RECURSOS 2019'!$P:$P,CONCATENATE("K024",$A19,1,$G$8),'TOTAL RECURSOS 2019'!$N:$N)</f>
        <v>0</v>
      </c>
      <c r="H19" s="22">
        <f>+SUMIF('TOTAL RECURSOS 2019'!$P:$P,CONCATENATE("O001",$A19,4,$F$8),'TOTAL RECURSOS 2019'!$N:$N)</f>
        <v>0</v>
      </c>
      <c r="I19" s="22">
        <f>+SUMIF('TOTAL RECURSOS 2019'!$P:$P,CONCATENATE("M001",$A19,4,$F$8),'TOTAL RECURSOS 2019'!$N:$N)</f>
        <v>0</v>
      </c>
      <c r="J19" s="22">
        <f>+SUMIF('TOTAL RECURSOS 2019'!$P:$P,CONCATENATE("E006",$A19,4,$F$8),'TOTAL RECURSOS 2019'!$N:$N)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3435836</v>
      </c>
      <c r="D20" s="22">
        <f t="shared" si="5"/>
        <v>252952</v>
      </c>
      <c r="E20" s="22">
        <f t="shared" si="5"/>
        <v>512906</v>
      </c>
      <c r="F20" s="22">
        <f t="shared" si="5"/>
        <v>2669978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687168</v>
      </c>
      <c r="D21" s="22">
        <f>+SUMIF('TOTAL RECURSOS 2019'!$P:$P,CONCATENATE("O001",$A21,1,$F$8),'TOTAL RECURSOS 2019'!$N:$N)</f>
        <v>20128</v>
      </c>
      <c r="E21" s="22">
        <f>+SUMIF('TOTAL RECURSOS 2019'!$P:$P,CONCATENATE("M001",$A21,1,$F$8),'TOTAL RECURSOS 2019'!$N:$N)</f>
        <v>56855</v>
      </c>
      <c r="F21" s="22">
        <f>+SUMIF('TOTAL RECURSOS 2019'!$P:$P,CONCATENATE("E006",$A21,1,$F$8),'TOTAL RECURSOS 2019'!$N:$N)</f>
        <v>610185</v>
      </c>
      <c r="G21" s="22">
        <f>+SUMIF('TOTAL RECURSOS 2019'!$P:$P,CONCATENATE("K024",$A21,1,$G$8),'TOTAL RECURSOS 2019'!$N:$N)</f>
        <v>0</v>
      </c>
      <c r="H21" s="22">
        <f>+SUMIF('TOTAL RECURSOS 2019'!$P:$P,CONCATENATE("O001",$A21,4,$F$8),'TOTAL RECURSOS 2019'!$N:$N)</f>
        <v>0</v>
      </c>
      <c r="I21" s="22">
        <f>+SUMIF('TOTAL RECURSOS 2019'!$P:$P,CONCATENATE("M001",$A21,4,$F$8),'TOTAL RECURSOS 2019'!$N:$N)</f>
        <v>0</v>
      </c>
      <c r="J21" s="22">
        <f>+SUMIF('TOTAL RECURSOS 2019'!$P:$P,CONCATENATE("E006",$A21,4,$F$8),'TOTAL RECURSOS 2019'!$N:$N)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2748668</v>
      </c>
      <c r="D22" s="22">
        <f>+SUMIF('TOTAL RECURSOS 2019'!$P:$P,CONCATENATE("O001",$A22,1,$F$8),'TOTAL RECURSOS 2019'!$N:$N)</f>
        <v>232824</v>
      </c>
      <c r="E22" s="22">
        <f>+SUMIF('TOTAL RECURSOS 2019'!$P:$P,CONCATENATE("M001",$A22,1,$F$8),'TOTAL RECURSOS 2019'!$N:$N)</f>
        <v>456051</v>
      </c>
      <c r="F22" s="22">
        <f>+SUMIF('TOTAL RECURSOS 2019'!$P:$P,CONCATENATE("E006",$A22,1,$F$8),'TOTAL RECURSOS 2019'!$N:$N)</f>
        <v>2059793</v>
      </c>
      <c r="G22" s="22">
        <f>+SUMIF('TOTAL RECURSOS 2019'!$P:$P,CONCATENATE("K024",$A22,1,$G$8),'TOTAL RECURSOS 2019'!$N:$N)</f>
        <v>0</v>
      </c>
      <c r="H22" s="22">
        <f>+SUMIF('TOTAL RECURSOS 2019'!$P:$P,CONCATENATE("O001",$A22,4,$F$8),'TOTAL RECURSOS 2019'!$N:$N)</f>
        <v>0</v>
      </c>
      <c r="I22" s="22">
        <f>+SUMIF('TOTAL RECURSOS 2019'!$P:$P,CONCATENATE("M001",$A22,4,$F$8),'TOTAL RECURSOS 2019'!$N:$N)</f>
        <v>0</v>
      </c>
      <c r="J22" s="22">
        <f>+SUMIF('TOTAL RECURSOS 2019'!$P:$P,CONCATENATE("E006",$A22,4,$F$8),'TOTAL RECURSOS 2019'!$N:$N)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8851064</v>
      </c>
      <c r="D23" s="20">
        <f t="shared" si="6"/>
        <v>241102</v>
      </c>
      <c r="E23" s="20">
        <f t="shared" si="6"/>
        <v>674686</v>
      </c>
      <c r="F23" s="20">
        <f t="shared" si="6"/>
        <v>7935276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4654679</v>
      </c>
      <c r="D24" s="22">
        <f t="shared" si="7"/>
        <v>114734</v>
      </c>
      <c r="E24" s="22">
        <f t="shared" si="7"/>
        <v>339214</v>
      </c>
      <c r="F24" s="22">
        <f t="shared" si="7"/>
        <v>4200731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3471554</v>
      </c>
      <c r="D25" s="22">
        <f>+SUMIF('TOTAL RECURSOS 2019'!$P:$P,CONCATENATE("O001",$A25,1,$F$8),'TOTAL RECURSOS 2019'!$N:$N)</f>
        <v>85637</v>
      </c>
      <c r="E25" s="22">
        <f>+SUMIF('TOTAL RECURSOS 2019'!$P:$P,CONCATENATE("M001",$A25,1,$F$8),'TOTAL RECURSOS 2019'!$N:$N)</f>
        <v>252754</v>
      </c>
      <c r="F25" s="22">
        <f>+SUMIF('TOTAL RECURSOS 2019'!$P:$P,CONCATENATE("E006",$A25,1,$F$8),'TOTAL RECURSOS 2019'!$N:$N)</f>
        <v>3133163</v>
      </c>
      <c r="G25" s="22">
        <f>+SUMIF('TOTAL RECURSOS 2019'!$P:$P,CONCATENATE("K024",$A25,1,$G$8),'TOTAL RECURSOS 2019'!$N:$N)</f>
        <v>0</v>
      </c>
      <c r="H25" s="22">
        <f>+SUMIF('TOTAL RECURSOS 2019'!$P:$P,CONCATENATE("O001",$A25,4,$F$8),'TOTAL RECURSOS 2019'!$N:$N)</f>
        <v>0</v>
      </c>
      <c r="I25" s="22">
        <f>+SUMIF('TOTAL RECURSOS 2019'!$P:$P,CONCATENATE("M001",$A25,4,$F$8),'TOTAL RECURSOS 2019'!$N:$N)</f>
        <v>0</v>
      </c>
      <c r="J25" s="22">
        <f>+SUMIF('TOTAL RECURSOS 2019'!$P:$P,CONCATENATE("E006",$A25,4,$F$8),'TOTAL RECURSOS 2019'!$N:$N)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1183125</v>
      </c>
      <c r="D26" s="22">
        <f>+SUMIF('TOTAL RECURSOS 2019'!$P:$P,CONCATENATE("O001",$A26,1,$F$8),'TOTAL RECURSOS 2019'!$N:$N)</f>
        <v>29097</v>
      </c>
      <c r="E26" s="22">
        <f>+SUMIF('TOTAL RECURSOS 2019'!$P:$P,CONCATENATE("M001",$A26,1,$F$8),'TOTAL RECURSOS 2019'!$N:$N)</f>
        <v>86460</v>
      </c>
      <c r="F26" s="22">
        <f>+SUMIF('TOTAL RECURSOS 2019'!$P:$P,CONCATENATE("E006",$A26,1,$F$8),'TOTAL RECURSOS 2019'!$N:$N)</f>
        <v>1067568</v>
      </c>
      <c r="G26" s="22">
        <f>+SUMIF('TOTAL RECURSOS 2019'!$P:$P,CONCATENATE("K024",$A26,1,$G$8),'TOTAL RECURSOS 2019'!$N:$N)</f>
        <v>0</v>
      </c>
      <c r="H26" s="22">
        <f>+SUMIF('TOTAL RECURSOS 2019'!$P:$P,CONCATENATE("O001",$A26,4,$F$8),'TOTAL RECURSOS 2019'!$N:$N)</f>
        <v>0</v>
      </c>
      <c r="I26" s="22">
        <f>+SUMIF('TOTAL RECURSOS 2019'!$P:$P,CONCATENATE("M001",$A26,4,$F$8),'TOTAL RECURSOS 2019'!$N:$N)</f>
        <v>0</v>
      </c>
      <c r="J26" s="22">
        <f>+SUMIF('TOTAL RECURSOS 2019'!$P:$P,CONCATENATE("E006",$A26,4,$F$8),'TOTAL RECURSOS 2019'!$N:$N)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1237169</v>
      </c>
      <c r="D27" s="22">
        <f t="shared" si="8"/>
        <v>36311</v>
      </c>
      <c r="E27" s="22">
        <f t="shared" si="8"/>
        <v>102351</v>
      </c>
      <c r="F27" s="22">
        <f t="shared" si="8"/>
        <v>1098507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1237169</v>
      </c>
      <c r="D28" s="22">
        <f>+SUMIF('TOTAL RECURSOS 2019'!$P:$P,CONCATENATE("O001",$A28,1,$F$8),'TOTAL RECURSOS 2019'!$N:$N)</f>
        <v>36311</v>
      </c>
      <c r="E28" s="22">
        <f>+SUMIF('TOTAL RECURSOS 2019'!$P:$P,CONCATENATE("M001",$A28,1,$F$8),'TOTAL RECURSOS 2019'!$N:$N)</f>
        <v>102351</v>
      </c>
      <c r="F28" s="22">
        <f>+SUMIF('TOTAL RECURSOS 2019'!$P:$P,CONCATENATE("E006",$A28,1,$F$8),'TOTAL RECURSOS 2019'!$N:$N)</f>
        <v>1098507</v>
      </c>
      <c r="G28" s="22">
        <f>+SUMIF('TOTAL RECURSOS 2019'!$P:$P,CONCATENATE("K024",$A28,1,$G$8),'TOTAL RECURSOS 2019'!$N:$N)</f>
        <v>0</v>
      </c>
      <c r="H28" s="22">
        <f>+SUMIF('TOTAL RECURSOS 2019'!$P:$P,CONCATENATE("O001",$A28,4,$F$8),'TOTAL RECURSOS 2019'!$N:$N)</f>
        <v>0</v>
      </c>
      <c r="I28" s="22">
        <f>+SUMIF('TOTAL RECURSOS 2019'!$P:$P,CONCATENATE("M001",$A28,4,$F$8),'TOTAL RECURSOS 2019'!$N:$N)</f>
        <v>0</v>
      </c>
      <c r="J28" s="22">
        <f>+SUMIF('TOTAL RECURSOS 2019'!$P:$P,CONCATENATE("E006",$A28,4,$F$8),'TOTAL RECURSOS 2019'!$N:$N)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1370163</v>
      </c>
      <c r="D29" s="22">
        <f t="shared" si="9"/>
        <v>47507</v>
      </c>
      <c r="E29" s="22">
        <f t="shared" si="9"/>
        <v>123759</v>
      </c>
      <c r="F29" s="22">
        <f t="shared" si="9"/>
        <v>1198897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494868</v>
      </c>
      <c r="D30" s="22">
        <f>+SUMIF('TOTAL RECURSOS 2019'!$P:$P,CONCATENATE("O001",$A30,1,$F$8),'TOTAL RECURSOS 2019'!$N:$N)</f>
        <v>14524</v>
      </c>
      <c r="E30" s="22">
        <f>+SUMIF('TOTAL RECURSOS 2019'!$P:$P,CONCATENATE("M001",$A30,1,$F$8),'TOTAL RECURSOS 2019'!$N:$N)</f>
        <v>40941</v>
      </c>
      <c r="F30" s="22">
        <f>+SUMIF('TOTAL RECURSOS 2019'!$P:$P,CONCATENATE("E006",$A30,1,$F$8),'TOTAL RECURSOS 2019'!$N:$N)</f>
        <v>439403</v>
      </c>
      <c r="G30" s="22">
        <f>+SUMIF('TOTAL RECURSOS 2019'!$P:$P,CONCATENATE("K024",$A30,1,$G$8),'TOTAL RECURSOS 2019'!$N:$N)</f>
        <v>0</v>
      </c>
      <c r="H30" s="22">
        <f>+SUMIF('TOTAL RECURSOS 2019'!$P:$P,CONCATENATE("O001",$A30,4,$F$8),'TOTAL RECURSOS 2019'!$N:$N)</f>
        <v>0</v>
      </c>
      <c r="I30" s="22">
        <f>+SUMIF('TOTAL RECURSOS 2019'!$P:$P,CONCATENATE("M001",$A30,4,$F$8),'TOTAL RECURSOS 2019'!$N:$N)</f>
        <v>0</v>
      </c>
      <c r="J30" s="22">
        <f>+SUMIF('TOTAL RECURSOS 2019'!$P:$P,CONCATENATE("E006",$A30,4,$F$8),'TOTAL RECURSOS 2019'!$N:$N)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875295</v>
      </c>
      <c r="D31" s="22">
        <f>+SUMIF('TOTAL RECURSOS 2019'!$P:$P,CONCATENATE("O001",$A31,1,$F$8),'TOTAL RECURSOS 2019'!$N:$N)</f>
        <v>32983</v>
      </c>
      <c r="E31" s="22">
        <f>+SUMIF('TOTAL RECURSOS 2019'!$P:$P,CONCATENATE("M001",$A31,1,$F$8),'TOTAL RECURSOS 2019'!$N:$N)</f>
        <v>82818</v>
      </c>
      <c r="F31" s="22">
        <f>+SUMIF('TOTAL RECURSOS 2019'!$P:$P,CONCATENATE("E006",$A31,1,$F$8),'TOTAL RECURSOS 2019'!$N:$N)</f>
        <v>759494</v>
      </c>
      <c r="G31" s="22">
        <f>+SUMIF('TOTAL RECURSOS 2019'!$P:$P,CONCATENATE("K024",$A31,1,$G$8),'TOTAL RECURSOS 2019'!$N:$N)</f>
        <v>0</v>
      </c>
      <c r="H31" s="22">
        <f>+SUMIF('TOTAL RECURSOS 2019'!$P:$P,CONCATENATE("O001",$A31,4,$F$8),'TOTAL RECURSOS 2019'!$N:$N)</f>
        <v>0</v>
      </c>
      <c r="I31" s="22">
        <f>+SUMIF('TOTAL RECURSOS 2019'!$P:$P,CONCATENATE("M001",$A31,4,$F$8),'TOTAL RECURSOS 2019'!$N:$N)</f>
        <v>0</v>
      </c>
      <c r="J31" s="22">
        <f>+SUMIF('TOTAL RECURSOS 2019'!$P:$P,CONCATENATE("E006",$A31,4,$F$8),'TOTAL RECURSOS 2019'!$N:$N)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1589053</v>
      </c>
      <c r="D32" s="22">
        <f t="shared" si="10"/>
        <v>42550</v>
      </c>
      <c r="E32" s="22">
        <f t="shared" si="10"/>
        <v>109362</v>
      </c>
      <c r="F32" s="22">
        <f t="shared" si="10"/>
        <v>1437141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1486370</v>
      </c>
      <c r="D33" s="22">
        <f>+SUMIF('TOTAL RECURSOS 2019'!$P:$P,CONCATENATE("O001",$A33,1,$F$8),'TOTAL RECURSOS 2019'!$N:$N)</f>
        <v>39561</v>
      </c>
      <c r="E33" s="22">
        <f>+SUMIF('TOTAL RECURSOS 2019'!$P:$P,CONCATENATE("M001",$A33,1,$F$8),'TOTAL RECURSOS 2019'!$N:$N)</f>
        <v>100032</v>
      </c>
      <c r="F33" s="22">
        <f>+SUMIF('TOTAL RECURSOS 2019'!$P:$P,CONCATENATE("E006",$A33,1,$F$8),'TOTAL RECURSOS 2019'!$N:$N)</f>
        <v>1346777</v>
      </c>
      <c r="G33" s="22">
        <f>+SUMIF('TOTAL RECURSOS 2019'!$P:$P,CONCATENATE("K024",$A33,1,$G$8),'TOTAL RECURSOS 2019'!$N:$N)</f>
        <v>0</v>
      </c>
      <c r="H33" s="22">
        <f>+SUMIF('TOTAL RECURSOS 2019'!$P:$P,CONCATENATE("O001",$A33,4,$F$8),'TOTAL RECURSOS 2019'!$N:$N)</f>
        <v>0</v>
      </c>
      <c r="I33" s="22">
        <f>+SUMIF('TOTAL RECURSOS 2019'!$P:$P,CONCATENATE("M001",$A33,4,$F$8),'TOTAL RECURSOS 2019'!$N:$N)</f>
        <v>0</v>
      </c>
      <c r="J33" s="22">
        <f>+SUMIF('TOTAL RECURSOS 2019'!$P:$P,CONCATENATE("E006",$A33,4,$F$8),'TOTAL RECURSOS 2019'!$N:$N)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0</v>
      </c>
      <c r="D34" s="22">
        <f>+SUMIF('TOTAL RECURSOS 2019'!$P:$P,CONCATENATE("O001",$A34,1,$F$8),'TOTAL RECURSOS 2019'!$N:$N)</f>
        <v>0</v>
      </c>
      <c r="E34" s="22">
        <f>+SUMIF('TOTAL RECURSOS 2019'!$P:$P,CONCATENATE("M001",$A34,1,$F$8),'TOTAL RECURSOS 2019'!$N:$N)</f>
        <v>0</v>
      </c>
      <c r="F34" s="22">
        <f>+SUMIF('TOTAL RECURSOS 2019'!$P:$P,CONCATENATE("E006",$A34,1,$F$8),'TOTAL RECURSOS 2019'!$N:$N)</f>
        <v>0</v>
      </c>
      <c r="G34" s="22">
        <f>+SUMIF('TOTAL RECURSOS 2019'!$P:$P,CONCATENATE("K024",$A34,1,$G$8),'TOTAL RECURSOS 2019'!$N:$N)</f>
        <v>0</v>
      </c>
      <c r="H34" s="22">
        <f>+SUMIF('TOTAL RECURSOS 2019'!$P:$P,CONCATENATE("O001",$A34,4,$F$8),'TOTAL RECURSOS 2019'!$N:$N)</f>
        <v>0</v>
      </c>
      <c r="I34" s="22">
        <f>+SUMIF('TOTAL RECURSOS 2019'!$P:$P,CONCATENATE("M001",$A34,4,$F$8),'TOTAL RECURSOS 2019'!$N:$N)</f>
        <v>0</v>
      </c>
      <c r="J34" s="22">
        <f>+SUMIF('TOTAL RECURSOS 2019'!$P:$P,CONCATENATE("E006",$A34,4,$F$8),'TOTAL RECURSOS 2019'!$N:$N)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0</v>
      </c>
      <c r="D35" s="22">
        <f>+SUMIF('TOTAL RECURSOS 2019'!$P:$P,CONCATENATE("O001",$A35,1,$F$8),'TOTAL RECURSOS 2019'!$N:$N)</f>
        <v>0</v>
      </c>
      <c r="E35" s="22">
        <f>+SUMIF('TOTAL RECURSOS 2019'!$P:$P,CONCATENATE("M001",$A35,1,$F$8),'TOTAL RECURSOS 2019'!$N:$N)</f>
        <v>0</v>
      </c>
      <c r="F35" s="22">
        <f>+SUMIF('TOTAL RECURSOS 2019'!$P:$P,CONCATENATE("E006",$A35,1,$F$8),'TOTAL RECURSOS 2019'!$N:$N)</f>
        <v>0</v>
      </c>
      <c r="G35" s="22">
        <f>+SUMIF('TOTAL RECURSOS 2019'!$P:$P,CONCATENATE("K024",$A35,1,$G$8),'TOTAL RECURSOS 2019'!$N:$N)</f>
        <v>0</v>
      </c>
      <c r="H35" s="22">
        <f>+SUMIF('TOTAL RECURSOS 2019'!$P:$P,CONCATENATE("O001",$A35,4,$F$8),'TOTAL RECURSOS 2019'!$N:$N)</f>
        <v>0</v>
      </c>
      <c r="I35" s="22">
        <f>+SUMIF('TOTAL RECURSOS 2019'!$P:$P,CONCATENATE("M001",$A35,4,$F$8),'TOTAL RECURSOS 2019'!$N:$N)</f>
        <v>0</v>
      </c>
      <c r="J35" s="22">
        <f>+SUMIF('TOTAL RECURSOS 2019'!$P:$P,CONCATENATE("E006",$A35,4,$F$8),'TOTAL RECURSOS 2019'!$N:$N)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102683</v>
      </c>
      <c r="D36" s="22">
        <f>+SUMIF('TOTAL RECURSOS 2019'!$P:$P,CONCATENATE("O001",$A36,1,$F$8),'TOTAL RECURSOS 2019'!$N:$N)</f>
        <v>2989</v>
      </c>
      <c r="E36" s="22">
        <f>+SUMIF('TOTAL RECURSOS 2019'!$P:$P,CONCATENATE("M001",$A36,1,$F$8),'TOTAL RECURSOS 2019'!$N:$N)</f>
        <v>9330</v>
      </c>
      <c r="F36" s="22">
        <f>+SUMIF('TOTAL RECURSOS 2019'!$P:$P,CONCATENATE("E006",$A36,1,$F$8),'TOTAL RECURSOS 2019'!$N:$N)</f>
        <v>90364</v>
      </c>
      <c r="G36" s="22">
        <f>+SUMIF('TOTAL RECURSOS 2019'!$P:$P,CONCATENATE("K024",$A36,1,$G$8),'TOTAL RECURSOS 2019'!$N:$N)</f>
        <v>0</v>
      </c>
      <c r="H36" s="22">
        <f>+SUMIF('TOTAL RECURSOS 2019'!$P:$P,CONCATENATE("O001",$A36,4,$F$8),'TOTAL RECURSOS 2019'!$N:$N)</f>
        <v>0</v>
      </c>
      <c r="I36" s="22">
        <f>+SUMIF('TOTAL RECURSOS 2019'!$P:$P,CONCATENATE("M001",$A36,4,$F$8),'TOTAL RECURSOS 2019'!$N:$N)</f>
        <v>0</v>
      </c>
      <c r="J36" s="22">
        <f>+SUMIF('TOTAL RECURSOS 2019'!$P:$P,CONCATENATE("E006",$A36,4,$F$8),'TOTAL RECURSOS 2019'!$N:$N)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74982352</v>
      </c>
      <c r="D37" s="20">
        <f t="shared" si="11"/>
        <v>2476396</v>
      </c>
      <c r="E37" s="20">
        <f t="shared" si="11"/>
        <v>5318635</v>
      </c>
      <c r="F37" s="20">
        <f t="shared" si="11"/>
        <v>64127631</v>
      </c>
      <c r="G37" s="20">
        <f t="shared" si="11"/>
        <v>0</v>
      </c>
      <c r="H37" s="20">
        <f t="shared" si="11"/>
        <v>107000</v>
      </c>
      <c r="I37" s="20">
        <f t="shared" si="11"/>
        <v>400000</v>
      </c>
      <c r="J37" s="20">
        <f t="shared" si="11"/>
        <v>2552690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71663244</v>
      </c>
      <c r="D38" s="22">
        <f t="shared" si="12"/>
        <v>2216978</v>
      </c>
      <c r="E38" s="22">
        <f t="shared" si="12"/>
        <v>5318635</v>
      </c>
      <c r="F38" s="22">
        <f t="shared" si="12"/>
        <v>64127631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69349713</v>
      </c>
      <c r="D39" s="22">
        <f>+SUMIF('TOTAL RECURSOS 2019'!$P:$P,CONCATENATE("O001",$A39,1,$F$8),'TOTAL RECURSOS 2019'!$N:$N)</f>
        <v>2127730</v>
      </c>
      <c r="E39" s="22">
        <f>+SUMIF('TOTAL RECURSOS 2019'!$P:$P,CONCATENATE("M001",$A39,1,$F$8),'TOTAL RECURSOS 2019'!$N:$N)</f>
        <v>5023087</v>
      </c>
      <c r="F39" s="22">
        <f>+SUMIF('TOTAL RECURSOS 2019'!$P:$P,CONCATENATE("E006",$A39,1,$F$8),'TOTAL RECURSOS 2019'!$N:$N)</f>
        <v>62198896</v>
      </c>
      <c r="G39" s="22">
        <f>+SUMIF('TOTAL RECURSOS 2019'!$P:$P,CONCATENATE("K024",$A39,1,$G$8),'TOTAL RECURSOS 2019'!$N:$N)</f>
        <v>0</v>
      </c>
      <c r="H39" s="22">
        <f>+SUMIF('TOTAL RECURSOS 2019'!$P:$P,CONCATENATE("O001",$A39,4,$F$8),'TOTAL RECURSOS 2019'!$N:$N)</f>
        <v>0</v>
      </c>
      <c r="I39" s="22">
        <f>+SUMIF('TOTAL RECURSOS 2019'!$P:$P,CONCATENATE("M001",$A39,4,$F$8),'TOTAL RECURSOS 2019'!$N:$N)</f>
        <v>0</v>
      </c>
      <c r="J39" s="22">
        <f>+SUMIF('TOTAL RECURSOS 2019'!$P:$P,CONCATENATE("E006",$A39,4,$F$8),'TOTAL RECURSOS 2019'!$N:$N)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2313531</v>
      </c>
      <c r="D40" s="22">
        <f>+SUMIF('TOTAL RECURSOS 2019'!$P:$P,CONCATENATE("O001",$A40,1,$F$8),'TOTAL RECURSOS 2019'!$N:$N)</f>
        <v>89248</v>
      </c>
      <c r="E40" s="22">
        <f>+SUMIF('TOTAL RECURSOS 2019'!$P:$P,CONCATENATE("M001",$A40,1,$F$8),'TOTAL RECURSOS 2019'!$N:$N)</f>
        <v>295548</v>
      </c>
      <c r="F40" s="22">
        <f>+SUMIF('TOTAL RECURSOS 2019'!$P:$P,CONCATENATE("E006",$A40,1,$F$8),'TOTAL RECURSOS 2019'!$N:$N)</f>
        <v>1928735</v>
      </c>
      <c r="G40" s="22">
        <f>+SUMIF('TOTAL RECURSOS 2019'!$P:$P,CONCATENATE("K024",$A40,1,$G$8),'TOTAL RECURSOS 2019'!$N:$N)</f>
        <v>0</v>
      </c>
      <c r="H40" s="22">
        <f>+SUMIF('TOTAL RECURSOS 2019'!$P:$P,CONCATENATE("O001",$A40,4,$F$8),'TOTAL RECURSOS 2019'!$N:$N)</f>
        <v>0</v>
      </c>
      <c r="I40" s="22">
        <f>+SUMIF('TOTAL RECURSOS 2019'!$P:$P,CONCATENATE("M001",$A40,4,$F$8),'TOTAL RECURSOS 2019'!$N:$N)</f>
        <v>0</v>
      </c>
      <c r="J40" s="22">
        <f>+SUMIF('TOTAL RECURSOS 2019'!$P:$P,CONCATENATE("E006",$A40,4,$F$8),'TOTAL RECURSOS 2019'!$N:$N)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3319108</v>
      </c>
      <c r="D41" s="22">
        <f t="shared" si="13"/>
        <v>259418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107000</v>
      </c>
      <c r="I41" s="22">
        <f t="shared" si="13"/>
        <v>400000</v>
      </c>
      <c r="J41" s="22">
        <f t="shared" si="13"/>
        <v>2552690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3319108</v>
      </c>
      <c r="D42" s="22">
        <f>+SUMIF('TOTAL RECURSOS 2019'!$P:$P,CONCATENATE("O001",$A42,1,$F$8),'TOTAL RECURSOS 2019'!$N:$N)</f>
        <v>259418</v>
      </c>
      <c r="E42" s="22">
        <f>+SUMIF('TOTAL RECURSOS 2019'!$P:$P,CONCATENATE("M001",$A42,1,$F$8),'TOTAL RECURSOS 2019'!$N:$N)</f>
        <v>0</v>
      </c>
      <c r="F42" s="22">
        <f>+SUMIF('TOTAL RECURSOS 2019'!$P:$P,CONCATENATE("E006",$A42,1,$F$8),'TOTAL RECURSOS 2019'!$N:$N)</f>
        <v>0</v>
      </c>
      <c r="G42" s="22">
        <f>+SUMIF('TOTAL RECURSOS 2019'!$P:$P,CONCATENATE("K024",$A42,1,$G$8),'TOTAL RECURSOS 2019'!$N:$N)</f>
        <v>0</v>
      </c>
      <c r="H42" s="22">
        <f>+SUMIF('TOTAL RECURSOS 2019'!$P:$P,CONCATENATE("O001",$A42,4,$F$8),'TOTAL RECURSOS 2019'!$N:$N)</f>
        <v>107000</v>
      </c>
      <c r="I42" s="22">
        <f>+SUMIF('TOTAL RECURSOS 2019'!$P:$P,CONCATENATE("M001",$A42,4,$F$8),'TOTAL RECURSOS 2019'!$N:$N)</f>
        <v>400000</v>
      </c>
      <c r="J42" s="22">
        <f>+SUMIF('TOTAL RECURSOS 2019'!$P:$P,CONCATENATE("E006",$A42,4,$F$8),'TOTAL RECURSOS 2019'!$N:$N)</f>
        <v>2552690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2019'!$P:$P,CONCATENATE("O001",$A45,1,$F$8),'TOTAL RECURSOS 2019'!$N:$N)</f>
        <v>0</v>
      </c>
      <c r="E45" s="22">
        <f>+SUMIF('TOTAL RECURSOS 2019'!$P:$P,CONCATENATE("M001",$A45,1,$F$8),'TOTAL RECURSOS 2019'!$N:$N)</f>
        <v>0</v>
      </c>
      <c r="F45" s="22">
        <f>+SUMIF('TOTAL RECURSOS 2019'!$P:$P,CONCATENATE("E006",$A45,1,$F$8),'TOTAL RECURSOS 2019'!$N:$N)</f>
        <v>0</v>
      </c>
      <c r="G45" s="22">
        <f>+SUMIF('TOTAL RECURSOS 2019'!$P:$P,CONCATENATE("K024",$A45,1,$G$8),'TOTAL RECURSOS 2019'!$N:$N)</f>
        <v>0</v>
      </c>
      <c r="H45" s="22">
        <f>+SUMIF('TOTAL RECURSOS 2019'!$P:$P,CONCATENATE("O001",$A45,4,$F$8),'TOTAL RECURSOS 2019'!$N:$N)</f>
        <v>0</v>
      </c>
      <c r="I45" s="22">
        <f>+SUMIF('TOTAL RECURSOS 2019'!$P:$P,CONCATENATE("M001",$A45,4,$F$8),'TOTAL RECURSOS 2019'!$N:$N)</f>
        <v>0</v>
      </c>
      <c r="J45" s="22">
        <f>+SUMIF('TOTAL RECURSOS 2019'!$P:$P,CONCATENATE("E006",$A45,4,$F$8),'TOTAL RECURSOS 2019'!$N:$N)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2019'!$P:$P,CONCATENATE("O001",$A46,1,$F$8),'TOTAL RECURSOS 2019'!$N:$N)</f>
        <v>0</v>
      </c>
      <c r="E46" s="22">
        <f>+SUMIF('TOTAL RECURSOS 2019'!$P:$P,CONCATENATE("M001",$A46,1,$F$8),'TOTAL RECURSOS 2019'!$N:$N)</f>
        <v>0</v>
      </c>
      <c r="F46" s="22">
        <f>+SUMIF('TOTAL RECURSOS 2019'!$P:$P,CONCATENATE("E006",$A46,1,$F$8),'TOTAL RECURSOS 2019'!$N:$N)</f>
        <v>0</v>
      </c>
      <c r="G46" s="22">
        <f>+SUMIF('TOTAL RECURSOS 2019'!$P:$P,CONCATENATE("K024",$A46,1,$G$8),'TOTAL RECURSOS 2019'!$N:$N)</f>
        <v>0</v>
      </c>
      <c r="H46" s="22">
        <f>+SUMIF('TOTAL RECURSOS 2019'!$P:$P,CONCATENATE("O001",$A46,4,$F$8),'TOTAL RECURSOS 2019'!$N:$N)</f>
        <v>0</v>
      </c>
      <c r="I46" s="22">
        <f>+SUMIF('TOTAL RECURSOS 2019'!$P:$P,CONCATENATE("M001",$A46,4,$F$8),'TOTAL RECURSOS 2019'!$N:$N)</f>
        <v>0</v>
      </c>
      <c r="J46" s="22">
        <f>+SUMIF('TOTAL RECURSOS 2019'!$P:$P,CONCATENATE("E006",$A46,4,$F$8),'TOTAL RECURSOS 2019'!$N:$N)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2019'!$P:$P,CONCATENATE("O001",$A47,1,$F$8),'TOTAL RECURSOS 2019'!$N:$N)</f>
        <v>0</v>
      </c>
      <c r="E47" s="22">
        <f>+SUMIF('TOTAL RECURSOS 2019'!$P:$P,CONCATENATE("M001",$A47,1,$F$8),'TOTAL RECURSOS 2019'!$N:$N)</f>
        <v>0</v>
      </c>
      <c r="F47" s="22">
        <f>+SUMIF('TOTAL RECURSOS 2019'!$P:$P,CONCATENATE("E006",$A47,1,$F$8),'TOTAL RECURSOS 2019'!$N:$N)</f>
        <v>0</v>
      </c>
      <c r="G47" s="22">
        <f>+SUMIF('TOTAL RECURSOS 2019'!$P:$P,CONCATENATE("K024",$A47,1,$G$8),'TOTAL RECURSOS 2019'!$N:$N)</f>
        <v>0</v>
      </c>
      <c r="H47" s="22">
        <f>+SUMIF('TOTAL RECURSOS 2019'!$P:$P,CONCATENATE("O001",$A47,4,$F$8),'TOTAL RECURSOS 2019'!$N:$N)</f>
        <v>0</v>
      </c>
      <c r="I47" s="22">
        <f>+SUMIF('TOTAL RECURSOS 2019'!$P:$P,CONCATENATE("M001",$A47,4,$F$8),'TOTAL RECURSOS 2019'!$N:$N)</f>
        <v>0</v>
      </c>
      <c r="J47" s="22">
        <f>+SUMIF('TOTAL RECURSOS 2019'!$P:$P,CONCATENATE("E006",$A47,4,$F$8),'TOTAL RECURSOS 2019'!$N:$N)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2019'!$P:$P,CONCATENATE("O001",$A48,1,$F$8),'TOTAL RECURSOS 2019'!$N:$N)</f>
        <v>0</v>
      </c>
      <c r="E48" s="22">
        <f>+SUMIF('TOTAL RECURSOS 2019'!$P:$P,CONCATENATE("M001",$A48,1,$F$8),'TOTAL RECURSOS 2019'!$N:$N)</f>
        <v>0</v>
      </c>
      <c r="F48" s="22">
        <f>+SUMIF('TOTAL RECURSOS 2019'!$P:$P,CONCATENATE("E006",$A48,1,$F$8),'TOTAL RECURSOS 2019'!$N:$N)</f>
        <v>0</v>
      </c>
      <c r="G48" s="22">
        <f>+SUMIF('TOTAL RECURSOS 2019'!$P:$P,CONCATENATE("K024",$A48,1,$G$8),'TOTAL RECURSOS 2019'!$N:$N)</f>
        <v>0</v>
      </c>
      <c r="H48" s="22">
        <f>+SUMIF('TOTAL RECURSOS 2019'!$P:$P,CONCATENATE("O001",$A48,4,$F$8),'TOTAL RECURSOS 2019'!$N:$N)</f>
        <v>0</v>
      </c>
      <c r="I48" s="22">
        <f>+SUMIF('TOTAL RECURSOS 2019'!$P:$P,CONCATENATE("M001",$A48,4,$F$8),'TOTAL RECURSOS 2019'!$N:$N)</f>
        <v>0</v>
      </c>
      <c r="J48" s="22">
        <f>+SUMIF('TOTAL RECURSOS 2019'!$P:$P,CONCATENATE("E006",$A48,4,$F$8),'TOTAL RECURSOS 2019'!$N:$N)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2019'!$P:$P,CONCATENATE("O001",$A49,1,$F$8),'TOTAL RECURSOS 2019'!$N:$N)</f>
        <v>0</v>
      </c>
      <c r="E49" s="22">
        <f>+SUMIF('TOTAL RECURSOS 2019'!$P:$P,CONCATENATE("M001",$A49,1,$F$8),'TOTAL RECURSOS 2019'!$N:$N)</f>
        <v>0</v>
      </c>
      <c r="F49" s="22">
        <f>+SUMIF('TOTAL RECURSOS 2019'!$P:$P,CONCATENATE("E006",$A49,1,$F$8),'TOTAL RECURSOS 2019'!$N:$N)</f>
        <v>0</v>
      </c>
      <c r="G49" s="22">
        <f>+SUMIF('TOTAL RECURSOS 2019'!$P:$P,CONCATENATE("K024",$A49,1,$G$8),'TOTAL RECURSOS 2019'!$N:$N)</f>
        <v>0</v>
      </c>
      <c r="H49" s="22">
        <f>+SUMIF('TOTAL RECURSOS 2019'!$P:$P,CONCATENATE("O001",$A49,4,$F$8),'TOTAL RECURSOS 2019'!$N:$N)</f>
        <v>0</v>
      </c>
      <c r="I49" s="22">
        <f>+SUMIF('TOTAL RECURSOS 2019'!$P:$P,CONCATENATE("M001",$A49,4,$F$8),'TOTAL RECURSOS 2019'!$N:$N)</f>
        <v>0</v>
      </c>
      <c r="J49" s="22">
        <f>+SUMIF('TOTAL RECURSOS 2019'!$P:$P,CONCATENATE("E006",$A49,4,$F$8),'TOTAL RECURSOS 2019'!$N:$N)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2019'!$P:$P,CONCATENATE("O001",$A50,1,$F$8),'TOTAL RECURSOS 2019'!$N:$N)</f>
        <v>0</v>
      </c>
      <c r="E50" s="22">
        <f>+SUMIF('TOTAL RECURSOS 2019'!$P:$P,CONCATENATE("M001",$A50,1,$F$8),'TOTAL RECURSOS 2019'!$N:$N)</f>
        <v>0</v>
      </c>
      <c r="F50" s="22">
        <f>+SUMIF('TOTAL RECURSOS 2019'!$P:$P,CONCATENATE("E006",$A50,1,$F$8),'TOTAL RECURSOS 2019'!$N:$N)</f>
        <v>0</v>
      </c>
      <c r="G50" s="22">
        <f>+SUMIF('TOTAL RECURSOS 2019'!$P:$P,CONCATENATE("K024",$A50,1,$G$8),'TOTAL RECURSOS 2019'!$N:$N)</f>
        <v>0</v>
      </c>
      <c r="H50" s="22">
        <f>+SUMIF('TOTAL RECURSOS 2019'!$P:$P,CONCATENATE("O001",$A50,4,$F$8),'TOTAL RECURSOS 2019'!$N:$N)</f>
        <v>0</v>
      </c>
      <c r="I50" s="22">
        <f>+SUMIF('TOTAL RECURSOS 2019'!$P:$P,CONCATENATE("M001",$A50,4,$F$8),'TOTAL RECURSOS 2019'!$N:$N)</f>
        <v>0</v>
      </c>
      <c r="J50" s="22">
        <f>+SUMIF('TOTAL RECURSOS 2019'!$P:$P,CONCATENATE("E006",$A50,4,$F$8),'TOTAL RECURSOS 2019'!$N:$N)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2019'!$P:$P,CONCATENATE("O001",$A51,1,$F$8),'TOTAL RECURSOS 2019'!$N:$N)</f>
        <v>0</v>
      </c>
      <c r="E51" s="22">
        <f>+SUMIF('TOTAL RECURSOS 2019'!$P:$P,CONCATENATE("M001",$A51,1,$F$8),'TOTAL RECURSOS 2019'!$N:$N)</f>
        <v>0</v>
      </c>
      <c r="F51" s="22">
        <f>+SUMIF('TOTAL RECURSOS 2019'!$P:$P,CONCATENATE("E006",$A51,1,$F$8),'TOTAL RECURSOS 2019'!$N:$N)</f>
        <v>0</v>
      </c>
      <c r="G51" s="22">
        <f>+SUMIF('TOTAL RECURSOS 2019'!$P:$P,CONCATENATE("K024",$A51,1,$G$8),'TOTAL RECURSOS 2019'!$N:$N)</f>
        <v>0</v>
      </c>
      <c r="H51" s="22">
        <f>+SUMIF('TOTAL RECURSOS 2019'!$P:$P,CONCATENATE("O001",$A51,4,$F$8),'TOTAL RECURSOS 2019'!$N:$N)</f>
        <v>0</v>
      </c>
      <c r="I51" s="22">
        <f>+SUMIF('TOTAL RECURSOS 2019'!$P:$P,CONCATENATE("M001",$A51,4,$F$8),'TOTAL RECURSOS 2019'!$N:$N)</f>
        <v>0</v>
      </c>
      <c r="J51" s="22">
        <f>+SUMIF('TOTAL RECURSOS 2019'!$P:$P,CONCATENATE("E006",$A51,4,$F$8),'TOTAL RECURSOS 2019'!$N:$N)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2019'!$P:$P,CONCATENATE("O001",$A52,1,$F$8),'TOTAL RECURSOS 2019'!$N:$N)</f>
        <v>0</v>
      </c>
      <c r="E52" s="22">
        <f>+SUMIF('TOTAL RECURSOS 2019'!$P:$P,CONCATENATE("M001",$A52,1,$F$8),'TOTAL RECURSOS 2019'!$N:$N)</f>
        <v>0</v>
      </c>
      <c r="F52" s="22">
        <f>+SUMIF('TOTAL RECURSOS 2019'!$P:$P,CONCATENATE("E006",$A52,1,$F$8),'TOTAL RECURSOS 2019'!$N:$N)</f>
        <v>0</v>
      </c>
      <c r="G52" s="22">
        <f>+SUMIF('TOTAL RECURSOS 2019'!$P:$P,CONCATENATE("K024",$A52,1,$G$8),'TOTAL RECURSOS 2019'!$N:$N)</f>
        <v>0</v>
      </c>
      <c r="H52" s="22">
        <f>+SUMIF('TOTAL RECURSOS 2019'!$P:$P,CONCATENATE("O001",$A52,4,$F$8),'TOTAL RECURSOS 2019'!$N:$N)</f>
        <v>0</v>
      </c>
      <c r="I52" s="22">
        <f>+SUMIF('TOTAL RECURSOS 2019'!$P:$P,CONCATENATE("M001",$A52,4,$F$8),'TOTAL RECURSOS 2019'!$N:$N)</f>
        <v>0</v>
      </c>
      <c r="J52" s="22">
        <f>+SUMIF('TOTAL RECURSOS 2019'!$P:$P,CONCATENATE("E006",$A52,4,$F$8),'TOTAL RECURSOS 2019'!$N:$N)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23228283</v>
      </c>
      <c r="D53" s="18">
        <f t="shared" si="17"/>
        <v>0</v>
      </c>
      <c r="E53" s="18">
        <f t="shared" si="17"/>
        <v>0</v>
      </c>
      <c r="F53" s="18">
        <f t="shared" si="17"/>
        <v>3072283</v>
      </c>
      <c r="G53" s="18">
        <f t="shared" si="17"/>
        <v>0</v>
      </c>
      <c r="H53" s="18">
        <f t="shared" si="17"/>
        <v>20000</v>
      </c>
      <c r="I53" s="18">
        <f t="shared" si="17"/>
        <v>387100</v>
      </c>
      <c r="J53" s="18">
        <f t="shared" si="17"/>
        <v>19748900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2300000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2000</v>
      </c>
      <c r="I54" s="20">
        <f t="shared" si="18"/>
        <v>35500</v>
      </c>
      <c r="J54" s="20">
        <f t="shared" si="18"/>
        <v>2262500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510000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16100</v>
      </c>
      <c r="J55" s="22">
        <f t="shared" si="19"/>
        <v>491900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510000</v>
      </c>
      <c r="D56" s="22">
        <f>+SUMIF('TOTAL RECURSOS 2019'!$P:$P,CONCATENATE("O001",$A56,1,$F$8),'TOTAL RECURSOS 2019'!$N:$N)</f>
        <v>0</v>
      </c>
      <c r="E56" s="22">
        <f>+SUMIF('TOTAL RECURSOS 2019'!$P:$P,CONCATENATE("M001",$A56,1,$F$8),'TOTAL RECURSOS 2019'!$N:$N)</f>
        <v>0</v>
      </c>
      <c r="F56" s="22">
        <f>+SUMIF('TOTAL RECURSOS 2019'!$P:$P,CONCATENATE("E006",$A56,1,$F$8),'TOTAL RECURSOS 2019'!$N:$N)</f>
        <v>0</v>
      </c>
      <c r="G56" s="22">
        <f>+SUMIF('TOTAL RECURSOS 2019'!$P:$P,CONCATENATE("K024",$A56,1,$G$8),'TOTAL RECURSOS 2019'!$N:$N)</f>
        <v>0</v>
      </c>
      <c r="H56" s="22">
        <f>+SUMIF('TOTAL RECURSOS 2019'!$P:$P,CONCATENATE("O001",$A56,4,$F$8),'TOTAL RECURSOS 2019'!$N:$N)</f>
        <v>2000</v>
      </c>
      <c r="I56" s="22">
        <f>+SUMIF('TOTAL RECURSOS 2019'!$P:$P,CONCATENATE("M001",$A56,4,$F$8),'TOTAL RECURSOS 2019'!$N:$N)</f>
        <v>16100</v>
      </c>
      <c r="J56" s="22">
        <f>+SUMIF('TOTAL RECURSOS 2019'!$P:$P,CONCATENATE("E006",$A56,4,$F$8),'TOTAL RECURSOS 2019'!$N:$N)</f>
        <v>491900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210000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9000</v>
      </c>
      <c r="J57" s="22">
        <f t="shared" si="20"/>
        <v>201000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210000</v>
      </c>
      <c r="D58" s="22">
        <f>+SUMIF('TOTAL RECURSOS 2019'!$P:$P,CONCATENATE("O001",$A58,1,$F$8),'TOTAL RECURSOS 2019'!$N:$N)</f>
        <v>0</v>
      </c>
      <c r="E58" s="22">
        <f>+SUMIF('TOTAL RECURSOS 2019'!$P:$P,CONCATENATE("M001",$A58,1,$F$8),'TOTAL RECURSOS 2019'!$N:$N)</f>
        <v>0</v>
      </c>
      <c r="F58" s="22">
        <f>+SUMIF('TOTAL RECURSOS 2019'!$P:$P,CONCATENATE("E006",$A58,1,$F$8),'TOTAL RECURSOS 2019'!$N:$N)</f>
        <v>0</v>
      </c>
      <c r="G58" s="22">
        <f>+SUMIF('TOTAL RECURSOS 2019'!$P:$P,CONCATENATE("K024",$A58,1,$G$8),'TOTAL RECURSOS 2019'!$N:$N)</f>
        <v>0</v>
      </c>
      <c r="H58" s="22">
        <f>+SUMIF('TOTAL RECURSOS 2019'!$P:$P,CONCATENATE("O001",$A58,4,$F$8),'TOTAL RECURSOS 2019'!$N:$N)</f>
        <v>0</v>
      </c>
      <c r="I58" s="22">
        <f>+SUMIF('TOTAL RECURSOS 2019'!$P:$P,CONCATENATE("M001",$A58,4,$F$8),'TOTAL RECURSOS 2019'!$N:$N)</f>
        <v>9000</v>
      </c>
      <c r="J58" s="22">
        <f>+SUMIF('TOTAL RECURSOS 2019'!$P:$P,CONCATENATE("E006",$A58,4,$F$8),'TOTAL RECURSOS 2019'!$N:$N)</f>
        <v>201000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280000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5400</v>
      </c>
      <c r="J59" s="22">
        <f t="shared" si="21"/>
        <v>274600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280000</v>
      </c>
      <c r="D60" s="22">
        <f>+SUMIF('TOTAL RECURSOS 2019'!$P:$P,CONCATENATE("O001",$A60,1,$F$8),'TOTAL RECURSOS 2019'!$N:$N)</f>
        <v>0</v>
      </c>
      <c r="E60" s="22">
        <f>+SUMIF('TOTAL RECURSOS 2019'!$P:$P,CONCATENATE("M001",$A60,1,$F$8),'TOTAL RECURSOS 2019'!$N:$N)</f>
        <v>0</v>
      </c>
      <c r="F60" s="22">
        <f>+SUMIF('TOTAL RECURSOS 2019'!$P:$P,CONCATENATE("E006",$A60,1,$F$8),'TOTAL RECURSOS 2019'!$N:$N)</f>
        <v>0</v>
      </c>
      <c r="G60" s="22">
        <f>+SUMIF('TOTAL RECURSOS 2019'!$P:$P,CONCATENATE("K024",$A60,1,$G$8),'TOTAL RECURSOS 2019'!$N:$N)</f>
        <v>0</v>
      </c>
      <c r="H60" s="22">
        <f>+SUMIF('TOTAL RECURSOS 2019'!$P:$P,CONCATENATE("O001",$A60,4,$F$8),'TOTAL RECURSOS 2019'!$N:$N)</f>
        <v>0</v>
      </c>
      <c r="I60" s="22">
        <f>+SUMIF('TOTAL RECURSOS 2019'!$P:$P,CONCATENATE("M001",$A60,4,$F$8),'TOTAL RECURSOS 2019'!$N:$N)</f>
        <v>5400</v>
      </c>
      <c r="J60" s="22">
        <f>+SUMIF('TOTAL RECURSOS 2019'!$P:$P,CONCATENATE("E006",$A60,4,$F$8),'TOTAL RECURSOS 2019'!$N:$N)</f>
        <v>274600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1090000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0</v>
      </c>
      <c r="I61" s="22">
        <f t="shared" si="22"/>
        <v>5000</v>
      </c>
      <c r="J61" s="22">
        <f t="shared" si="22"/>
        <v>1085000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60000</v>
      </c>
      <c r="D62" s="22">
        <f>+SUMIF('TOTAL RECURSOS 2019'!$P:$P,CONCATENATE("O001",$A62,1,$F$8),'TOTAL RECURSOS 2019'!$N:$N)</f>
        <v>0</v>
      </c>
      <c r="E62" s="22">
        <f>+SUMIF('TOTAL RECURSOS 2019'!$P:$P,CONCATENATE("M001",$A62,1,$F$8),'TOTAL RECURSOS 2019'!$N:$N)</f>
        <v>0</v>
      </c>
      <c r="F62" s="22">
        <f>+SUMIF('TOTAL RECURSOS 2019'!$P:$P,CONCATENATE("E006",$A62,1,$F$8),'TOTAL RECURSOS 2019'!$N:$N)</f>
        <v>0</v>
      </c>
      <c r="G62" s="22">
        <f>+SUMIF('TOTAL RECURSOS 2019'!$P:$P,CONCATENATE("K024",$A62,1,$G$8),'TOTAL RECURSOS 2019'!$N:$N)</f>
        <v>0</v>
      </c>
      <c r="H62" s="22">
        <f>+SUMIF('TOTAL RECURSOS 2019'!$P:$P,CONCATENATE("O001",$A62,4,$F$8),'TOTAL RECURSOS 2019'!$N:$N)</f>
        <v>0</v>
      </c>
      <c r="I62" s="22">
        <f>+SUMIF('TOTAL RECURSOS 2019'!$P:$P,CONCATENATE("M001",$A62,4,$F$8),'TOTAL RECURSOS 2019'!$N:$N)</f>
        <v>5000</v>
      </c>
      <c r="J62" s="22">
        <f>+SUMIF('TOTAL RECURSOS 2019'!$P:$P,CONCATENATE("E006",$A62,4,$F$8),'TOTAL RECURSOS 2019'!$N:$N)</f>
        <v>55000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1030000</v>
      </c>
      <c r="D63" s="22">
        <f>+SUMIF('TOTAL RECURSOS 2019'!$P:$P,CONCATENATE("O001",$A63,1,$F$8),'TOTAL RECURSOS 2019'!$N:$N)</f>
        <v>0</v>
      </c>
      <c r="E63" s="22">
        <f>+SUMIF('TOTAL RECURSOS 2019'!$P:$P,CONCATENATE("M001",$A63,1,$F$8),'TOTAL RECURSOS 2019'!$N:$N)</f>
        <v>0</v>
      </c>
      <c r="F63" s="22">
        <f>+SUMIF('TOTAL RECURSOS 2019'!$P:$P,CONCATENATE("E006",$A63,1,$F$8),'TOTAL RECURSOS 2019'!$N:$N)</f>
        <v>0</v>
      </c>
      <c r="G63" s="22">
        <f>+SUMIF('TOTAL RECURSOS 2019'!$P:$P,CONCATENATE("K024",$A63,1,$G$8),'TOTAL RECURSOS 2019'!$N:$N)</f>
        <v>0</v>
      </c>
      <c r="H63" s="22">
        <f>+SUMIF('TOTAL RECURSOS 2019'!$P:$P,CONCATENATE("O001",$A63,4,$F$8),'TOTAL RECURSOS 2019'!$N:$N)</f>
        <v>0</v>
      </c>
      <c r="I63" s="22">
        <f>+SUMIF('TOTAL RECURSOS 2019'!$P:$P,CONCATENATE("M001",$A63,4,$F$8),'TOTAL RECURSOS 2019'!$N:$N)</f>
        <v>0</v>
      </c>
      <c r="J63" s="22">
        <f>+SUMIF('TOTAL RECURSOS 2019'!$P:$P,CONCATENATE("E006",$A63,4,$F$8),'TOTAL RECURSOS 2019'!$N:$N)</f>
        <v>1030000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210000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210000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210000</v>
      </c>
      <c r="D65" s="22">
        <f>+SUMIF('TOTAL RECURSOS 2019'!$P:$P,CONCATENATE("O001",$A65,1,$F$8),'TOTAL RECURSOS 2019'!$N:$N)</f>
        <v>0</v>
      </c>
      <c r="E65" s="22">
        <f>+SUMIF('TOTAL RECURSOS 2019'!$P:$P,CONCATENATE("M001",$A65,1,$F$8),'TOTAL RECURSOS 2019'!$N:$N)</f>
        <v>0</v>
      </c>
      <c r="F65" s="22">
        <f>+SUMIF('TOTAL RECURSOS 2019'!$P:$P,CONCATENATE("E006",$A65,1,$F$8),'TOTAL RECURSOS 2019'!$N:$N)</f>
        <v>0</v>
      </c>
      <c r="G65" s="22">
        <f>+SUMIF('TOTAL RECURSOS 2019'!$P:$P,CONCATENATE("K024",$A65,1,$G$8),'TOTAL RECURSOS 2019'!$N:$N)</f>
        <v>0</v>
      </c>
      <c r="H65" s="22">
        <f>+SUMIF('TOTAL RECURSOS 2019'!$P:$P,CONCATENATE("O001",$A65,4,$F$8),'TOTAL RECURSOS 2019'!$N:$N)</f>
        <v>0</v>
      </c>
      <c r="I65" s="22">
        <f>+SUMIF('TOTAL RECURSOS 2019'!$P:$P,CONCATENATE("M001",$A65,4,$F$8),'TOTAL RECURSOS 2019'!$N:$N)</f>
        <v>0</v>
      </c>
      <c r="J65" s="22">
        <f>+SUMIF('TOTAL RECURSOS 2019'!$P:$P,CONCATENATE("E006",$A65,4,$F$8),'TOTAL RECURSOS 2019'!$N:$N)</f>
        <v>210000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1224000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6000</v>
      </c>
      <c r="I66" s="20">
        <f t="shared" si="24"/>
        <v>199600</v>
      </c>
      <c r="J66" s="20">
        <f t="shared" si="24"/>
        <v>1018400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1184000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6000</v>
      </c>
      <c r="I67" s="22">
        <f t="shared" si="25"/>
        <v>191200</v>
      </c>
      <c r="J67" s="22">
        <f t="shared" si="25"/>
        <v>986800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40000</v>
      </c>
      <c r="D68" s="22">
        <f>+SUMIF('TOTAL RECURSOS 2019'!$P:$P,CONCATENATE("O001",$A68,1,$F$8),'TOTAL RECURSOS 2019'!$N:$N)</f>
        <v>0</v>
      </c>
      <c r="E68" s="22">
        <f>+SUMIF('TOTAL RECURSOS 2019'!$P:$P,CONCATENATE("M001",$A68,1,$F$8),'TOTAL RECURSOS 2019'!$N:$N)</f>
        <v>0</v>
      </c>
      <c r="F68" s="22">
        <f>+SUMIF('TOTAL RECURSOS 2019'!$P:$P,CONCATENATE("E006",$A68,1,$F$8),'TOTAL RECURSOS 2019'!$N:$N)</f>
        <v>0</v>
      </c>
      <c r="G68" s="22">
        <f>+SUMIF('TOTAL RECURSOS 2019'!$P:$P,CONCATENATE("K024",$A68,1,$G$8),'TOTAL RECURSOS 2019'!$N:$N)</f>
        <v>0</v>
      </c>
      <c r="H68" s="22">
        <f>+SUMIF('TOTAL RECURSOS 2019'!$P:$P,CONCATENATE("O001",$A68,4,$F$8),'TOTAL RECURSOS 2019'!$N:$N)</f>
        <v>0</v>
      </c>
      <c r="I68" s="22">
        <f>+SUMIF('TOTAL RECURSOS 2019'!$P:$P,CONCATENATE("M001",$A68,4,$F$8),'TOTAL RECURSOS 2019'!$N:$N)</f>
        <v>0</v>
      </c>
      <c r="J68" s="22">
        <f>+SUMIF('TOTAL RECURSOS 2019'!$P:$P,CONCATENATE("E006",$A68,4,$F$8),'TOTAL RECURSOS 2019'!$N:$N)</f>
        <v>40000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394000</v>
      </c>
      <c r="D69" s="22">
        <f>+SUMIF('TOTAL RECURSOS 2019'!$P:$P,CONCATENATE("O001",$A69,1,$F$8),'TOTAL RECURSOS 2019'!$N:$N)</f>
        <v>0</v>
      </c>
      <c r="E69" s="22">
        <f>+SUMIF('TOTAL RECURSOS 2019'!$P:$P,CONCATENATE("M001",$A69,1,$F$8),'TOTAL RECURSOS 2019'!$N:$N)</f>
        <v>0</v>
      </c>
      <c r="F69" s="22">
        <f>+SUMIF('TOTAL RECURSOS 2019'!$P:$P,CONCATENATE("E006",$A69,1,$F$8),'TOTAL RECURSOS 2019'!$N:$N)</f>
        <v>0</v>
      </c>
      <c r="G69" s="22">
        <f>+SUMIF('TOTAL RECURSOS 2019'!$P:$P,CONCATENATE("K024",$A69,1,$G$8),'TOTAL RECURSOS 2019'!$N:$N)</f>
        <v>0</v>
      </c>
      <c r="H69" s="22">
        <f>+SUMIF('TOTAL RECURSOS 2019'!$P:$P,CONCATENATE("O001",$A69,4,$F$8),'TOTAL RECURSOS 2019'!$N:$N)</f>
        <v>6000</v>
      </c>
      <c r="I69" s="22">
        <f>+SUMIF('TOTAL RECURSOS 2019'!$P:$P,CONCATENATE("M001",$A69,4,$F$8),'TOTAL RECURSOS 2019'!$N:$N)</f>
        <v>100400</v>
      </c>
      <c r="J69" s="22">
        <f>+SUMIF('TOTAL RECURSOS 2019'!$P:$P,CONCATENATE("E006",$A69,4,$F$8),'TOTAL RECURSOS 2019'!$N:$N)</f>
        <v>287600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750000</v>
      </c>
      <c r="D70" s="22">
        <f>+SUMIF('TOTAL RECURSOS 2019'!$P:$P,CONCATENATE("O001",$A70,1,$F$8),'TOTAL RECURSOS 2019'!$N:$N)</f>
        <v>0</v>
      </c>
      <c r="E70" s="22">
        <f>+SUMIF('TOTAL RECURSOS 2019'!$P:$P,CONCATENATE("M001",$A70,1,$F$8),'TOTAL RECURSOS 2019'!$N:$N)</f>
        <v>0</v>
      </c>
      <c r="F70" s="22">
        <f>+SUMIF('TOTAL RECURSOS 2019'!$P:$P,CONCATENATE("E006",$A70,1,$F$8),'TOTAL RECURSOS 2019'!$N:$N)</f>
        <v>0</v>
      </c>
      <c r="G70" s="22">
        <f>+SUMIF('TOTAL RECURSOS 2019'!$P:$P,CONCATENATE("K024",$A70,1,$G$8),'TOTAL RECURSOS 2019'!$N:$N)</f>
        <v>0</v>
      </c>
      <c r="H70" s="22">
        <f>+SUMIF('TOTAL RECURSOS 2019'!$P:$P,CONCATENATE("O001",$A70,4,$F$8),'TOTAL RECURSOS 2019'!$N:$N)</f>
        <v>0</v>
      </c>
      <c r="I70" s="22">
        <f>+SUMIF('TOTAL RECURSOS 2019'!$P:$P,CONCATENATE("M001",$A70,4,$F$8),'TOTAL RECURSOS 2019'!$N:$N)</f>
        <v>90800</v>
      </c>
      <c r="J70" s="22">
        <f>+SUMIF('TOTAL RECURSOS 2019'!$P:$P,CONCATENATE("E006",$A70,4,$F$8),'TOTAL RECURSOS 2019'!$N:$N)</f>
        <v>659200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40000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8400</v>
      </c>
      <c r="J71" s="22">
        <f t="shared" si="26"/>
        <v>31600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40000</v>
      </c>
      <c r="D72" s="22">
        <f>+SUMIF('TOTAL RECURSOS 2019'!$P:$P,CONCATENATE("O001",$A72,1,$F$8),'TOTAL RECURSOS 2019'!$N:$N)</f>
        <v>0</v>
      </c>
      <c r="E72" s="22">
        <f>+SUMIF('TOTAL RECURSOS 2019'!$P:$P,CONCATENATE("M001",$A72,1,$F$8),'TOTAL RECURSOS 2019'!$N:$N)</f>
        <v>0</v>
      </c>
      <c r="F72" s="22">
        <f>+SUMIF('TOTAL RECURSOS 2019'!$P:$P,CONCATENATE("E006",$A72,1,$F$8),'TOTAL RECURSOS 2019'!$N:$N)</f>
        <v>0</v>
      </c>
      <c r="G72" s="22">
        <f>+SUMIF('TOTAL RECURSOS 2019'!$P:$P,CONCATENATE("K024",$A72,1,$G$8),'TOTAL RECURSOS 2019'!$N:$N)</f>
        <v>0</v>
      </c>
      <c r="H72" s="22">
        <f>+SUMIF('TOTAL RECURSOS 2019'!$P:$P,CONCATENATE("O001",$A72,4,$F$8),'TOTAL RECURSOS 2019'!$N:$N)</f>
        <v>0</v>
      </c>
      <c r="I72" s="22">
        <f>+SUMIF('TOTAL RECURSOS 2019'!$P:$P,CONCATENATE("M001",$A72,4,$F$8),'TOTAL RECURSOS 2019'!$N:$N)</f>
        <v>8400</v>
      </c>
      <c r="J72" s="22">
        <f>+SUMIF('TOTAL RECURSOS 2019'!$P:$P,CONCATENATE("E006",$A72,4,$F$8),'TOTAL RECURSOS 2019'!$N:$N)</f>
        <v>31600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5000000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2000</v>
      </c>
      <c r="I73" s="20">
        <f t="shared" si="27"/>
        <v>2000</v>
      </c>
      <c r="J73" s="20">
        <f t="shared" si="27"/>
        <v>4996000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30000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30000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30000</v>
      </c>
      <c r="D75" s="22">
        <f>+SUMIF('TOTAL RECURSOS 2019'!$P:$P,CONCATENATE("O001",$A75,1,$F$8),'TOTAL RECURSOS 2019'!$N:$N)</f>
        <v>0</v>
      </c>
      <c r="E75" s="22">
        <f>+SUMIF('TOTAL RECURSOS 2019'!$P:$P,CONCATENATE("M001",$A75,1,$F$8),'TOTAL RECURSOS 2019'!$N:$N)</f>
        <v>0</v>
      </c>
      <c r="F75" s="22">
        <f>+SUMIF('TOTAL RECURSOS 2019'!$P:$P,CONCATENATE("E006",$A75,1,$F$8),'TOTAL RECURSOS 2019'!$N:$N)</f>
        <v>0</v>
      </c>
      <c r="G75" s="22">
        <f>+SUMIF('TOTAL RECURSOS 2019'!$P:$P,CONCATENATE("K024",$A75,1,$G$8),'TOTAL RECURSOS 2019'!$N:$N)</f>
        <v>0</v>
      </c>
      <c r="H75" s="22">
        <f>+SUMIF('TOTAL RECURSOS 2019'!$P:$P,CONCATENATE("O001",$A75,4,$F$8),'TOTAL RECURSOS 2019'!$N:$N)</f>
        <v>0</v>
      </c>
      <c r="I75" s="22">
        <f>+SUMIF('TOTAL RECURSOS 2019'!$P:$P,CONCATENATE("M001",$A75,4,$F$8),'TOTAL RECURSOS 2019'!$N:$N)</f>
        <v>0</v>
      </c>
      <c r="J75" s="22">
        <f>+SUMIF('TOTAL RECURSOS 2019'!$P:$P,CONCATENATE("E006",$A75,4,$F$8),'TOTAL RECURSOS 2019'!$N:$N)</f>
        <v>30000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100000</v>
      </c>
      <c r="D77" s="22">
        <f>+SUMIF('TOTAL RECURSOS 2019'!$P:$P,CONCATENATE("O001",$A77,1,$F$8),'TOTAL RECURSOS 2019'!$N:$N)</f>
        <v>0</v>
      </c>
      <c r="E77" s="22">
        <f>+SUMIF('TOTAL RECURSOS 2019'!$P:$P,CONCATENATE("M001",$A77,1,$F$8),'TOTAL RECURSOS 2019'!$N:$N)</f>
        <v>0</v>
      </c>
      <c r="F77" s="22">
        <f>+SUMIF('TOTAL RECURSOS 2019'!$P:$P,CONCATENATE("E006",$A77,1,$F$8),'TOTAL RECURSOS 2019'!$N:$N)</f>
        <v>0</v>
      </c>
      <c r="G77" s="22">
        <f>+SUMIF('TOTAL RECURSOS 2019'!$P:$P,CONCATENATE("K024",$A77,1,$G$8),'TOTAL RECURSOS 2019'!$N:$N)</f>
        <v>0</v>
      </c>
      <c r="H77" s="22">
        <f>+SUMIF('TOTAL RECURSOS 2019'!$P:$P,CONCATENATE("O001",$A77,4,$F$8),'TOTAL RECURSOS 2019'!$N:$N)</f>
        <v>0</v>
      </c>
      <c r="I77" s="22">
        <f>+SUMIF('TOTAL RECURSOS 2019'!$P:$P,CONCATENATE("M001",$A77,4,$F$8),'TOTAL RECURSOS 2019'!$N:$N)</f>
        <v>0</v>
      </c>
      <c r="J77" s="22">
        <f>+SUMIF('TOTAL RECURSOS 2019'!$P:$P,CONCATENATE("E006",$A77,4,$F$8),'TOTAL RECURSOS 2019'!$N:$N)</f>
        <v>100000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2019'!$P:$P,CONCATENATE("O001",$A79,1,$F$8),'TOTAL RECURSOS 2019'!$N:$N)</f>
        <v>0</v>
      </c>
      <c r="E79" s="22">
        <f>+SUMIF('TOTAL RECURSOS 2019'!$P:$P,CONCATENATE("M001",$A79,1,$F$8),'TOTAL RECURSOS 2019'!$N:$N)</f>
        <v>0</v>
      </c>
      <c r="F79" s="22">
        <f>+SUMIF('TOTAL RECURSOS 2019'!$P:$P,CONCATENATE("E006",$A79,1,$F$8),'TOTAL RECURSOS 2019'!$N:$N)</f>
        <v>0</v>
      </c>
      <c r="G79" s="22">
        <f>+SUMIF('TOTAL RECURSOS 2019'!$P:$P,CONCATENATE("K024",$A79,1,$G$8),'TOTAL RECURSOS 2019'!$N:$N)</f>
        <v>0</v>
      </c>
      <c r="H79" s="22">
        <f>+SUMIF('TOTAL RECURSOS 2019'!$P:$P,CONCATENATE("O001",$A79,4,$F$8),'TOTAL RECURSOS 2019'!$N:$N)</f>
        <v>0</v>
      </c>
      <c r="I79" s="22">
        <f>+SUMIF('TOTAL RECURSOS 2019'!$P:$P,CONCATENATE("M001",$A79,4,$F$8),'TOTAL RECURSOS 2019'!$N:$N)</f>
        <v>0</v>
      </c>
      <c r="J79" s="22">
        <f>+SUMIF('TOTAL RECURSOS 2019'!$P:$P,CONCATENATE("E006",$A79,4,$F$8),'TOTAL RECURSOS 2019'!$N:$N)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25000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25000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25000</v>
      </c>
      <c r="D81" s="22">
        <f>+SUMIF('TOTAL RECURSOS 2019'!$P:$P,CONCATENATE("O001",$A81,1,$F$8),'TOTAL RECURSOS 2019'!$N:$N)</f>
        <v>0</v>
      </c>
      <c r="E81" s="22">
        <f>+SUMIF('TOTAL RECURSOS 2019'!$P:$P,CONCATENATE("M001",$A81,1,$F$8),'TOTAL RECURSOS 2019'!$N:$N)</f>
        <v>0</v>
      </c>
      <c r="F81" s="22">
        <f>+SUMIF('TOTAL RECURSOS 2019'!$P:$P,CONCATENATE("E006",$A81,1,$F$8),'TOTAL RECURSOS 2019'!$N:$N)</f>
        <v>0</v>
      </c>
      <c r="G81" s="22">
        <f>+SUMIF('TOTAL RECURSOS 2019'!$P:$P,CONCATENATE("K024",$A81,1,$G$8),'TOTAL RECURSOS 2019'!$N:$N)</f>
        <v>0</v>
      </c>
      <c r="H81" s="22">
        <f>+SUMIF('TOTAL RECURSOS 2019'!$P:$P,CONCATENATE("O001",$A81,4,$F$8),'TOTAL RECURSOS 2019'!$N:$N)</f>
        <v>0</v>
      </c>
      <c r="I81" s="22">
        <f>+SUMIF('TOTAL RECURSOS 2019'!$P:$P,CONCATENATE("M001",$A81,4,$F$8),'TOTAL RECURSOS 2019'!$N:$N)</f>
        <v>0</v>
      </c>
      <c r="J81" s="22">
        <f>+SUMIF('TOTAL RECURSOS 2019'!$P:$P,CONCATENATE("E006",$A81,4,$F$8),'TOTAL RECURSOS 2019'!$N:$N)</f>
        <v>25000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2019'!$P:$P,CONCATENATE("O001",$A83,1,$F$8),'TOTAL RECURSOS 2019'!$N:$N)</f>
        <v>0</v>
      </c>
      <c r="E83" s="22">
        <f>+SUMIF('TOTAL RECURSOS 2019'!$P:$P,CONCATENATE("M001",$A83,1,$F$8),'TOTAL RECURSOS 2019'!$N:$N)</f>
        <v>0</v>
      </c>
      <c r="F83" s="22">
        <f>+SUMIF('TOTAL RECURSOS 2019'!$P:$P,CONCATENATE("E006",$A83,1,$F$8),'TOTAL RECURSOS 2019'!$N:$N)</f>
        <v>0</v>
      </c>
      <c r="G83" s="22">
        <f>+SUMIF('TOTAL RECURSOS 2019'!$P:$P,CONCATENATE("K024",$A83,1,$G$8),'TOTAL RECURSOS 2019'!$N:$N)</f>
        <v>0</v>
      </c>
      <c r="H83" s="22">
        <f>+SUMIF('TOTAL RECURSOS 2019'!$P:$P,CONCATENATE("O001",$A83,4,$F$8),'TOTAL RECURSOS 2019'!$N:$N)</f>
        <v>0</v>
      </c>
      <c r="I83" s="22">
        <f>+SUMIF('TOTAL RECURSOS 2019'!$P:$P,CONCATENATE("M001",$A83,4,$F$8),'TOTAL RECURSOS 2019'!$N:$N)</f>
        <v>0</v>
      </c>
      <c r="J83" s="22">
        <f>+SUMIF('TOTAL RECURSOS 2019'!$P:$P,CONCATENATE("E006",$A83,4,$F$8),'TOTAL RECURSOS 2019'!$N:$N)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3050000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2000</v>
      </c>
      <c r="I84" s="22">
        <f t="shared" si="33"/>
        <v>2000</v>
      </c>
      <c r="J84" s="22">
        <f t="shared" si="33"/>
        <v>3046000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3050000</v>
      </c>
      <c r="D85" s="22">
        <f>+SUMIF('TOTAL RECURSOS 2019'!$P:$P,CONCATENATE("O001",$A85,1,$F$8),'TOTAL RECURSOS 2019'!$N:$N)</f>
        <v>0</v>
      </c>
      <c r="E85" s="22">
        <f>+SUMIF('TOTAL RECURSOS 2019'!$P:$P,CONCATENATE("M001",$A85,1,$F$8),'TOTAL RECURSOS 2019'!$N:$N)</f>
        <v>0</v>
      </c>
      <c r="F85" s="22">
        <f>+SUMIF('TOTAL RECURSOS 2019'!$P:$P,CONCATENATE("E006",$A85,1,$F$8),'TOTAL RECURSOS 2019'!$N:$N)</f>
        <v>0</v>
      </c>
      <c r="G85" s="22">
        <f>+SUMIF('TOTAL RECURSOS 2019'!$P:$P,CONCATENATE("K024",$A85,1,$G$8),'TOTAL RECURSOS 2019'!$N:$N)</f>
        <v>0</v>
      </c>
      <c r="H85" s="22">
        <f>+SUMIF('TOTAL RECURSOS 2019'!$P:$P,CONCATENATE("O001",$A85,4,$F$8),'TOTAL RECURSOS 2019'!$N:$N)</f>
        <v>2000</v>
      </c>
      <c r="I85" s="22">
        <f>+SUMIF('TOTAL RECURSOS 2019'!$P:$P,CONCATENATE("M001",$A85,4,$F$8),'TOTAL RECURSOS 2019'!$N:$N)</f>
        <v>2000</v>
      </c>
      <c r="J85" s="22">
        <f>+SUMIF('TOTAL RECURSOS 2019'!$P:$P,CONCATENATE("E006",$A85,4,$F$8),'TOTAL RECURSOS 2019'!$N:$N)</f>
        <v>3046000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1350000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1350000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1350000</v>
      </c>
      <c r="D87" s="22">
        <f>+SUMIF('TOTAL RECURSOS 2019'!$P:$P,CONCATENATE("O001",$A87,1,$F$8),'TOTAL RECURSOS 2019'!$N:$N)</f>
        <v>0</v>
      </c>
      <c r="E87" s="22">
        <f>+SUMIF('TOTAL RECURSOS 2019'!$P:$P,CONCATENATE("M001",$A87,1,$F$8),'TOTAL RECURSOS 2019'!$N:$N)</f>
        <v>0</v>
      </c>
      <c r="F87" s="22">
        <f>+SUMIF('TOTAL RECURSOS 2019'!$P:$P,CONCATENATE("E006",$A87,1,$F$8),'TOTAL RECURSOS 2019'!$N:$N)</f>
        <v>0</v>
      </c>
      <c r="G87" s="22">
        <f>+SUMIF('TOTAL RECURSOS 2019'!$P:$P,CONCATENATE("K024",$A87,1,$G$8),'TOTAL RECURSOS 2019'!$N:$N)</f>
        <v>0</v>
      </c>
      <c r="H87" s="22">
        <f>+SUMIF('TOTAL RECURSOS 2019'!$P:$P,CONCATENATE("O001",$A87,4,$F$8),'TOTAL RECURSOS 2019'!$N:$N)</f>
        <v>0</v>
      </c>
      <c r="I87" s="22">
        <f>+SUMIF('TOTAL RECURSOS 2019'!$P:$P,CONCATENATE("M001",$A87,4,$F$8),'TOTAL RECURSOS 2019'!$N:$N)</f>
        <v>0</v>
      </c>
      <c r="J87" s="22">
        <f>+SUMIF('TOTAL RECURSOS 2019'!$P:$P,CONCATENATE("E006",$A87,4,$F$8),'TOTAL RECURSOS 2019'!$N:$N)</f>
        <v>1350000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255000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255000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255000</v>
      </c>
      <c r="D89" s="22">
        <f>+SUMIF('TOTAL RECURSOS 2019'!$P:$P,CONCATENATE("O001",$A89,1,$F$8),'TOTAL RECURSOS 2019'!$N:$N)</f>
        <v>0</v>
      </c>
      <c r="E89" s="22">
        <f>+SUMIF('TOTAL RECURSOS 2019'!$P:$P,CONCATENATE("M001",$A89,1,$F$8),'TOTAL RECURSOS 2019'!$N:$N)</f>
        <v>0</v>
      </c>
      <c r="F89" s="22">
        <f>+SUMIF('TOTAL RECURSOS 2019'!$P:$P,CONCATENATE("E006",$A89,1,$F$8),'TOTAL RECURSOS 2019'!$N:$N)</f>
        <v>0</v>
      </c>
      <c r="G89" s="22">
        <f>+SUMIF('TOTAL RECURSOS 2019'!$P:$P,CONCATENATE("K024",$A89,1,$G$8),'TOTAL RECURSOS 2019'!$N:$N)</f>
        <v>0</v>
      </c>
      <c r="H89" s="22">
        <f>+SUMIF('TOTAL RECURSOS 2019'!$P:$P,CONCATENATE("O001",$A89,4,$F$8),'TOTAL RECURSOS 2019'!$N:$N)</f>
        <v>0</v>
      </c>
      <c r="I89" s="22">
        <f>+SUMIF('TOTAL RECURSOS 2019'!$P:$P,CONCATENATE("M001",$A89,4,$F$8),'TOTAL RECURSOS 2019'!$N:$N)</f>
        <v>0</v>
      </c>
      <c r="J89" s="22">
        <f>+SUMIF('TOTAL RECURSOS 2019'!$P:$P,CONCATENATE("E006",$A89,4,$F$8),'TOTAL RECURSOS 2019'!$N:$N)</f>
        <v>255000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170000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170000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170000</v>
      </c>
      <c r="D91" s="22">
        <f>+SUMIF('TOTAL RECURSOS 2019'!$P:$P,CONCATENATE("O001",$A91,1,$F$8),'TOTAL RECURSOS 2019'!$N:$N)</f>
        <v>0</v>
      </c>
      <c r="E91" s="22">
        <f>+SUMIF('TOTAL RECURSOS 2019'!$P:$P,CONCATENATE("M001",$A91,1,$F$8),'TOTAL RECURSOS 2019'!$N:$N)</f>
        <v>0</v>
      </c>
      <c r="F91" s="22">
        <f>+SUMIF('TOTAL RECURSOS 2019'!$P:$P,CONCATENATE("E006",$A91,1,$F$8),'TOTAL RECURSOS 2019'!$N:$N)</f>
        <v>0</v>
      </c>
      <c r="G91" s="22">
        <f>+SUMIF('TOTAL RECURSOS 2019'!$P:$P,CONCATENATE("K024",$A91,1,$G$8),'TOTAL RECURSOS 2019'!$N:$N)</f>
        <v>0</v>
      </c>
      <c r="H91" s="22">
        <f>+SUMIF('TOTAL RECURSOS 2019'!$P:$P,CONCATENATE("O001",$A91,4,$F$8),'TOTAL RECURSOS 2019'!$N:$N)</f>
        <v>0</v>
      </c>
      <c r="I91" s="22">
        <f>+SUMIF('TOTAL RECURSOS 2019'!$P:$P,CONCATENATE("M001",$A91,4,$F$8),'TOTAL RECURSOS 2019'!$N:$N)</f>
        <v>0</v>
      </c>
      <c r="J91" s="22">
        <f>+SUMIF('TOTAL RECURSOS 2019'!$P:$P,CONCATENATE("E006",$A91,4,$F$8),'TOTAL RECURSOS 2019'!$N:$N)</f>
        <v>170000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6691283</v>
      </c>
      <c r="D92" s="20">
        <f t="shared" si="37"/>
        <v>0</v>
      </c>
      <c r="E92" s="20">
        <f t="shared" si="37"/>
        <v>0</v>
      </c>
      <c r="F92" s="20">
        <f t="shared" si="37"/>
        <v>3072283</v>
      </c>
      <c r="G92" s="20">
        <f t="shared" si="37"/>
        <v>0</v>
      </c>
      <c r="H92" s="20">
        <f t="shared" si="37"/>
        <v>0</v>
      </c>
      <c r="I92" s="20">
        <f t="shared" si="37"/>
        <v>111000</v>
      </c>
      <c r="J92" s="20">
        <f t="shared" si="37"/>
        <v>3508000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3781283</v>
      </c>
      <c r="D93" s="22">
        <f t="shared" si="38"/>
        <v>0</v>
      </c>
      <c r="E93" s="22">
        <f t="shared" si="38"/>
        <v>0</v>
      </c>
      <c r="F93" s="22">
        <f t="shared" si="38"/>
        <v>3072283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709000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3781283</v>
      </c>
      <c r="D94" s="22">
        <f>+SUMIF('TOTAL RECURSOS 2019'!$P:$P,CONCATENATE("O001",$A94,1,$F$8),'TOTAL RECURSOS 2019'!$N:$N)</f>
        <v>0</v>
      </c>
      <c r="E94" s="22">
        <f>+SUMIF('TOTAL RECURSOS 2019'!$P:$P,CONCATENATE("M001",$A94,1,$F$8),'TOTAL RECURSOS 2019'!$N:$N)</f>
        <v>0</v>
      </c>
      <c r="F94" s="22">
        <f>+SUMIF('TOTAL RECURSOS 2019'!$P:$P,CONCATENATE("E006",$A94,1,$F$8),'TOTAL RECURSOS 2019'!$N:$N)</f>
        <v>3072283</v>
      </c>
      <c r="G94" s="22">
        <f>+SUMIF('TOTAL RECURSOS 2019'!$P:$P,CONCATENATE("K024",$A94,1,$G$8),'TOTAL RECURSOS 2019'!$N:$N)</f>
        <v>0</v>
      </c>
      <c r="H94" s="22">
        <f>+SUMIF('TOTAL RECURSOS 2019'!$P:$P,CONCATENATE("O001",$A94,4,$F$8),'TOTAL RECURSOS 2019'!$N:$N)</f>
        <v>0</v>
      </c>
      <c r="I94" s="22">
        <f>+SUMIF('TOTAL RECURSOS 2019'!$P:$P,CONCATENATE("M001",$A94,4,$F$8),'TOTAL RECURSOS 2019'!$N:$N)</f>
        <v>0</v>
      </c>
      <c r="J94" s="22">
        <f>+SUMIF('TOTAL RECURSOS 2019'!$P:$P,CONCATENATE("E006",$A94,4,$F$8),'TOTAL RECURSOS 2019'!$N:$N)</f>
        <v>709000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80000</v>
      </c>
      <c r="J95" s="22">
        <f t="shared" si="39"/>
        <v>40000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2019'!$P:$P,CONCATENATE("O001",$A96,1,$F$8),'TOTAL RECURSOS 2019'!$N:$N)</f>
        <v>0</v>
      </c>
      <c r="E96" s="22">
        <f>+SUMIF('TOTAL RECURSOS 2019'!$P:$P,CONCATENATE("M001",$A96,1,$F$8),'TOTAL RECURSOS 2019'!$N:$N)</f>
        <v>0</v>
      </c>
      <c r="F96" s="22">
        <f>+SUMIF('TOTAL RECURSOS 2019'!$P:$P,CONCATENATE("E006",$A96,1,$F$8),'TOTAL RECURSOS 2019'!$N:$N)</f>
        <v>0</v>
      </c>
      <c r="G96" s="22">
        <f>+SUMIF('TOTAL RECURSOS 2019'!$P:$P,CONCATENATE("K024",$A96,1,$G$8),'TOTAL RECURSOS 2019'!$N:$N)</f>
        <v>0</v>
      </c>
      <c r="H96" s="22">
        <f>+SUMIF('TOTAL RECURSOS 2019'!$P:$P,CONCATENATE("O001",$A96,4,$F$8),'TOTAL RECURSOS 2019'!$N:$N)</f>
        <v>0</v>
      </c>
      <c r="I96" s="22">
        <f>+SUMIF('TOTAL RECURSOS 2019'!$P:$P,CONCATENATE("M001",$A96,4,$F$8),'TOTAL RECURSOS 2019'!$N:$N)</f>
        <v>80000</v>
      </c>
      <c r="J96" s="22">
        <f>+SUMIF('TOTAL RECURSOS 2019'!$P:$P,CONCATENATE("E006",$A96,4,$F$8),'TOTAL RECURSOS 2019'!$N:$N)</f>
        <v>40000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230000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31000</v>
      </c>
      <c r="J97" s="22">
        <f t="shared" si="40"/>
        <v>199000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230000</v>
      </c>
      <c r="D98" s="22">
        <f>+SUMIF('TOTAL RECURSOS 2019'!$P:$P,CONCATENATE("O001",$A98,1,$F$8),'TOTAL RECURSOS 2019'!$N:$N)</f>
        <v>0</v>
      </c>
      <c r="E98" s="22">
        <f>+SUMIF('TOTAL RECURSOS 2019'!$P:$P,CONCATENATE("M001",$A98,1,$F$8),'TOTAL RECURSOS 2019'!$N:$N)</f>
        <v>0</v>
      </c>
      <c r="F98" s="22">
        <f>+SUMIF('TOTAL RECURSOS 2019'!$P:$P,CONCATENATE("E006",$A98,1,$F$8),'TOTAL RECURSOS 2019'!$N:$N)</f>
        <v>0</v>
      </c>
      <c r="G98" s="22">
        <f>+SUMIF('TOTAL RECURSOS 2019'!$P:$P,CONCATENATE("K024",$A98,1,$G$8),'TOTAL RECURSOS 2019'!$N:$N)</f>
        <v>0</v>
      </c>
      <c r="H98" s="22">
        <f>+SUMIF('TOTAL RECURSOS 2019'!$P:$P,CONCATENATE("O001",$A98,4,$F$8),'TOTAL RECURSOS 2019'!$N:$N)</f>
        <v>0</v>
      </c>
      <c r="I98" s="22">
        <f>+SUMIF('TOTAL RECURSOS 2019'!$P:$P,CONCATENATE("M001",$A98,4,$F$8),'TOTAL RECURSOS 2019'!$N:$N)</f>
        <v>31000</v>
      </c>
      <c r="J98" s="22">
        <f>+SUMIF('TOTAL RECURSOS 2019'!$P:$P,CONCATENATE("E006",$A98,4,$F$8),'TOTAL RECURSOS 2019'!$N:$N)</f>
        <v>199000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2060000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2060000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2060000</v>
      </c>
      <c r="D100" s="22">
        <f>+SUMIF('TOTAL RECURSOS 2019'!$P:$P,CONCATENATE("O001",$A100,1,$F$8),'TOTAL RECURSOS 2019'!$N:$N)</f>
        <v>0</v>
      </c>
      <c r="E100" s="22">
        <f>+SUMIF('TOTAL RECURSOS 2019'!$P:$P,CONCATENATE("M001",$A100,1,$F$8),'TOTAL RECURSOS 2019'!$N:$N)</f>
        <v>0</v>
      </c>
      <c r="F100" s="22">
        <f>+SUMIF('TOTAL RECURSOS 2019'!$P:$P,CONCATENATE("E006",$A100,1,$F$8),'TOTAL RECURSOS 2019'!$N:$N)</f>
        <v>0</v>
      </c>
      <c r="G100" s="22">
        <f>+SUMIF('TOTAL RECURSOS 2019'!$P:$P,CONCATENATE("K024",$A100,1,$G$8),'TOTAL RECURSOS 2019'!$N:$N)</f>
        <v>0</v>
      </c>
      <c r="H100" s="22">
        <f>+SUMIF('TOTAL RECURSOS 2019'!$P:$P,CONCATENATE("O001",$A100,4,$F$8),'TOTAL RECURSOS 2019'!$N:$N)</f>
        <v>0</v>
      </c>
      <c r="I100" s="22">
        <f>+SUMIF('TOTAL RECURSOS 2019'!$P:$P,CONCATENATE("M001",$A100,4,$F$8),'TOTAL RECURSOS 2019'!$N:$N)</f>
        <v>0</v>
      </c>
      <c r="J100" s="22">
        <f>+SUMIF('TOTAL RECURSOS 2019'!$P:$P,CONCATENATE("E006",$A100,4,$F$8),'TOTAL RECURSOS 2019'!$N:$N)</f>
        <v>2060000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500000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500000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500000</v>
      </c>
      <c r="D102" s="22">
        <f>+SUMIF('TOTAL RECURSOS 2019'!$P:$P,CONCATENATE("O001",$A102,1,$F$8),'TOTAL RECURSOS 2019'!$N:$N)</f>
        <v>0</v>
      </c>
      <c r="E102" s="22">
        <f>+SUMIF('TOTAL RECURSOS 2019'!$P:$P,CONCATENATE("M001",$A102,1,$F$8),'TOTAL RECURSOS 2019'!$N:$N)</f>
        <v>0</v>
      </c>
      <c r="F102" s="22">
        <f>+SUMIF('TOTAL RECURSOS 2019'!$P:$P,CONCATENATE("E006",$A102,1,$F$8),'TOTAL RECURSOS 2019'!$N:$N)</f>
        <v>0</v>
      </c>
      <c r="G102" s="22">
        <f>+SUMIF('TOTAL RECURSOS 2019'!$P:$P,CONCATENATE("K024",$A102,1,$G$8),'TOTAL RECURSOS 2019'!$N:$N)</f>
        <v>0</v>
      </c>
      <c r="H102" s="22">
        <f>+SUMIF('TOTAL RECURSOS 2019'!$P:$P,CONCATENATE("O001",$A102,4,$F$8),'TOTAL RECURSOS 2019'!$N:$N)</f>
        <v>0</v>
      </c>
      <c r="I102" s="22">
        <f>+SUMIF('TOTAL RECURSOS 2019'!$P:$P,CONCATENATE("M001",$A102,4,$F$8),'TOTAL RECURSOS 2019'!$N:$N)</f>
        <v>0</v>
      </c>
      <c r="J102" s="22">
        <f>+SUMIF('TOTAL RECURSOS 2019'!$P:$P,CONCATENATE("E006",$A102,4,$F$8),'TOTAL RECURSOS 2019'!$N:$N)</f>
        <v>500000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2400000</v>
      </c>
      <c r="D103" s="20">
        <f t="shared" si="43"/>
        <v>0</v>
      </c>
      <c r="E103" s="20">
        <f t="shared" si="43"/>
        <v>0</v>
      </c>
      <c r="F103" s="20">
        <f t="shared" si="43"/>
        <v>0</v>
      </c>
      <c r="G103" s="20">
        <f t="shared" si="43"/>
        <v>0</v>
      </c>
      <c r="H103" s="20">
        <f t="shared" si="43"/>
        <v>10000</v>
      </c>
      <c r="I103" s="20">
        <f t="shared" si="43"/>
        <v>4000</v>
      </c>
      <c r="J103" s="20">
        <f t="shared" si="43"/>
        <v>2386000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2400000</v>
      </c>
      <c r="D104" s="22">
        <f t="shared" si="44"/>
        <v>0</v>
      </c>
      <c r="E104" s="22">
        <f t="shared" si="44"/>
        <v>0</v>
      </c>
      <c r="F104" s="22">
        <f t="shared" si="44"/>
        <v>0</v>
      </c>
      <c r="G104" s="22">
        <f t="shared" si="44"/>
        <v>0</v>
      </c>
      <c r="H104" s="22">
        <f t="shared" si="44"/>
        <v>10000</v>
      </c>
      <c r="I104" s="22">
        <f t="shared" si="44"/>
        <v>4000</v>
      </c>
      <c r="J104" s="22">
        <f t="shared" si="44"/>
        <v>2386000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1850000</v>
      </c>
      <c r="D105" s="22">
        <f>+SUMIF('TOTAL RECURSOS 2019'!$P:$P,CONCATENATE("O001",$A105,1,$F$8),'TOTAL RECURSOS 2019'!$N:$N)</f>
        <v>0</v>
      </c>
      <c r="E105" s="22">
        <f>+SUMIF('TOTAL RECURSOS 2019'!$P:$P,CONCATENATE("M001",$A105,1,$F$8),'TOTAL RECURSOS 2019'!$N:$N)</f>
        <v>0</v>
      </c>
      <c r="F105" s="22">
        <f>+SUMIF('TOTAL RECURSOS 2019'!$P:$P,CONCATENATE("E006",$A105,1,$F$8),'TOTAL RECURSOS 2019'!$N:$N)</f>
        <v>0</v>
      </c>
      <c r="G105" s="22">
        <f>+SUMIF('TOTAL RECURSOS 2019'!$P:$P,CONCATENATE("K024",$A105,1,$G$8),'TOTAL RECURSOS 2019'!$N:$N)</f>
        <v>0</v>
      </c>
      <c r="H105" s="22">
        <f>+SUMIF('TOTAL RECURSOS 2019'!$P:$P,CONCATENATE("O001",$A105,4,$F$8),'TOTAL RECURSOS 2019'!$N:$N)</f>
        <v>10000</v>
      </c>
      <c r="I105" s="22">
        <f>+SUMIF('TOTAL RECURSOS 2019'!$P:$P,CONCATENATE("M001",$A105,4,$F$8),'TOTAL RECURSOS 2019'!$N:$N)</f>
        <v>4000</v>
      </c>
      <c r="J105" s="22">
        <f>+SUMIF('TOTAL RECURSOS 2019'!$P:$P,CONCATENATE("E006",$A105,4,$F$8),'TOTAL RECURSOS 2019'!$N:$N)</f>
        <v>1836000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2019'!$P:$P,CONCATENATE("O001",$A106,1,$F$8),'TOTAL RECURSOS 2019'!$N:$N)</f>
        <v>0</v>
      </c>
      <c r="E106" s="22">
        <f>+SUMIF('TOTAL RECURSOS 2019'!$P:$P,CONCATENATE("M001",$A106,1,$F$8),'TOTAL RECURSOS 2019'!$N:$N)</f>
        <v>0</v>
      </c>
      <c r="F106" s="22">
        <f>+SUMIF('TOTAL RECURSOS 2019'!$P:$P,CONCATENATE("E006",$A106,1,$F$8),'TOTAL RECURSOS 2019'!$N:$N)</f>
        <v>0</v>
      </c>
      <c r="G106" s="22">
        <f>+SUMIF('TOTAL RECURSOS 2019'!$P:$P,CONCATENATE("K024",$A106,1,$G$8),'TOTAL RECURSOS 2019'!$N:$N)</f>
        <v>0</v>
      </c>
      <c r="H106" s="22">
        <f>+SUMIF('TOTAL RECURSOS 2019'!$P:$P,CONCATENATE("O001",$A106,4,$F$8),'TOTAL RECURSOS 2019'!$N:$N)</f>
        <v>0</v>
      </c>
      <c r="I106" s="22">
        <f>+SUMIF('TOTAL RECURSOS 2019'!$P:$P,CONCATENATE("M001",$A106,4,$F$8),'TOTAL RECURSOS 2019'!$N:$N)</f>
        <v>0</v>
      </c>
      <c r="J106" s="22">
        <f>+SUMIF('TOTAL RECURSOS 2019'!$P:$P,CONCATENATE("E006",$A106,4,$F$8),'TOTAL RECURSOS 2019'!$N:$N)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550000</v>
      </c>
      <c r="D107" s="22">
        <f>+SUMIF('TOTAL RECURSOS 2019'!$P:$P,CONCATENATE("O001",$A107,1,$F$8),'TOTAL RECURSOS 2019'!$N:$N)</f>
        <v>0</v>
      </c>
      <c r="E107" s="22">
        <f>+SUMIF('TOTAL RECURSOS 2019'!$P:$P,CONCATENATE("M001",$A107,1,$F$8),'TOTAL RECURSOS 2019'!$N:$N)</f>
        <v>0</v>
      </c>
      <c r="F107" s="22">
        <f>+SUMIF('TOTAL RECURSOS 2019'!$P:$P,CONCATENATE("E006",$A107,1,$F$8),'TOTAL RECURSOS 2019'!$N:$N)</f>
        <v>0</v>
      </c>
      <c r="G107" s="22">
        <f>+SUMIF('TOTAL RECURSOS 2019'!$P:$P,CONCATENATE("K024",$A107,1,$G$8),'TOTAL RECURSOS 2019'!$N:$N)</f>
        <v>0</v>
      </c>
      <c r="H107" s="22">
        <f>+SUMIF('TOTAL RECURSOS 2019'!$P:$P,CONCATENATE("O001",$A107,4,$F$8),'TOTAL RECURSOS 2019'!$N:$N)</f>
        <v>0</v>
      </c>
      <c r="I107" s="22">
        <f>+SUMIF('TOTAL RECURSOS 2019'!$P:$P,CONCATENATE("M001",$A107,4,$F$8),'TOTAL RECURSOS 2019'!$N:$N)</f>
        <v>0</v>
      </c>
      <c r="J107" s="22">
        <f>+SUMIF('TOTAL RECURSOS 2019'!$P:$P,CONCATENATE("E006",$A107,4,$F$8),'TOTAL RECURSOS 2019'!$N:$N)</f>
        <v>550000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640000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25000</v>
      </c>
      <c r="J108" s="20">
        <f t="shared" si="45"/>
        <v>615000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170000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2000</v>
      </c>
      <c r="J109" s="22">
        <f t="shared" si="46"/>
        <v>168000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170000</v>
      </c>
      <c r="D110" s="22">
        <f>+SUMIF('TOTAL RECURSOS 2019'!$P:$P,CONCATENATE("O001",$A110,1,$F$8),'TOTAL RECURSOS 2019'!$N:$N)</f>
        <v>0</v>
      </c>
      <c r="E110" s="22">
        <f>+SUMIF('TOTAL RECURSOS 2019'!$P:$P,CONCATENATE("M001",$A110,1,$F$8),'TOTAL RECURSOS 2019'!$N:$N)</f>
        <v>0</v>
      </c>
      <c r="F110" s="22">
        <f>+SUMIF('TOTAL RECURSOS 2019'!$P:$P,CONCATENATE("E006",$A110,1,$F$8),'TOTAL RECURSOS 2019'!$N:$N)</f>
        <v>0</v>
      </c>
      <c r="G110" s="22">
        <f>+SUMIF('TOTAL RECURSOS 2019'!$P:$P,CONCATENATE("K024",$A110,1,$G$8),'TOTAL RECURSOS 2019'!$N:$N)</f>
        <v>0</v>
      </c>
      <c r="H110" s="22">
        <f>+SUMIF('TOTAL RECURSOS 2019'!$P:$P,CONCATENATE("O001",$A110,4,$F$8),'TOTAL RECURSOS 2019'!$N:$N)</f>
        <v>0</v>
      </c>
      <c r="I110" s="22">
        <f>+SUMIF('TOTAL RECURSOS 2019'!$P:$P,CONCATENATE("M001",$A110,4,$F$8),'TOTAL RECURSOS 2019'!$N:$N)</f>
        <v>2000</v>
      </c>
      <c r="J110" s="22">
        <f>+SUMIF('TOTAL RECURSOS 2019'!$P:$P,CONCATENATE("E006",$A110,4,$F$8),'TOTAL RECURSOS 2019'!$N:$N)</f>
        <v>168000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440000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3000</v>
      </c>
      <c r="J111" s="22">
        <f t="shared" si="47"/>
        <v>437000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440000</v>
      </c>
      <c r="D112" s="22">
        <f>+SUMIF('TOTAL RECURSOS 2019'!$P:$P,CONCATENATE("O001",$A112,1,$F$8),'TOTAL RECURSOS 2019'!$N:$N)</f>
        <v>0</v>
      </c>
      <c r="E112" s="22">
        <f>+SUMIF('TOTAL RECURSOS 2019'!$P:$P,CONCATENATE("M001",$A112,1,$F$8),'TOTAL RECURSOS 2019'!$N:$N)</f>
        <v>0</v>
      </c>
      <c r="F112" s="22">
        <f>+SUMIF('TOTAL RECURSOS 2019'!$P:$P,CONCATENATE("E006",$A112,1,$F$8),'TOTAL RECURSOS 2019'!$N:$N)</f>
        <v>0</v>
      </c>
      <c r="G112" s="22">
        <f>+SUMIF('TOTAL RECURSOS 2019'!$P:$P,CONCATENATE("K024",$A112,1,$G$8),'TOTAL RECURSOS 2019'!$N:$N)</f>
        <v>0</v>
      </c>
      <c r="H112" s="22">
        <f>+SUMIF('TOTAL RECURSOS 2019'!$P:$P,CONCATENATE("O001",$A112,4,$F$8),'TOTAL RECURSOS 2019'!$N:$N)</f>
        <v>0</v>
      </c>
      <c r="I112" s="22">
        <f>+SUMIF('TOTAL RECURSOS 2019'!$P:$P,CONCATENATE("M001",$A112,4,$F$8),'TOTAL RECURSOS 2019'!$N:$N)</f>
        <v>3000</v>
      </c>
      <c r="J112" s="22">
        <f>+SUMIF('TOTAL RECURSOS 2019'!$P:$P,CONCATENATE("E006",$A112,4,$F$8),'TOTAL RECURSOS 2019'!$N:$N)</f>
        <v>437000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20000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20000</v>
      </c>
      <c r="J113" s="22">
        <f t="shared" si="48"/>
        <v>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20000</v>
      </c>
      <c r="D114" s="22">
        <f>+SUMIF('TOTAL RECURSOS 2019'!$P:$P,CONCATENATE("O001",$A114,1,$F$8),'TOTAL RECURSOS 2019'!$N:$N)</f>
        <v>0</v>
      </c>
      <c r="E114" s="22">
        <f>+SUMIF('TOTAL RECURSOS 2019'!$P:$P,CONCATENATE("M001",$A114,1,$F$8),'TOTAL RECURSOS 2019'!$N:$N)</f>
        <v>0</v>
      </c>
      <c r="F114" s="22">
        <f>+SUMIF('TOTAL RECURSOS 2019'!$P:$P,CONCATENATE("E006",$A114,1,$F$8),'TOTAL RECURSOS 2019'!$N:$N)</f>
        <v>0</v>
      </c>
      <c r="G114" s="22">
        <f>+SUMIF('TOTAL RECURSOS 2019'!$P:$P,CONCATENATE("K024",$A114,1,$G$8),'TOTAL RECURSOS 2019'!$N:$N)</f>
        <v>0</v>
      </c>
      <c r="H114" s="22">
        <f>+SUMIF('TOTAL RECURSOS 2019'!$P:$P,CONCATENATE("O001",$A114,4,$F$8),'TOTAL RECURSOS 2019'!$N:$N)</f>
        <v>0</v>
      </c>
      <c r="I114" s="22">
        <f>+SUMIF('TOTAL RECURSOS 2019'!$P:$P,CONCATENATE("M001",$A114,4,$F$8),'TOTAL RECURSOS 2019'!$N:$N)</f>
        <v>20000</v>
      </c>
      <c r="J114" s="22">
        <f>+SUMIF('TOTAL RECURSOS 2019'!$P:$P,CONCATENATE("E006",$A114,4,$F$8),'TOTAL RECURSOS 2019'!$N:$N)</f>
        <v>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0</v>
      </c>
      <c r="D116" s="22">
        <f>+SUMIF('TOTAL RECURSOS 2019'!$P:$P,CONCATENATE("O001",$A116,1,$F$8),'TOTAL RECURSOS 2019'!$N:$N)</f>
        <v>0</v>
      </c>
      <c r="E116" s="22">
        <f>+SUMIF('TOTAL RECURSOS 2019'!$P:$P,CONCATENATE("M001",$A116,1,$F$8),'TOTAL RECURSOS 2019'!$N:$N)</f>
        <v>0</v>
      </c>
      <c r="F116" s="22">
        <f>+SUMIF('TOTAL RECURSOS 2019'!$P:$P,CONCATENATE("E006",$A116,1,$F$8),'TOTAL RECURSOS 2019'!$N:$N)</f>
        <v>0</v>
      </c>
      <c r="G116" s="22">
        <f>+SUMIF('TOTAL RECURSOS 2019'!$P:$P,CONCATENATE("K024",$A116,1,$G$8),'TOTAL RECURSOS 2019'!$N:$N)</f>
        <v>0</v>
      </c>
      <c r="H116" s="22">
        <f>+SUMIF('TOTAL RECURSOS 2019'!$P:$P,CONCATENATE("O001",$A116,4,$F$8),'TOTAL RECURSOS 2019'!$N:$N)</f>
        <v>0</v>
      </c>
      <c r="I116" s="22">
        <f>+SUMIF('TOTAL RECURSOS 2019'!$P:$P,CONCATENATE("M001",$A116,4,$F$8),'TOTAL RECURSOS 2019'!$N:$N)</f>
        <v>0</v>
      </c>
      <c r="J116" s="22">
        <f>+SUMIF('TOTAL RECURSOS 2019'!$P:$P,CONCATENATE("E006",$A116,4,$F$8),'TOTAL RECURSOS 2019'!$N:$N)</f>
        <v>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2019'!$P:$P,CONCATENATE("O001",$A118,1,$F$8),'TOTAL RECURSOS 2019'!$N:$N)</f>
        <v>0</v>
      </c>
      <c r="E118" s="22">
        <f>+SUMIF('TOTAL RECURSOS 2019'!$P:$P,CONCATENATE("M001",$A118,1,$F$8),'TOTAL RECURSOS 2019'!$N:$N)</f>
        <v>0</v>
      </c>
      <c r="F118" s="22">
        <f>+SUMIF('TOTAL RECURSOS 2019'!$P:$P,CONCATENATE("E006",$A118,1,$F$8),'TOTAL RECURSOS 2019'!$N:$N)</f>
        <v>0</v>
      </c>
      <c r="G118" s="22">
        <f>+SUMIF('TOTAL RECURSOS 2019'!$P:$P,CONCATENATE("K024",$A118,1,$G$8),'TOTAL RECURSOS 2019'!$N:$N)</f>
        <v>0</v>
      </c>
      <c r="H118" s="22">
        <f>+SUMIF('TOTAL RECURSOS 2019'!$P:$P,CONCATENATE("O001",$A118,4,$F$8),'TOTAL RECURSOS 2019'!$N:$N)</f>
        <v>0</v>
      </c>
      <c r="I118" s="22">
        <f>+SUMIF('TOTAL RECURSOS 2019'!$P:$P,CONCATENATE("M001",$A118,4,$F$8),'TOTAL RECURSOS 2019'!$N:$N)</f>
        <v>0</v>
      </c>
      <c r="J118" s="22">
        <f>+SUMIF('TOTAL RECURSOS 2019'!$P:$P,CONCATENATE("E006",$A118,4,$F$8),'TOTAL RECURSOS 2019'!$N:$N)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4973000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10000</v>
      </c>
      <c r="J119" s="20">
        <f t="shared" si="50"/>
        <v>4963000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445000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445000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445000</v>
      </c>
      <c r="D121" s="22">
        <f>+SUMIF('TOTAL RECURSOS 2019'!$P:$P,CONCATENATE("O001",$A121,1,$F$8),'TOTAL RECURSOS 2019'!$N:$N)</f>
        <v>0</v>
      </c>
      <c r="E121" s="22">
        <f>+SUMIF('TOTAL RECURSOS 2019'!$P:$P,CONCATENATE("M001",$A121,1,$F$8),'TOTAL RECURSOS 2019'!$N:$N)</f>
        <v>0</v>
      </c>
      <c r="F121" s="22">
        <f>+SUMIF('TOTAL RECURSOS 2019'!$P:$P,CONCATENATE("E006",$A121,1,$F$8),'TOTAL RECURSOS 2019'!$N:$N)</f>
        <v>0</v>
      </c>
      <c r="G121" s="22">
        <f>+SUMIF('TOTAL RECURSOS 2019'!$P:$P,CONCATENATE("K024",$A121,1,$G$8),'TOTAL RECURSOS 2019'!$N:$N)</f>
        <v>0</v>
      </c>
      <c r="H121" s="22">
        <f>+SUMIF('TOTAL RECURSOS 2019'!$P:$P,CONCATENATE("O001",$A121,4,$F$8),'TOTAL RECURSOS 2019'!$N:$N)</f>
        <v>0</v>
      </c>
      <c r="I121" s="22">
        <f>+SUMIF('TOTAL RECURSOS 2019'!$P:$P,CONCATENATE("M001",$A121,4,$F$8),'TOTAL RECURSOS 2019'!$N:$N)</f>
        <v>0</v>
      </c>
      <c r="J121" s="22">
        <f>+SUMIF('TOTAL RECURSOS 2019'!$P:$P,CONCATENATE("E006",$A121,4,$F$8),'TOTAL RECURSOS 2019'!$N:$N)</f>
        <v>445000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30000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30000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30000</v>
      </c>
      <c r="D123" s="22">
        <f>+SUMIF('TOTAL RECURSOS 2019'!$P:$P,CONCATENATE("O001",$A123,1,$F$8),'TOTAL RECURSOS 2019'!$N:$N)</f>
        <v>0</v>
      </c>
      <c r="E123" s="22">
        <f>+SUMIF('TOTAL RECURSOS 2019'!$P:$P,CONCATENATE("M001",$A123,1,$F$8),'TOTAL RECURSOS 2019'!$N:$N)</f>
        <v>0</v>
      </c>
      <c r="F123" s="22">
        <f>+SUMIF('TOTAL RECURSOS 2019'!$P:$P,CONCATENATE("E006",$A123,1,$F$8),'TOTAL RECURSOS 2019'!$N:$N)</f>
        <v>0</v>
      </c>
      <c r="G123" s="22">
        <f>+SUMIF('TOTAL RECURSOS 2019'!$P:$P,CONCATENATE("K024",$A123,1,$G$8),'TOTAL RECURSOS 2019'!$N:$N)</f>
        <v>0</v>
      </c>
      <c r="H123" s="22">
        <f>+SUMIF('TOTAL RECURSOS 2019'!$P:$P,CONCATENATE("O001",$A123,4,$F$8),'TOTAL RECURSOS 2019'!$N:$N)</f>
        <v>0</v>
      </c>
      <c r="I123" s="22">
        <f>+SUMIF('TOTAL RECURSOS 2019'!$P:$P,CONCATENATE("M001",$A123,4,$F$8),'TOTAL RECURSOS 2019'!$N:$N)</f>
        <v>0</v>
      </c>
      <c r="J123" s="22">
        <f>+SUMIF('TOTAL RECURSOS 2019'!$P:$P,CONCATENATE("E006",$A123,4,$F$8),'TOTAL RECURSOS 2019'!$N:$N)</f>
        <v>30000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10000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10000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10000</v>
      </c>
      <c r="D125" s="22">
        <f>+SUMIF('TOTAL RECURSOS 2019'!$P:$P,CONCATENATE("O001",$A125,1,$F$8),'TOTAL RECURSOS 2019'!$N:$N)</f>
        <v>0</v>
      </c>
      <c r="E125" s="22">
        <f>+SUMIF('TOTAL RECURSOS 2019'!$P:$P,CONCATENATE("M001",$A125,1,$F$8),'TOTAL RECURSOS 2019'!$N:$N)</f>
        <v>0</v>
      </c>
      <c r="F125" s="22">
        <f>+SUMIF('TOTAL RECURSOS 2019'!$P:$P,CONCATENATE("E006",$A125,1,$F$8),'TOTAL RECURSOS 2019'!$N:$N)</f>
        <v>0</v>
      </c>
      <c r="G125" s="22">
        <f>+SUMIF('TOTAL RECURSOS 2019'!$P:$P,CONCATENATE("K024",$A125,1,$G$8),'TOTAL RECURSOS 2019'!$N:$N)</f>
        <v>0</v>
      </c>
      <c r="H125" s="22">
        <f>+SUMIF('TOTAL RECURSOS 2019'!$P:$P,CONCATENATE("O001",$A125,4,$F$8),'TOTAL RECURSOS 2019'!$N:$N)</f>
        <v>0</v>
      </c>
      <c r="I125" s="22">
        <f>+SUMIF('TOTAL RECURSOS 2019'!$P:$P,CONCATENATE("M001",$A125,4,$F$8),'TOTAL RECURSOS 2019'!$N:$N)</f>
        <v>0</v>
      </c>
      <c r="J125" s="22">
        <f>+SUMIF('TOTAL RECURSOS 2019'!$P:$P,CONCATENATE("E006",$A125,4,$F$8),'TOTAL RECURSOS 2019'!$N:$N)</f>
        <v>10000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475000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10000</v>
      </c>
      <c r="J126" s="22">
        <f t="shared" si="53"/>
        <v>465000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475000</v>
      </c>
      <c r="D127" s="22">
        <f>+SUMIF('TOTAL RECURSOS 2019'!$P:$P,CONCATENATE("O001",$A127,1,$F$8),'TOTAL RECURSOS 2019'!$N:$N)</f>
        <v>0</v>
      </c>
      <c r="E127" s="22">
        <f>+SUMIF('TOTAL RECURSOS 2019'!$P:$P,CONCATENATE("M001",$A127,1,$F$8),'TOTAL RECURSOS 2019'!$N:$N)</f>
        <v>0</v>
      </c>
      <c r="F127" s="22">
        <f>+SUMIF('TOTAL RECURSOS 2019'!$P:$P,CONCATENATE("E006",$A127,1,$F$8),'TOTAL RECURSOS 2019'!$N:$N)</f>
        <v>0</v>
      </c>
      <c r="G127" s="22">
        <f>+SUMIF('TOTAL RECURSOS 2019'!$P:$P,CONCATENATE("K024",$A127,1,$G$8),'TOTAL RECURSOS 2019'!$N:$N)</f>
        <v>0</v>
      </c>
      <c r="H127" s="22">
        <f>+SUMIF('TOTAL RECURSOS 2019'!$P:$P,CONCATENATE("O001",$A127,4,$F$8),'TOTAL RECURSOS 2019'!$N:$N)</f>
        <v>0</v>
      </c>
      <c r="I127" s="22">
        <f>+SUMIF('TOTAL RECURSOS 2019'!$P:$P,CONCATENATE("M001",$A127,4,$F$8),'TOTAL RECURSOS 2019'!$N:$N)</f>
        <v>10000</v>
      </c>
      <c r="J127" s="22">
        <f>+SUMIF('TOTAL RECURSOS 2019'!$P:$P,CONCATENATE("E006",$A127,4,$F$8),'TOTAL RECURSOS 2019'!$N:$N)</f>
        <v>465000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1463000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1463000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1463000</v>
      </c>
      <c r="D129" s="22">
        <f>+SUMIF('TOTAL RECURSOS 2019'!$P:$P,CONCATENATE("O001",$A129,1,$F$8),'TOTAL RECURSOS 2019'!$N:$N)</f>
        <v>0</v>
      </c>
      <c r="E129" s="22">
        <f>+SUMIF('TOTAL RECURSOS 2019'!$P:$P,CONCATENATE("M001",$A129,1,$F$8),'TOTAL RECURSOS 2019'!$N:$N)</f>
        <v>0</v>
      </c>
      <c r="F129" s="22">
        <f>+SUMIF('TOTAL RECURSOS 2019'!$P:$P,CONCATENATE("E006",$A129,1,$F$8),'TOTAL RECURSOS 2019'!$N:$N)</f>
        <v>0</v>
      </c>
      <c r="G129" s="22">
        <f>+SUMIF('TOTAL RECURSOS 2019'!$P:$P,CONCATENATE("K024",$A129,1,$G$8),'TOTAL RECURSOS 2019'!$N:$N)</f>
        <v>0</v>
      </c>
      <c r="H129" s="22">
        <f>+SUMIF('TOTAL RECURSOS 2019'!$P:$P,CONCATENATE("O001",$A129,4,$F$8),'TOTAL RECURSOS 2019'!$N:$N)</f>
        <v>0</v>
      </c>
      <c r="I129" s="22">
        <f>+SUMIF('TOTAL RECURSOS 2019'!$P:$P,CONCATENATE("M001",$A129,4,$F$8),'TOTAL RECURSOS 2019'!$N:$N)</f>
        <v>0</v>
      </c>
      <c r="J129" s="22">
        <f>+SUMIF('TOTAL RECURSOS 2019'!$P:$P,CONCATENATE("E006",$A129,4,$F$8),'TOTAL RECURSOS 2019'!$N:$N)</f>
        <v>1463000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1300000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1300000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1300000</v>
      </c>
      <c r="D131" s="22">
        <f>+SUMIF('TOTAL RECURSOS 2019'!$P:$P,CONCATENATE("O001",$A131,1,$F$8),'TOTAL RECURSOS 2019'!$N:$N)</f>
        <v>0</v>
      </c>
      <c r="E131" s="22">
        <f>+SUMIF('TOTAL RECURSOS 2019'!$P:$P,CONCATENATE("M001",$A131,1,$F$8),'TOTAL RECURSOS 2019'!$N:$N)</f>
        <v>0</v>
      </c>
      <c r="F131" s="22">
        <f>+SUMIF('TOTAL RECURSOS 2019'!$P:$P,CONCATENATE("E006",$A131,1,$F$8),'TOTAL RECURSOS 2019'!$N:$N)</f>
        <v>0</v>
      </c>
      <c r="G131" s="22">
        <f>+SUMIF('TOTAL RECURSOS 2019'!$P:$P,CONCATENATE("K024",$A131,1,$G$8),'TOTAL RECURSOS 2019'!$N:$N)</f>
        <v>0</v>
      </c>
      <c r="H131" s="22">
        <f>+SUMIF('TOTAL RECURSOS 2019'!$P:$P,CONCATENATE("O001",$A131,4,$F$8),'TOTAL RECURSOS 2019'!$N:$N)</f>
        <v>0</v>
      </c>
      <c r="I131" s="22">
        <f>+SUMIF('TOTAL RECURSOS 2019'!$P:$P,CONCATENATE("M001",$A131,4,$F$8),'TOTAL RECURSOS 2019'!$N:$N)</f>
        <v>0</v>
      </c>
      <c r="J131" s="22">
        <f>+SUMIF('TOTAL RECURSOS 2019'!$P:$P,CONCATENATE("E006",$A131,4,$F$8),'TOTAL RECURSOS 2019'!$N:$N)</f>
        <v>1300000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1100000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1100000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1100000</v>
      </c>
      <c r="D133" s="22">
        <f>+SUMIF('TOTAL RECURSOS 2019'!$P:$P,CONCATENATE("O001",$A133,1,$F$8),'TOTAL RECURSOS 2019'!$N:$N)</f>
        <v>0</v>
      </c>
      <c r="E133" s="22">
        <f>+SUMIF('TOTAL RECURSOS 2019'!$P:$P,CONCATENATE("M001",$A133,1,$F$8),'TOTAL RECURSOS 2019'!$N:$N)</f>
        <v>0</v>
      </c>
      <c r="F133" s="22">
        <f>+SUMIF('TOTAL RECURSOS 2019'!$P:$P,CONCATENATE("E006",$A133,1,$F$8),'TOTAL RECURSOS 2019'!$N:$N)</f>
        <v>0</v>
      </c>
      <c r="G133" s="22">
        <f>+SUMIF('TOTAL RECURSOS 2019'!$P:$P,CONCATENATE("K024",$A133,1,$G$8),'TOTAL RECURSOS 2019'!$N:$N)</f>
        <v>0</v>
      </c>
      <c r="H133" s="22">
        <f>+SUMIF('TOTAL RECURSOS 2019'!$P:$P,CONCATENATE("O001",$A133,4,$F$8),'TOTAL RECURSOS 2019'!$N:$N)</f>
        <v>0</v>
      </c>
      <c r="I133" s="22">
        <f>+SUMIF('TOTAL RECURSOS 2019'!$P:$P,CONCATENATE("M001",$A133,4,$F$8),'TOTAL RECURSOS 2019'!$N:$N)</f>
        <v>0</v>
      </c>
      <c r="J133" s="22">
        <f>+SUMIF('TOTAL RECURSOS 2019'!$P:$P,CONCATENATE("E006",$A133,4,$F$8),'TOTAL RECURSOS 2019'!$N:$N)</f>
        <v>1100000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150000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150000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150000</v>
      </c>
      <c r="D135" s="22">
        <f>+SUMIF('TOTAL RECURSOS 2019'!$P:$P,CONCATENATE("O001",$A135,1,$F$8),'TOTAL RECURSOS 2019'!$N:$N)</f>
        <v>0</v>
      </c>
      <c r="E135" s="22">
        <f>+SUMIF('TOTAL RECURSOS 2019'!$P:$P,CONCATENATE("M001",$A135,1,$F$8),'TOTAL RECURSOS 2019'!$N:$N)</f>
        <v>0</v>
      </c>
      <c r="F135" s="22">
        <f>+SUMIF('TOTAL RECURSOS 2019'!$P:$P,CONCATENATE("E006",$A135,1,$F$8),'TOTAL RECURSOS 2019'!$N:$N)</f>
        <v>0</v>
      </c>
      <c r="G135" s="22">
        <f>+SUMIF('TOTAL RECURSOS 2019'!$P:$P,CONCATENATE("K024",$A135,1,$G$8),'TOTAL RECURSOS 2019'!$N:$N)</f>
        <v>0</v>
      </c>
      <c r="H135" s="22">
        <f>+SUMIF('TOTAL RECURSOS 2019'!$P:$P,CONCATENATE("O001",$A135,4,$F$8),'TOTAL RECURSOS 2019'!$N:$N)</f>
        <v>0</v>
      </c>
      <c r="I135" s="22">
        <f>+SUMIF('TOTAL RECURSOS 2019'!$P:$P,CONCATENATE("M001",$A135,4,$F$8),'TOTAL RECURSOS 2019'!$N:$N)</f>
        <v>0</v>
      </c>
      <c r="J135" s="22">
        <f>+SUMIF('TOTAL RECURSOS 2019'!$P:$P,CONCATENATE("E006",$A135,4,$F$8),'TOTAL RECURSOS 2019'!$N:$N)</f>
        <v>150000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+C137+C158+C172+C194+C203+C221+C235+C244</f>
        <v>110107129</v>
      </c>
      <c r="D136" s="18">
        <f t="shared" si="58"/>
        <v>274178</v>
      </c>
      <c r="E136" s="18">
        <f t="shared" si="58"/>
        <v>401312</v>
      </c>
      <c r="F136" s="18">
        <f t="shared" si="58"/>
        <v>55737639</v>
      </c>
      <c r="G136" s="18">
        <f t="shared" si="58"/>
        <v>0</v>
      </c>
      <c r="H136" s="18">
        <f t="shared" si="58"/>
        <v>94500</v>
      </c>
      <c r="I136" s="18">
        <f t="shared" si="58"/>
        <v>1677000</v>
      </c>
      <c r="J136" s="18">
        <f t="shared" si="58"/>
        <v>51922500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>+C138+C140+C142+C144+C146+C148+C152+C154+C156</f>
        <v>29028025</v>
      </c>
      <c r="D137" s="20">
        <f>+D138+D140+D142+D144+D146+D148+D152+D154+D156</f>
        <v>0</v>
      </c>
      <c r="E137" s="20">
        <f>+E138+E140+E142+E144+E146+E148+E152+E154+E156</f>
        <v>0</v>
      </c>
      <c r="F137" s="20">
        <f>+F138+F140+F142+F144+F146+F148+F152+F154+F156</f>
        <v>27143025</v>
      </c>
      <c r="G137" s="20">
        <f t="shared" ref="G137" si="59">+G138+G140+G142+G144+G148+G152+G154+G156</f>
        <v>0</v>
      </c>
      <c r="H137" s="20">
        <f>+H138+H140+H142+H144+H146+H148+H152+H154+H156</f>
        <v>2400</v>
      </c>
      <c r="I137" s="20">
        <f>+I138+I140+I142+I144+I146+I148+I152+I154+I156</f>
        <v>4800</v>
      </c>
      <c r="J137" s="20">
        <f>+J138+J140+J142+J144+J146+J148+J152+J154+J156</f>
        <v>1877800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17726364</v>
      </c>
      <c r="D138" s="22">
        <f t="shared" si="60"/>
        <v>0</v>
      </c>
      <c r="E138" s="22">
        <f t="shared" si="60"/>
        <v>0</v>
      </c>
      <c r="F138" s="22">
        <f t="shared" si="60"/>
        <v>17726364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17726364</v>
      </c>
      <c r="D139" s="22">
        <f>+SUMIF('TOTAL RECURSOS 2019'!$P:$P,CONCATENATE("O001",$A139,1,$F$8),'TOTAL RECURSOS 2019'!$N:$N)</f>
        <v>0</v>
      </c>
      <c r="E139" s="22">
        <f>+SUMIF('TOTAL RECURSOS 2019'!$P:$P,CONCATENATE("M001",$A139,1,$F$8),'TOTAL RECURSOS 2019'!$N:$N)</f>
        <v>0</v>
      </c>
      <c r="F139" s="22">
        <f>+SUMIF('TOTAL RECURSOS 2019'!$P:$P,CONCATENATE("E006",$A139,1,$F$8),'TOTAL RECURSOS 2019'!$N:$N)</f>
        <v>17726364</v>
      </c>
      <c r="G139" s="22">
        <f>+SUMIF('TOTAL RECURSOS 2019'!$P:$P,CONCATENATE("K024",$A139,1,$G$8),'TOTAL RECURSOS 2019'!$N:$N)</f>
        <v>0</v>
      </c>
      <c r="H139" s="22">
        <f>+SUMIF('TOTAL RECURSOS 2019'!$P:$P,CONCATENATE("O001",$A139,4,$F$8),'TOTAL RECURSOS 2019'!$N:$N)</f>
        <v>0</v>
      </c>
      <c r="I139" s="22">
        <f>+SUMIF('TOTAL RECURSOS 2019'!$P:$P,CONCATENATE("M001",$A139,4,$F$8),'TOTAL RECURSOS 2019'!$N:$N)</f>
        <v>0</v>
      </c>
      <c r="J139" s="22">
        <f>+SUMIF('TOTAL RECURSOS 2019'!$P:$P,CONCATENATE("E006",$A139,4,$F$8),'TOTAL RECURSOS 2019'!$N:$N)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8986951</v>
      </c>
      <c r="D140" s="22">
        <f t="shared" si="61"/>
        <v>0</v>
      </c>
      <c r="E140" s="22">
        <f t="shared" si="61"/>
        <v>0</v>
      </c>
      <c r="F140" s="22">
        <f t="shared" si="61"/>
        <v>8986951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8986951</v>
      </c>
      <c r="D141" s="22">
        <f>+SUMIF('TOTAL RECURSOS 2019'!$P:$P,CONCATENATE("O001",$A141,1,$F$8),'TOTAL RECURSOS 2019'!$N:$N)</f>
        <v>0</v>
      </c>
      <c r="E141" s="22">
        <f>+SUMIF('TOTAL RECURSOS 2019'!$P:$P,CONCATENATE("M001",$A141,1,$F$8),'TOTAL RECURSOS 2019'!$N:$N)</f>
        <v>0</v>
      </c>
      <c r="F141" s="22">
        <f>+SUMIF('TOTAL RECURSOS 2019'!$P:$P,CONCATENATE("E006",$A141,1,$F$8),'TOTAL RECURSOS 2019'!$N:$N)</f>
        <v>8986951</v>
      </c>
      <c r="G141" s="22">
        <f>+SUMIF('TOTAL RECURSOS 2019'!$P:$P,CONCATENATE("K024",$A141,1,$G$8),'TOTAL RECURSOS 2019'!$N:$N)</f>
        <v>0</v>
      </c>
      <c r="H141" s="22">
        <f>+SUMIF('TOTAL RECURSOS 2019'!$P:$P,CONCATENATE("O001",$A141,4,$F$8),'TOTAL RECURSOS 2019'!$N:$N)</f>
        <v>0</v>
      </c>
      <c r="I141" s="22">
        <f>+SUMIF('TOTAL RECURSOS 2019'!$P:$P,CONCATENATE("M001",$A141,4,$F$8),'TOTAL RECURSOS 2019'!$N:$N)</f>
        <v>0</v>
      </c>
      <c r="J141" s="22">
        <f>+SUMIF('TOTAL RECURSOS 2019'!$P:$P,CONCATENATE("E006",$A141,4,$F$8),'TOTAL RECURSOS 2019'!$N:$N)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1400000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0</v>
      </c>
      <c r="I142" s="22">
        <f t="shared" si="62"/>
        <v>0</v>
      </c>
      <c r="J142" s="22">
        <f t="shared" si="62"/>
        <v>1400000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1400000</v>
      </c>
      <c r="D143" s="22">
        <f>+SUMIF('TOTAL RECURSOS 2019'!$P:$P,CONCATENATE("O001",$A143,1,$F$8),'TOTAL RECURSOS 2019'!$N:$N)</f>
        <v>0</v>
      </c>
      <c r="E143" s="22">
        <f>+SUMIF('TOTAL RECURSOS 2019'!$P:$P,CONCATENATE("M001",$A143,1,$F$8),'TOTAL RECURSOS 2019'!$N:$N)</f>
        <v>0</v>
      </c>
      <c r="F143" s="22">
        <f>+SUMIF('TOTAL RECURSOS 2019'!$P:$P,CONCATENATE("E006",$A143,1,$F$8),'TOTAL RECURSOS 2019'!$N:$N)</f>
        <v>0</v>
      </c>
      <c r="G143" s="22">
        <f>+SUMIF('TOTAL RECURSOS 2019'!$P:$P,CONCATENATE("K024",$A143,1,$G$8),'TOTAL RECURSOS 2019'!$N:$N)</f>
        <v>0</v>
      </c>
      <c r="H143" s="22">
        <f>+SUMIF('TOTAL RECURSOS 2019'!$P:$P,CONCATENATE("O001",$A143,4,$F$8),'TOTAL RECURSOS 2019'!$N:$N)</f>
        <v>0</v>
      </c>
      <c r="I143" s="22">
        <f>+SUMIF('TOTAL RECURSOS 2019'!$P:$P,CONCATENATE("M001",$A143,4,$F$8),'TOTAL RECURSOS 2019'!$N:$N)</f>
        <v>0</v>
      </c>
      <c r="J143" s="22">
        <f>+SUMIF('TOTAL RECURSOS 2019'!$P:$P,CONCATENATE("E006",$A143,4,$F$8),'TOTAL RECURSOS 2019'!$N:$N)</f>
        <v>1400000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6" si="63">+C145</f>
        <v>70000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2400</v>
      </c>
      <c r="I144" s="22">
        <f t="shared" si="63"/>
        <v>4800</v>
      </c>
      <c r="J144" s="22">
        <f t="shared" si="63"/>
        <v>62800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70000</v>
      </c>
      <c r="D145" s="22">
        <f>+SUMIF('TOTAL RECURSOS 2019'!$P:$P,CONCATENATE("O001",$A145,1,$F$8),'TOTAL RECURSOS 2019'!$N:$N)</f>
        <v>0</v>
      </c>
      <c r="E145" s="22">
        <f>+SUMIF('TOTAL RECURSOS 2019'!$P:$P,CONCATENATE("M001",$A145,1,$F$8),'TOTAL RECURSOS 2019'!$N:$N)</f>
        <v>0</v>
      </c>
      <c r="F145" s="22">
        <f>+SUMIF('TOTAL RECURSOS 2019'!$P:$P,CONCATENATE("E006",$A145,1,$F$8),'TOTAL RECURSOS 2019'!$N:$N)</f>
        <v>0</v>
      </c>
      <c r="G145" s="22">
        <f>+SUMIF('TOTAL RECURSOS 2019'!$P:$P,CONCATENATE("K024",$A145,1,$G$8),'TOTAL RECURSOS 2019'!$N:$N)</f>
        <v>0</v>
      </c>
      <c r="H145" s="22">
        <f>+SUMIF('TOTAL RECURSOS 2019'!$P:$P,CONCATENATE("O001",$A145,4,$F$8),'TOTAL RECURSOS 2019'!$N:$N)</f>
        <v>2400</v>
      </c>
      <c r="I145" s="22">
        <f>+SUMIF('TOTAL RECURSOS 2019'!$P:$P,CONCATENATE("M001",$A145,4,$F$8),'TOTAL RECURSOS 2019'!$N:$N)</f>
        <v>4800</v>
      </c>
      <c r="J145" s="22">
        <f>+SUMIF('TOTAL RECURSOS 2019'!$P:$P,CONCATENATE("E006",$A145,4,$F$8),'TOTAL RECURSOS 2019'!$N:$N)</f>
        <v>62800</v>
      </c>
    </row>
    <row r="146" spans="1:10" ht="17.100000000000001" customHeight="1" x14ac:dyDescent="0.25">
      <c r="A146" s="27">
        <v>315</v>
      </c>
      <c r="B146" s="21" t="s">
        <v>488</v>
      </c>
      <c r="C146" s="22">
        <f t="shared" si="63"/>
        <v>120000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120000</v>
      </c>
    </row>
    <row r="147" spans="1:10" ht="17.100000000000001" customHeight="1" x14ac:dyDescent="0.25">
      <c r="A147" s="28">
        <v>31501</v>
      </c>
      <c r="B147" s="21" t="s">
        <v>489</v>
      </c>
      <c r="C147" s="22">
        <f>+SUM(D147:J147)</f>
        <v>120000</v>
      </c>
      <c r="D147" s="22">
        <f>+SUMIF('TOTAL RECURSOS 2019'!$P:$P,CONCATENATE("O001",$A147,1,$F$8),'TOTAL RECURSOS 2019'!$N:$N)</f>
        <v>0</v>
      </c>
      <c r="E147" s="22">
        <f>+SUMIF('TOTAL RECURSOS 2019'!$P:$P,CONCATENATE("M001",$A147,1,$F$8),'TOTAL RECURSOS 2019'!$N:$N)</f>
        <v>0</v>
      </c>
      <c r="F147" s="22">
        <f>+SUMIF('TOTAL RECURSOS 2019'!$P:$P,CONCATENATE("E006",$A147,1,$F$8),'TOTAL RECURSOS 2019'!$N:$N)</f>
        <v>0</v>
      </c>
      <c r="G147" s="22">
        <f>+SUMIF('TOTAL RECURSOS 2019'!$P:$P,CONCATENATE("K024",$A147,1,$G$8),'TOTAL RECURSOS 2019'!$N:$N)</f>
        <v>0</v>
      </c>
      <c r="H147" s="22">
        <f>+SUMIF('TOTAL RECURSOS 2019'!$P:$P,CONCATENATE("O001",$A147,4,$F$8),'TOTAL RECURSOS 2019'!$N:$N)</f>
        <v>0</v>
      </c>
      <c r="I147" s="22">
        <f>+SUMIF('TOTAL RECURSOS 2019'!$P:$P,CONCATENATE("M001",$A147,4,$F$8),'TOTAL RECURSOS 2019'!$N:$N)</f>
        <v>0</v>
      </c>
      <c r="J147" s="22">
        <f>+SUMIF('TOTAL RECURSOS 2019'!$P:$P,CONCATENATE("E006",$A147,4,$F$8),'TOTAL RECURSOS 2019'!$N:$N)</f>
        <v>120000</v>
      </c>
    </row>
    <row r="148" spans="1:10" ht="17.100000000000001" customHeight="1" x14ac:dyDescent="0.25">
      <c r="A148" s="27" t="s">
        <v>164</v>
      </c>
      <c r="B148" s="21" t="s">
        <v>297</v>
      </c>
      <c r="C148" s="22">
        <f t="shared" ref="C148:J148" si="64">+C149+C151</f>
        <v>429710</v>
      </c>
      <c r="D148" s="22">
        <f t="shared" si="64"/>
        <v>0</v>
      </c>
      <c r="E148" s="22">
        <f t="shared" si="64"/>
        <v>0</v>
      </c>
      <c r="F148" s="22">
        <f t="shared" si="64"/>
        <v>429710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0</v>
      </c>
    </row>
    <row r="149" spans="1:10" ht="17.100000000000001" customHeight="1" x14ac:dyDescent="0.25">
      <c r="A149" s="28" t="s">
        <v>51</v>
      </c>
      <c r="B149" s="21" t="s">
        <v>298</v>
      </c>
      <c r="C149" s="22">
        <f>+SUM(D149:J149)</f>
        <v>0</v>
      </c>
      <c r="D149" s="22">
        <f>+SUMIF('TOTAL RECURSOS 2019'!$P:$P,CONCATENATE("O001",$A149,1,$F$8),'TOTAL RECURSOS 2019'!$N:$N)</f>
        <v>0</v>
      </c>
      <c r="E149" s="22">
        <f>+SUMIF('TOTAL RECURSOS 2019'!$P:$P,CONCATENATE("M001",$A149,1,$F$8),'TOTAL RECURSOS 2019'!$N:$N)</f>
        <v>0</v>
      </c>
      <c r="F149" s="22">
        <f>+SUMIF('TOTAL RECURSOS 2019'!$P:$P,CONCATENATE("E006",$A149,1,$F$8),'TOTAL RECURSOS 2019'!$N:$N)</f>
        <v>0</v>
      </c>
      <c r="G149" s="22">
        <f>+SUMIF('TOTAL RECURSOS 2019'!$P:$P,CONCATENATE("K024",$A149,1,$G$8),'TOTAL RECURSOS 2019'!$N:$N)</f>
        <v>0</v>
      </c>
      <c r="H149" s="22">
        <f>+SUMIF('TOTAL RECURSOS 2019'!$P:$P,CONCATENATE("O001",$A149,4,$F$8),'TOTAL RECURSOS 2019'!$N:$N)</f>
        <v>0</v>
      </c>
      <c r="I149" s="22">
        <f>+SUMIF('TOTAL RECURSOS 2019'!$P:$P,CONCATENATE("M001",$A149,4,$F$8),'TOTAL RECURSOS 2019'!$N:$N)</f>
        <v>0</v>
      </c>
      <c r="J149" s="22">
        <f>+SUMIF('TOTAL RECURSOS 2019'!$P:$P,CONCATENATE("E006",$A149,4,$F$8),'TOTAL RECURSOS 2019'!$N:$N)</f>
        <v>0</v>
      </c>
    </row>
    <row r="150" spans="1:10" ht="17.100000000000001" customHeight="1" x14ac:dyDescent="0.25">
      <c r="A150" s="28" t="s">
        <v>91</v>
      </c>
      <c r="B150" s="21" t="s">
        <v>299</v>
      </c>
      <c r="C150" s="22">
        <f>+SUM(D150:J150)</f>
        <v>0</v>
      </c>
      <c r="D150" s="22">
        <f>+SUMIF('TOTAL RECURSOS 2019'!$P:$P,CONCATENATE("O001",$A150,1,$F$8),'TOTAL RECURSOS 2019'!$N:$N)</f>
        <v>0</v>
      </c>
      <c r="E150" s="22">
        <f>+SUMIF('TOTAL RECURSOS 2019'!$P:$P,CONCATENATE("M001",$A150,1,$F$8),'TOTAL RECURSOS 2019'!$N:$N)</f>
        <v>0</v>
      </c>
      <c r="F150" s="22">
        <f>+SUMIF('TOTAL RECURSOS 2019'!$P:$P,CONCATENATE("E006",$A150,1,$F$8),'TOTAL RECURSOS 2019'!$N:$N)</f>
        <v>0</v>
      </c>
      <c r="G150" s="22">
        <f>+SUMIF('TOTAL RECURSOS 2019'!$P:$P,CONCATENATE("K024",$A150,1,$G$8),'TOTAL RECURSOS 2019'!$N:$N)</f>
        <v>0</v>
      </c>
      <c r="H150" s="22">
        <f>+SUMIF('TOTAL RECURSOS 2019'!$P:$P,CONCATENATE("O001",$A150,4,$F$8),'TOTAL RECURSOS 2019'!$N:$N)</f>
        <v>0</v>
      </c>
      <c r="I150" s="22">
        <f>+SUMIF('TOTAL RECURSOS 2019'!$P:$P,CONCATENATE("M001",$A150,4,$F$8),'TOTAL RECURSOS 2019'!$N:$N)</f>
        <v>0</v>
      </c>
      <c r="J150" s="22">
        <f>+SUMIF('TOTAL RECURSOS 2019'!$P:$P,CONCATENATE("E006",$A150,4,$F$8),'TOTAL RECURSOS 2019'!$N:$N)</f>
        <v>0</v>
      </c>
    </row>
    <row r="151" spans="1:10" ht="17.100000000000001" customHeight="1" x14ac:dyDescent="0.25">
      <c r="A151" s="28">
        <v>31603</v>
      </c>
      <c r="B151" s="21" t="s">
        <v>471</v>
      </c>
      <c r="C151" s="22">
        <f>+SUM(D151:J151)</f>
        <v>429710</v>
      </c>
      <c r="D151" s="22">
        <f>+SUMIF('TOTAL RECURSOS 2019'!$P:$P,CONCATENATE("O001",$A151,1,$F$8),'TOTAL RECURSOS 2019'!$N:$N)</f>
        <v>0</v>
      </c>
      <c r="E151" s="22">
        <f>+SUMIF('TOTAL RECURSOS 2019'!$P:$P,CONCATENATE("M001",$A151,1,$F$8),'TOTAL RECURSOS 2019'!$N:$N)</f>
        <v>0</v>
      </c>
      <c r="F151" s="22">
        <f>+SUMIF('TOTAL RECURSOS 2019'!$P:$P,CONCATENATE("E006",$A151,1,$F$8),'TOTAL RECURSOS 2019'!$N:$N)</f>
        <v>429710</v>
      </c>
      <c r="G151" s="22">
        <f>+SUMIF('TOTAL RECURSOS 2019'!$P:$P,CONCATENATE("K024",$A151,1,$G$8),'TOTAL RECURSOS 2019'!$N:$N)</f>
        <v>0</v>
      </c>
      <c r="H151" s="22">
        <f>+SUMIF('TOTAL RECURSOS 2019'!$P:$P,CONCATENATE("O001",$A151,4,$F$8),'TOTAL RECURSOS 2019'!$N:$N)</f>
        <v>0</v>
      </c>
      <c r="I151" s="22">
        <f>+SUMIF('TOTAL RECURSOS 2019'!$P:$P,CONCATENATE("M001",$A151,4,$F$8),'TOTAL RECURSOS 2019'!$N:$N)</f>
        <v>0</v>
      </c>
      <c r="J151" s="22">
        <f>+SUMIF('TOTAL RECURSOS 2019'!$P:$P,CONCATENATE("E006",$A151,4,$F$8),'TOTAL RECURSOS 2019'!$N:$N)</f>
        <v>0</v>
      </c>
    </row>
    <row r="152" spans="1:10" ht="17.100000000000001" customHeight="1" x14ac:dyDescent="0.25">
      <c r="A152" s="27" t="s">
        <v>165</v>
      </c>
      <c r="B152" s="21" t="s">
        <v>300</v>
      </c>
      <c r="C152" s="22">
        <f t="shared" ref="C152:J152" si="65">+C153</f>
        <v>80000</v>
      </c>
      <c r="D152" s="22">
        <f t="shared" si="65"/>
        <v>0</v>
      </c>
      <c r="E152" s="22">
        <f t="shared" si="65"/>
        <v>0</v>
      </c>
      <c r="F152" s="22">
        <f t="shared" si="65"/>
        <v>0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80000</v>
      </c>
    </row>
    <row r="153" spans="1:10" ht="17.100000000000001" customHeight="1" x14ac:dyDescent="0.25">
      <c r="A153" s="28" t="s">
        <v>38</v>
      </c>
      <c r="B153" s="21" t="s">
        <v>301</v>
      </c>
      <c r="C153" s="22">
        <f>+SUM(D153:J153)</f>
        <v>80000</v>
      </c>
      <c r="D153" s="22">
        <f>+SUMIF('TOTAL RECURSOS 2019'!$P:$P,CONCATENATE("O001",$A153,1,$F$8),'TOTAL RECURSOS 2019'!$N:$N)</f>
        <v>0</v>
      </c>
      <c r="E153" s="22">
        <f>+SUMIF('TOTAL RECURSOS 2019'!$P:$P,CONCATENATE("M001",$A153,1,$F$8),'TOTAL RECURSOS 2019'!$N:$N)</f>
        <v>0</v>
      </c>
      <c r="F153" s="22">
        <f>+SUMIF('TOTAL RECURSOS 2019'!$P:$P,CONCATENATE("E006",$A153,1,$F$8),'TOTAL RECURSOS 2019'!$N:$N)</f>
        <v>0</v>
      </c>
      <c r="G153" s="22">
        <f>+SUMIF('TOTAL RECURSOS 2019'!$P:$P,CONCATENATE("K024",$A153,1,$G$8),'TOTAL RECURSOS 2019'!$N:$N)</f>
        <v>0</v>
      </c>
      <c r="H153" s="22">
        <f>+SUMIF('TOTAL RECURSOS 2019'!$P:$P,CONCATENATE("O001",$A153,4,$F$8),'TOTAL RECURSOS 2019'!$N:$N)</f>
        <v>0</v>
      </c>
      <c r="I153" s="22">
        <f>+SUMIF('TOTAL RECURSOS 2019'!$P:$P,CONCATENATE("M001",$A153,4,$F$8),'TOTAL RECURSOS 2019'!$N:$N)</f>
        <v>0</v>
      </c>
      <c r="J153" s="22">
        <f>+SUMIF('TOTAL RECURSOS 2019'!$P:$P,CONCATENATE("E006",$A153,4,$F$8),'TOTAL RECURSOS 2019'!$N:$N)</f>
        <v>80000</v>
      </c>
    </row>
    <row r="154" spans="1:10" ht="17.100000000000001" customHeight="1" x14ac:dyDescent="0.25">
      <c r="A154" s="27" t="s">
        <v>166</v>
      </c>
      <c r="B154" s="21" t="s">
        <v>302</v>
      </c>
      <c r="C154" s="22">
        <f t="shared" ref="C154:J154" si="66">+C155</f>
        <v>200000</v>
      </c>
      <c r="D154" s="22">
        <f t="shared" si="66"/>
        <v>0</v>
      </c>
      <c r="E154" s="22">
        <f t="shared" si="66"/>
        <v>0</v>
      </c>
      <c r="F154" s="22">
        <f t="shared" si="66"/>
        <v>0</v>
      </c>
      <c r="G154" s="22">
        <f t="shared" si="66"/>
        <v>0</v>
      </c>
      <c r="H154" s="22">
        <f t="shared" si="66"/>
        <v>0</v>
      </c>
      <c r="I154" s="22">
        <f t="shared" si="66"/>
        <v>0</v>
      </c>
      <c r="J154" s="22">
        <f t="shared" si="66"/>
        <v>200000</v>
      </c>
    </row>
    <row r="155" spans="1:10" ht="17.100000000000001" customHeight="1" x14ac:dyDescent="0.25">
      <c r="A155" s="28" t="s">
        <v>52</v>
      </c>
      <c r="B155" s="21" t="s">
        <v>303</v>
      </c>
      <c r="C155" s="22">
        <f>+SUM(D155:J155)</f>
        <v>200000</v>
      </c>
      <c r="D155" s="22">
        <f>+SUMIF('TOTAL RECURSOS 2019'!$P:$P,CONCATENATE("O001",$A155,1,$F$8),'TOTAL RECURSOS 2019'!$N:$N)</f>
        <v>0</v>
      </c>
      <c r="E155" s="22">
        <f>+SUMIF('TOTAL RECURSOS 2019'!$P:$P,CONCATENATE("M001",$A155,1,$F$8),'TOTAL RECURSOS 2019'!$N:$N)</f>
        <v>0</v>
      </c>
      <c r="F155" s="22">
        <f>+SUMIF('TOTAL RECURSOS 2019'!$P:$P,CONCATENATE("E006",$A155,1,$F$8),'TOTAL RECURSOS 2019'!$N:$N)</f>
        <v>0</v>
      </c>
      <c r="G155" s="22">
        <f>+SUMIF('TOTAL RECURSOS 2019'!$P:$P,CONCATENATE("K024",$A155,1,$G$8),'TOTAL RECURSOS 2019'!$N:$N)</f>
        <v>0</v>
      </c>
      <c r="H155" s="22">
        <f>+SUMIF('TOTAL RECURSOS 2019'!$P:$P,CONCATENATE("O001",$A155,4,$F$8),'TOTAL RECURSOS 2019'!$N:$N)</f>
        <v>0</v>
      </c>
      <c r="I155" s="22">
        <f>+SUMIF('TOTAL RECURSOS 2019'!$P:$P,CONCATENATE("M001",$A155,4,$F$8),'TOTAL RECURSOS 2019'!$N:$N)</f>
        <v>0</v>
      </c>
      <c r="J155" s="22">
        <f>+SUMIF('TOTAL RECURSOS 2019'!$P:$P,CONCATENATE("E006",$A155,4,$F$8),'TOTAL RECURSOS 2019'!$N:$N)</f>
        <v>200000</v>
      </c>
    </row>
    <row r="156" spans="1:10" ht="17.100000000000001" customHeight="1" x14ac:dyDescent="0.25">
      <c r="A156" s="27" t="s">
        <v>167</v>
      </c>
      <c r="B156" s="21" t="s">
        <v>304</v>
      </c>
      <c r="C156" s="22">
        <f t="shared" ref="C156:J156" si="67">+C157</f>
        <v>15000</v>
      </c>
      <c r="D156" s="22">
        <f t="shared" si="67"/>
        <v>0</v>
      </c>
      <c r="E156" s="22">
        <f t="shared" si="67"/>
        <v>0</v>
      </c>
      <c r="F156" s="22">
        <f t="shared" si="67"/>
        <v>0</v>
      </c>
      <c r="G156" s="22">
        <f t="shared" si="67"/>
        <v>0</v>
      </c>
      <c r="H156" s="22">
        <f t="shared" si="67"/>
        <v>0</v>
      </c>
      <c r="I156" s="22">
        <f t="shared" si="67"/>
        <v>0</v>
      </c>
      <c r="J156" s="22">
        <f t="shared" si="67"/>
        <v>15000</v>
      </c>
    </row>
    <row r="157" spans="1:10" ht="17.100000000000001" customHeight="1" x14ac:dyDescent="0.25">
      <c r="A157" s="28" t="s">
        <v>92</v>
      </c>
      <c r="B157" s="21" t="s">
        <v>305</v>
      </c>
      <c r="C157" s="22">
        <f>+SUM(D157:J157)</f>
        <v>15000</v>
      </c>
      <c r="D157" s="22">
        <f>+SUMIF('TOTAL RECURSOS 2019'!$P:$P,CONCATENATE("O001",$A157,1,$F$8),'TOTAL RECURSOS 2019'!$N:$N)</f>
        <v>0</v>
      </c>
      <c r="E157" s="22">
        <f>+SUMIF('TOTAL RECURSOS 2019'!$P:$P,CONCATENATE("M001",$A157,1,$F$8),'TOTAL RECURSOS 2019'!$N:$N)</f>
        <v>0</v>
      </c>
      <c r="F157" s="22">
        <f>+SUMIF('TOTAL RECURSOS 2019'!$P:$P,CONCATENATE("E006",$A157,1,$F$8),'TOTAL RECURSOS 2019'!$N:$N)</f>
        <v>0</v>
      </c>
      <c r="G157" s="22">
        <f>+SUMIF('TOTAL RECURSOS 2019'!$P:$P,CONCATENATE("K024",$A157,1,$G$8),'TOTAL RECURSOS 2019'!$N:$N)</f>
        <v>0</v>
      </c>
      <c r="H157" s="22">
        <f>+SUMIF('TOTAL RECURSOS 2019'!$P:$P,CONCATENATE("O001",$A157,4,$F$8),'TOTAL RECURSOS 2019'!$N:$N)</f>
        <v>0</v>
      </c>
      <c r="I157" s="22">
        <f>+SUMIF('TOTAL RECURSOS 2019'!$P:$P,CONCATENATE("M001",$A157,4,$F$8),'TOTAL RECURSOS 2019'!$N:$N)</f>
        <v>0</v>
      </c>
      <c r="J157" s="22">
        <f>+SUMIF('TOTAL RECURSOS 2019'!$P:$P,CONCATENATE("E006",$A157,4,$F$8),'TOTAL RECURSOS 2019'!$N:$N)</f>
        <v>15000</v>
      </c>
    </row>
    <row r="158" spans="1:10" s="9" customFormat="1" ht="17.100000000000001" customHeight="1" x14ac:dyDescent="0.2">
      <c r="A158" s="26">
        <v>3200</v>
      </c>
      <c r="B158" s="19" t="s">
        <v>306</v>
      </c>
      <c r="C158" s="20">
        <f>+C159+C162+C166+C168+C170</f>
        <v>8121377</v>
      </c>
      <c r="D158" s="20">
        <f t="shared" ref="D158:J158" si="68">+D159+D162+D166+D168+D170</f>
        <v>0</v>
      </c>
      <c r="E158" s="20">
        <f t="shared" si="68"/>
        <v>0</v>
      </c>
      <c r="F158" s="20">
        <f t="shared" si="68"/>
        <v>4096377</v>
      </c>
      <c r="G158" s="20">
        <f t="shared" si="68"/>
        <v>0</v>
      </c>
      <c r="H158" s="20">
        <f t="shared" si="68"/>
        <v>0</v>
      </c>
      <c r="I158" s="20">
        <f t="shared" si="68"/>
        <v>30800</v>
      </c>
      <c r="J158" s="20">
        <f t="shared" si="68"/>
        <v>3994200</v>
      </c>
    </row>
    <row r="159" spans="1:10" ht="17.100000000000001" customHeight="1" x14ac:dyDescent="0.25">
      <c r="A159" s="27" t="s">
        <v>168</v>
      </c>
      <c r="B159" s="21" t="s">
        <v>307</v>
      </c>
      <c r="C159" s="22">
        <f>+C160+C161</f>
        <v>2449617</v>
      </c>
      <c r="D159" s="22">
        <f t="shared" ref="D159:J159" si="69">+D160+D161</f>
        <v>0</v>
      </c>
      <c r="E159" s="22">
        <f t="shared" si="69"/>
        <v>0</v>
      </c>
      <c r="F159" s="22">
        <f t="shared" si="69"/>
        <v>2355417</v>
      </c>
      <c r="G159" s="22">
        <f t="shared" si="69"/>
        <v>0</v>
      </c>
      <c r="H159" s="22">
        <f t="shared" si="69"/>
        <v>0</v>
      </c>
      <c r="I159" s="22">
        <f t="shared" si="69"/>
        <v>0</v>
      </c>
      <c r="J159" s="22">
        <f t="shared" si="69"/>
        <v>94200</v>
      </c>
    </row>
    <row r="160" spans="1:10" ht="17.100000000000001" customHeight="1" x14ac:dyDescent="0.25">
      <c r="A160" s="28" t="s">
        <v>93</v>
      </c>
      <c r="B160" s="21" t="s">
        <v>308</v>
      </c>
      <c r="C160" s="22">
        <f>+SUM(D160:J160)</f>
        <v>2355417</v>
      </c>
      <c r="D160" s="22">
        <f>+SUMIF('TOTAL RECURSOS 2019'!$P:$P,CONCATENATE("O001",$A160,1,$F$8),'TOTAL RECURSOS 2019'!$N:$N)</f>
        <v>0</v>
      </c>
      <c r="E160" s="22">
        <f>+SUMIF('TOTAL RECURSOS 2019'!$P:$P,CONCATENATE("M001",$A160,1,$F$8),'TOTAL RECURSOS 2019'!$N:$N)</f>
        <v>0</v>
      </c>
      <c r="F160" s="22">
        <f>+SUMIF('TOTAL RECURSOS 2019'!$P:$P,CONCATENATE("E006",$A160,1,$F$8),'TOTAL RECURSOS 2019'!$N:$N)</f>
        <v>2355417</v>
      </c>
      <c r="G160" s="22">
        <f>+SUMIF('TOTAL RECURSOS 2019'!$P:$P,CONCATENATE("K024",$A160,1,$G$8),'TOTAL RECURSOS 2019'!$N:$N)</f>
        <v>0</v>
      </c>
      <c r="H160" s="22">
        <f>+SUMIF('TOTAL RECURSOS 2019'!$P:$P,CONCATENATE("O001",$A160,4,$F$8),'TOTAL RECURSOS 2019'!$N:$N)</f>
        <v>0</v>
      </c>
      <c r="I160" s="22">
        <f>+SUMIF('TOTAL RECURSOS 2019'!$P:$P,CONCATENATE("M001",$A160,4,$F$8),'TOTAL RECURSOS 2019'!$N:$N)</f>
        <v>0</v>
      </c>
      <c r="J160" s="22">
        <f>+SUMIF('TOTAL RECURSOS 2019'!$P:$P,CONCATENATE("E006",$A160,4,$F$8),'TOTAL RECURSOS 2019'!$N:$N)</f>
        <v>0</v>
      </c>
    </row>
    <row r="161" spans="1:10" ht="17.100000000000001" customHeight="1" x14ac:dyDescent="0.25">
      <c r="A161" s="28">
        <v>32302</v>
      </c>
      <c r="B161" s="21" t="s">
        <v>477</v>
      </c>
      <c r="C161" s="22">
        <f>+SUM(D161:J161)</f>
        <v>94200</v>
      </c>
      <c r="D161" s="22">
        <f>+SUMIF('TOTAL RECURSOS 2019'!$P:$P,CONCATENATE("O001",$A161,1,$F$8),'TOTAL RECURSOS 2019'!$N:$N)</f>
        <v>0</v>
      </c>
      <c r="E161" s="22">
        <f>+SUMIF('TOTAL RECURSOS 2019'!$P:$P,CONCATENATE("M001",$A161,1,$F$8),'TOTAL RECURSOS 2019'!$N:$N)</f>
        <v>0</v>
      </c>
      <c r="F161" s="22">
        <f>+SUMIF('TOTAL RECURSOS 2019'!$P:$P,CONCATENATE("E006",$A161,1,$F$8),'TOTAL RECURSOS 2019'!$N:$N)</f>
        <v>0</v>
      </c>
      <c r="G161" s="22">
        <f>+SUMIF('TOTAL RECURSOS 2019'!$P:$P,CONCATENATE("K024",$A161,1,$G$8),'TOTAL RECURSOS 2019'!$N:$N)</f>
        <v>0</v>
      </c>
      <c r="H161" s="22">
        <f>+SUMIF('TOTAL RECURSOS 2019'!$P:$P,CONCATENATE("O001",$A161,4,$F$8),'TOTAL RECURSOS 2019'!$N:$N)</f>
        <v>0</v>
      </c>
      <c r="I161" s="22">
        <f>+SUMIF('TOTAL RECURSOS 2019'!$P:$P,CONCATENATE("M001",$A161,4,$F$8),'TOTAL RECURSOS 2019'!$N:$N)</f>
        <v>0</v>
      </c>
      <c r="J161" s="22">
        <f>+SUMIF('TOTAL RECURSOS 2019'!$P:$P,CONCATENATE("E006",$A161,4,$F$8),'TOTAL RECURSOS 2019'!$N:$N)</f>
        <v>94200</v>
      </c>
    </row>
    <row r="162" spans="1:10" ht="17.100000000000001" customHeight="1" x14ac:dyDescent="0.25">
      <c r="A162" s="27" t="s">
        <v>169</v>
      </c>
      <c r="B162" s="21" t="s">
        <v>309</v>
      </c>
      <c r="C162" s="22">
        <f t="shared" ref="C162:J162" si="70">+SUM(C163:C165)</f>
        <v>4240960</v>
      </c>
      <c r="D162" s="22">
        <f t="shared" si="70"/>
        <v>0</v>
      </c>
      <c r="E162" s="22">
        <f t="shared" si="70"/>
        <v>0</v>
      </c>
      <c r="F162" s="22">
        <f t="shared" si="70"/>
        <v>1740960</v>
      </c>
      <c r="G162" s="22">
        <f t="shared" si="70"/>
        <v>0</v>
      </c>
      <c r="H162" s="22">
        <f t="shared" si="70"/>
        <v>0</v>
      </c>
      <c r="I162" s="22">
        <f t="shared" si="70"/>
        <v>0</v>
      </c>
      <c r="J162" s="22">
        <f t="shared" si="70"/>
        <v>2500000</v>
      </c>
    </row>
    <row r="163" spans="1:10" ht="17.100000000000001" customHeight="1" x14ac:dyDescent="0.25">
      <c r="A163" s="28" t="s">
        <v>94</v>
      </c>
      <c r="B163" s="29" t="s">
        <v>310</v>
      </c>
      <c r="C163" s="22">
        <f>+SUM(D163:J163)</f>
        <v>1740960</v>
      </c>
      <c r="D163" s="22">
        <f>+SUMIF('TOTAL RECURSOS 2019'!$P:$P,CONCATENATE("O001",$A163,1,$F$8),'TOTAL RECURSOS 2019'!$N:$N)</f>
        <v>0</v>
      </c>
      <c r="E163" s="22">
        <f>+SUMIF('TOTAL RECURSOS 2019'!$P:$P,CONCATENATE("M001",$A163,1,$F$8),'TOTAL RECURSOS 2019'!$N:$N)</f>
        <v>0</v>
      </c>
      <c r="F163" s="22">
        <f>+SUMIF('TOTAL RECURSOS 2019'!$P:$P,CONCATENATE("E006",$A163,1,$F$8),'TOTAL RECURSOS 2019'!$N:$N)</f>
        <v>1740960</v>
      </c>
      <c r="G163" s="22">
        <f>+SUMIF('TOTAL RECURSOS 2019'!$P:$P,CONCATENATE("K024",$A163,1,$G$8),'TOTAL RECURSOS 2019'!$N:$N)</f>
        <v>0</v>
      </c>
      <c r="H163" s="22">
        <f>+SUMIF('TOTAL RECURSOS 2019'!$P:$P,CONCATENATE("O001",$A163,4,$F$8),'TOTAL RECURSOS 2019'!$N:$N)</f>
        <v>0</v>
      </c>
      <c r="I163" s="22">
        <f>+SUMIF('TOTAL RECURSOS 2019'!$P:$P,CONCATENATE("M001",$A163,4,$F$8),'TOTAL RECURSOS 2019'!$N:$N)</f>
        <v>0</v>
      </c>
      <c r="J163" s="22">
        <f>+SUMIF('TOTAL RECURSOS 2019'!$P:$P,CONCATENATE("E006",$A163,4,$F$8),'TOTAL RECURSOS 2019'!$N:$N)</f>
        <v>0</v>
      </c>
    </row>
    <row r="164" spans="1:10" ht="17.100000000000001" customHeight="1" x14ac:dyDescent="0.25">
      <c r="A164" s="28" t="s">
        <v>53</v>
      </c>
      <c r="B164" s="29" t="s">
        <v>311</v>
      </c>
      <c r="C164" s="22">
        <f>+SUM(D164:J164)</f>
        <v>2500000</v>
      </c>
      <c r="D164" s="22">
        <f>+SUMIF('TOTAL RECURSOS 2019'!$P:$P,CONCATENATE("O001",$A164,1,$F$8),'TOTAL RECURSOS 2019'!$N:$N)</f>
        <v>0</v>
      </c>
      <c r="E164" s="22">
        <f>+SUMIF('TOTAL RECURSOS 2019'!$P:$P,CONCATENATE("M001",$A164,1,$F$8),'TOTAL RECURSOS 2019'!$N:$N)</f>
        <v>0</v>
      </c>
      <c r="F164" s="22">
        <f>+SUMIF('TOTAL RECURSOS 2019'!$P:$P,CONCATENATE("E006",$A164,1,$F$8),'TOTAL RECURSOS 2019'!$N:$N)</f>
        <v>0</v>
      </c>
      <c r="G164" s="22">
        <f>+SUMIF('TOTAL RECURSOS 2019'!$P:$P,CONCATENATE("K024",$A164,1,$G$8),'TOTAL RECURSOS 2019'!$N:$N)</f>
        <v>0</v>
      </c>
      <c r="H164" s="22">
        <f>+SUMIF('TOTAL RECURSOS 2019'!$P:$P,CONCATENATE("O001",$A164,4,$F$8),'TOTAL RECURSOS 2019'!$N:$N)</f>
        <v>0</v>
      </c>
      <c r="I164" s="22">
        <f>+SUMIF('TOTAL RECURSOS 2019'!$P:$P,CONCATENATE("M001",$A164,4,$F$8),'TOTAL RECURSOS 2019'!$N:$N)</f>
        <v>0</v>
      </c>
      <c r="J164" s="22">
        <f>+SUMIF('TOTAL RECURSOS 2019'!$P:$P,CONCATENATE("E006",$A164,4,$F$8),'TOTAL RECURSOS 2019'!$N:$N)</f>
        <v>2500000</v>
      </c>
    </row>
    <row r="165" spans="1:10" ht="17.100000000000001" customHeight="1" x14ac:dyDescent="0.25">
      <c r="A165" s="28" t="s">
        <v>95</v>
      </c>
      <c r="B165" s="29" t="s">
        <v>312</v>
      </c>
      <c r="C165" s="22">
        <f>+SUM(D165:J165)</f>
        <v>0</v>
      </c>
      <c r="D165" s="22">
        <f>+SUMIF('TOTAL RECURSOS 2019'!$P:$P,CONCATENATE("O001",$A165,1,$F$8),'TOTAL RECURSOS 2019'!$N:$N)</f>
        <v>0</v>
      </c>
      <c r="E165" s="22">
        <f>+SUMIF('TOTAL RECURSOS 2019'!$P:$P,CONCATENATE("M001",$A165,1,$F$8),'TOTAL RECURSOS 2019'!$N:$N)</f>
        <v>0</v>
      </c>
      <c r="F165" s="22">
        <f>+SUMIF('TOTAL RECURSOS 2019'!$P:$P,CONCATENATE("E006",$A165,1,$F$8),'TOTAL RECURSOS 2019'!$N:$N)</f>
        <v>0</v>
      </c>
      <c r="G165" s="22">
        <f>+SUMIF('TOTAL RECURSOS 2019'!$P:$P,CONCATENATE("K024",$A165,1,$G$8),'TOTAL RECURSOS 2019'!$N:$N)</f>
        <v>0</v>
      </c>
      <c r="H165" s="22">
        <f>+SUMIF('TOTAL RECURSOS 2019'!$P:$P,CONCATENATE("O001",$A165,4,$F$8),'TOTAL RECURSOS 2019'!$N:$N)</f>
        <v>0</v>
      </c>
      <c r="I165" s="22">
        <f>+SUMIF('TOTAL RECURSOS 2019'!$P:$P,CONCATENATE("M001",$A165,4,$F$8),'TOTAL RECURSOS 2019'!$N:$N)</f>
        <v>0</v>
      </c>
      <c r="J165" s="22">
        <f>+SUMIF('TOTAL RECURSOS 2019'!$P:$P,CONCATENATE("E006",$A165,4,$F$8),'TOTAL RECURSOS 2019'!$N:$N)</f>
        <v>0</v>
      </c>
    </row>
    <row r="166" spans="1:10" ht="17.100000000000001" customHeight="1" x14ac:dyDescent="0.25">
      <c r="A166" s="27" t="s">
        <v>170</v>
      </c>
      <c r="B166" s="21" t="s">
        <v>313</v>
      </c>
      <c r="C166" s="22">
        <f t="shared" ref="C166:J166" si="71">+C167</f>
        <v>0</v>
      </c>
      <c r="D166" s="22">
        <f t="shared" si="71"/>
        <v>0</v>
      </c>
      <c r="E166" s="22">
        <f t="shared" si="71"/>
        <v>0</v>
      </c>
      <c r="F166" s="22">
        <f t="shared" si="71"/>
        <v>0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0</v>
      </c>
    </row>
    <row r="167" spans="1:10" ht="17.100000000000001" customHeight="1" x14ac:dyDescent="0.25">
      <c r="A167" s="28" t="s">
        <v>96</v>
      </c>
      <c r="B167" s="21" t="s">
        <v>314</v>
      </c>
      <c r="C167" s="22">
        <f>+SUM(D167:J167)</f>
        <v>0</v>
      </c>
      <c r="D167" s="22">
        <f>+SUMIF('TOTAL RECURSOS 2019'!$P:$P,CONCATENATE("O001",$A167,1,$F$8),'TOTAL RECURSOS 2019'!$N:$N)</f>
        <v>0</v>
      </c>
      <c r="E167" s="22">
        <f>+SUMIF('TOTAL RECURSOS 2019'!$P:$P,CONCATENATE("M001",$A167,1,$F$8),'TOTAL RECURSOS 2019'!$N:$N)</f>
        <v>0</v>
      </c>
      <c r="F167" s="22">
        <f>+SUMIF('TOTAL RECURSOS 2019'!$P:$P,CONCATENATE("E006",$A167,1,$F$8),'TOTAL RECURSOS 2019'!$N:$N)</f>
        <v>0</v>
      </c>
      <c r="G167" s="22">
        <f>+SUMIF('TOTAL RECURSOS 2019'!$P:$P,CONCATENATE("K024",$A167,1,$G$8),'TOTAL RECURSOS 2019'!$N:$N)</f>
        <v>0</v>
      </c>
      <c r="H167" s="22">
        <f>+SUMIF('TOTAL RECURSOS 2019'!$P:$P,CONCATENATE("O001",$A167,4,$F$8),'TOTAL RECURSOS 2019'!$N:$N)</f>
        <v>0</v>
      </c>
      <c r="I167" s="22">
        <f>+SUMIF('TOTAL RECURSOS 2019'!$P:$P,CONCATENATE("M001",$A167,4,$F$8),'TOTAL RECURSOS 2019'!$N:$N)</f>
        <v>0</v>
      </c>
      <c r="J167" s="22">
        <f>+SUMIF('TOTAL RECURSOS 2019'!$P:$P,CONCATENATE("E006",$A167,4,$F$8),'TOTAL RECURSOS 2019'!$N:$N)</f>
        <v>0</v>
      </c>
    </row>
    <row r="168" spans="1:10" ht="17.100000000000001" customHeight="1" x14ac:dyDescent="0.25">
      <c r="A168" s="27" t="s">
        <v>171</v>
      </c>
      <c r="B168" s="21" t="s">
        <v>315</v>
      </c>
      <c r="C168" s="22">
        <f t="shared" ref="C168:J170" si="72">+C169</f>
        <v>1415800</v>
      </c>
      <c r="D168" s="22">
        <f t="shared" si="72"/>
        <v>0</v>
      </c>
      <c r="E168" s="22">
        <f t="shared" si="72"/>
        <v>0</v>
      </c>
      <c r="F168" s="22">
        <f t="shared" si="72"/>
        <v>0</v>
      </c>
      <c r="G168" s="22">
        <f t="shared" si="72"/>
        <v>0</v>
      </c>
      <c r="H168" s="22">
        <f t="shared" si="72"/>
        <v>0</v>
      </c>
      <c r="I168" s="22">
        <f t="shared" si="72"/>
        <v>30800</v>
      </c>
      <c r="J168" s="22">
        <f t="shared" si="72"/>
        <v>1385000</v>
      </c>
    </row>
    <row r="169" spans="1:10" ht="17.100000000000001" customHeight="1" x14ac:dyDescent="0.25">
      <c r="A169" s="28" t="s">
        <v>54</v>
      </c>
      <c r="B169" s="21" t="s">
        <v>316</v>
      </c>
      <c r="C169" s="22">
        <f>+SUM(D169:J169)</f>
        <v>1415800</v>
      </c>
      <c r="D169" s="22">
        <f>+SUMIF('TOTAL RECURSOS 2019'!$P:$P,CONCATENATE("O001",$A169,1,$F$8),'TOTAL RECURSOS 2019'!$N:$N)</f>
        <v>0</v>
      </c>
      <c r="E169" s="22">
        <f>+SUMIF('TOTAL RECURSOS 2019'!$P:$P,CONCATENATE("M001",$A169,1,$F$8),'TOTAL RECURSOS 2019'!$N:$N)</f>
        <v>0</v>
      </c>
      <c r="F169" s="22">
        <f>+SUMIF('TOTAL RECURSOS 2019'!$P:$P,CONCATENATE("E006",$A169,1,$F$8),'TOTAL RECURSOS 2019'!$N:$N)</f>
        <v>0</v>
      </c>
      <c r="G169" s="22">
        <f>+SUMIF('TOTAL RECURSOS 2019'!$P:$P,CONCATENATE("K024",$A169,1,$G$8),'TOTAL RECURSOS 2019'!$N:$N)</f>
        <v>0</v>
      </c>
      <c r="H169" s="22">
        <f>+SUMIF('TOTAL RECURSOS 2019'!$P:$P,CONCATENATE("O001",$A169,4,$F$8),'TOTAL RECURSOS 2019'!$N:$N)</f>
        <v>0</v>
      </c>
      <c r="I169" s="22">
        <f>+SUMIF('TOTAL RECURSOS 2019'!$P:$P,CONCATENATE("M001",$A169,4,$F$8),'TOTAL RECURSOS 2019'!$N:$N)</f>
        <v>30800</v>
      </c>
      <c r="J169" s="22">
        <f>+SUMIF('TOTAL RECURSOS 2019'!$P:$P,CONCATENATE("E006",$A169,4,$F$8),'TOTAL RECURSOS 2019'!$N:$N)</f>
        <v>1385000</v>
      </c>
    </row>
    <row r="170" spans="1:10" ht="17.100000000000001" customHeight="1" x14ac:dyDescent="0.25">
      <c r="A170" s="27">
        <v>329</v>
      </c>
      <c r="B170" s="21" t="s">
        <v>490</v>
      </c>
      <c r="C170" s="22">
        <f t="shared" si="72"/>
        <v>15000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15000</v>
      </c>
    </row>
    <row r="171" spans="1:10" ht="17.100000000000001" customHeight="1" x14ac:dyDescent="0.25">
      <c r="A171" s="28">
        <v>32903</v>
      </c>
      <c r="B171" s="21" t="s">
        <v>491</v>
      </c>
      <c r="C171" s="22">
        <f>+SUM(D171:J171)</f>
        <v>15000</v>
      </c>
      <c r="D171" s="22">
        <f>+SUMIF('TOTAL RECURSOS 2019'!$P:$P,CONCATENATE("O001",$A171,1,$F$8),'TOTAL RECURSOS 2019'!$N:$N)</f>
        <v>0</v>
      </c>
      <c r="E171" s="22">
        <f>+SUMIF('TOTAL RECURSOS 2019'!$P:$P,CONCATENATE("M001",$A171,1,$F$8),'TOTAL RECURSOS 2019'!$N:$N)</f>
        <v>0</v>
      </c>
      <c r="F171" s="22">
        <f>+SUMIF('TOTAL RECURSOS 2019'!$P:$P,CONCATENATE("E006",$A171,1,$F$8),'TOTAL RECURSOS 2019'!$N:$N)</f>
        <v>0</v>
      </c>
      <c r="G171" s="22">
        <f>+SUMIF('TOTAL RECURSOS 2019'!$P:$P,CONCATENATE("K024",$A171,1,$G$8),'TOTAL RECURSOS 2019'!$N:$N)</f>
        <v>0</v>
      </c>
      <c r="H171" s="22">
        <f>+SUMIF('TOTAL RECURSOS 2019'!$P:$P,CONCATENATE("O001",$A171,4,$F$8),'TOTAL RECURSOS 2019'!$N:$N)</f>
        <v>0</v>
      </c>
      <c r="I171" s="22">
        <f>+SUMIF('TOTAL RECURSOS 2019'!$P:$P,CONCATENATE("M001",$A171,4,$F$8),'TOTAL RECURSOS 2019'!$N:$N)</f>
        <v>0</v>
      </c>
      <c r="J171" s="22">
        <f>+SUMIF('TOTAL RECURSOS 2019'!$P:$P,CONCATENATE("E006",$A171,4,$F$8),'TOTAL RECURSOS 2019'!$N:$N)</f>
        <v>15000</v>
      </c>
    </row>
    <row r="172" spans="1:10" s="9" customFormat="1" ht="17.100000000000001" customHeight="1" x14ac:dyDescent="0.2">
      <c r="A172" s="26">
        <v>3300</v>
      </c>
      <c r="B172" s="19" t="s">
        <v>317</v>
      </c>
      <c r="C172" s="20">
        <f t="shared" ref="C172:J172" si="73">+C173+C176+C179+C181+C183+C189+C191</f>
        <v>23457979</v>
      </c>
      <c r="D172" s="20">
        <f t="shared" si="73"/>
        <v>180020</v>
      </c>
      <c r="E172" s="20">
        <f t="shared" si="73"/>
        <v>193971</v>
      </c>
      <c r="F172" s="20">
        <f t="shared" si="73"/>
        <v>4219988</v>
      </c>
      <c r="G172" s="20">
        <f t="shared" si="73"/>
        <v>0</v>
      </c>
      <c r="H172" s="20">
        <f t="shared" si="73"/>
        <v>31000</v>
      </c>
      <c r="I172" s="20">
        <f t="shared" si="73"/>
        <v>1263300</v>
      </c>
      <c r="J172" s="20">
        <f t="shared" si="73"/>
        <v>17569700</v>
      </c>
    </row>
    <row r="173" spans="1:10" ht="17.100000000000001" customHeight="1" x14ac:dyDescent="0.25">
      <c r="A173" s="27" t="s">
        <v>172</v>
      </c>
      <c r="B173" s="21" t="s">
        <v>318</v>
      </c>
      <c r="C173" s="22">
        <f>+C174+C175</f>
        <v>14229000</v>
      </c>
      <c r="D173" s="22">
        <f t="shared" ref="D173:J173" si="74">+D174+D175</f>
        <v>0</v>
      </c>
      <c r="E173" s="22">
        <f t="shared" si="74"/>
        <v>0</v>
      </c>
      <c r="F173" s="22">
        <f t="shared" si="74"/>
        <v>0</v>
      </c>
      <c r="G173" s="22">
        <f t="shared" si="74"/>
        <v>0</v>
      </c>
      <c r="H173" s="22">
        <f t="shared" si="74"/>
        <v>0</v>
      </c>
      <c r="I173" s="22">
        <f t="shared" si="74"/>
        <v>1051300</v>
      </c>
      <c r="J173" s="22">
        <f t="shared" si="74"/>
        <v>13177700</v>
      </c>
    </row>
    <row r="174" spans="1:10" ht="17.100000000000001" customHeight="1" x14ac:dyDescent="0.25">
      <c r="A174" s="28" t="s">
        <v>55</v>
      </c>
      <c r="B174" s="21" t="s">
        <v>319</v>
      </c>
      <c r="C174" s="22">
        <f>+SUM(D174:J174)</f>
        <v>14229000</v>
      </c>
      <c r="D174" s="22">
        <f>+SUMIF('TOTAL RECURSOS 2019'!$P:$P,CONCATENATE("O001",$A174,1,$F$8),'TOTAL RECURSOS 2019'!$N:$N)</f>
        <v>0</v>
      </c>
      <c r="E174" s="22">
        <f>+SUMIF('TOTAL RECURSOS 2019'!$P:$P,CONCATENATE("M001",$A174,1,$F$8),'TOTAL RECURSOS 2019'!$N:$N)</f>
        <v>0</v>
      </c>
      <c r="F174" s="22">
        <f>+SUMIF('TOTAL RECURSOS 2019'!$P:$P,CONCATENATE("E006",$A174,1,$F$8),'TOTAL RECURSOS 2019'!$N:$N)</f>
        <v>0</v>
      </c>
      <c r="G174" s="22">
        <f>+SUMIF('TOTAL RECURSOS 2019'!$P:$P,CONCATENATE("K024",$A174,1,$G$8),'TOTAL RECURSOS 2019'!$N:$N)</f>
        <v>0</v>
      </c>
      <c r="H174" s="22">
        <f>+SUMIF('TOTAL RECURSOS 2019'!$P:$P,CONCATENATE("O001",$A174,4,$F$8),'TOTAL RECURSOS 2019'!$N:$N)</f>
        <v>0</v>
      </c>
      <c r="I174" s="22">
        <f>+SUMIF('TOTAL RECURSOS 2019'!$P:$P,CONCATENATE("M001",$A174,4,$F$8),'TOTAL RECURSOS 2019'!$N:$N)</f>
        <v>1051300</v>
      </c>
      <c r="J174" s="22">
        <f>+SUMIF('TOTAL RECURSOS 2019'!$P:$P,CONCATENATE("E006",$A174,4,$F$8),'TOTAL RECURSOS 2019'!$N:$N)</f>
        <v>13177700</v>
      </c>
    </row>
    <row r="175" spans="1:10" ht="17.100000000000001" customHeight="1" x14ac:dyDescent="0.25">
      <c r="A175" s="28">
        <v>33105</v>
      </c>
      <c r="B175" s="21" t="s">
        <v>478</v>
      </c>
      <c r="C175" s="22">
        <f>+SUM(D175:J175)</f>
        <v>0</v>
      </c>
      <c r="D175" s="22">
        <f>+SUMIF('TOTAL RECURSOS 2019'!$P:$P,CONCATENATE("O001",$A175,1,$F$8),'TOTAL RECURSOS 2019'!$N:$N)</f>
        <v>0</v>
      </c>
      <c r="E175" s="22">
        <f>+SUMIF('TOTAL RECURSOS 2019'!$P:$P,CONCATENATE("M001",$A175,1,$F$8),'TOTAL RECURSOS 2019'!$N:$N)</f>
        <v>0</v>
      </c>
      <c r="F175" s="22">
        <f>+SUMIF('TOTAL RECURSOS 2019'!$P:$P,CONCATENATE("E006",$A175,1,$F$8),'TOTAL RECURSOS 2019'!$N:$N)</f>
        <v>0</v>
      </c>
      <c r="G175" s="22">
        <f>+SUMIF('TOTAL RECURSOS 2019'!$P:$P,CONCATENATE("K024",$A175,1,$G$8),'TOTAL RECURSOS 2019'!$N:$N)</f>
        <v>0</v>
      </c>
      <c r="H175" s="22">
        <f>+SUMIF('TOTAL RECURSOS 2019'!$P:$P,CONCATENATE("O001",$A175,4,$F$8),'TOTAL RECURSOS 2019'!$N:$N)</f>
        <v>0</v>
      </c>
      <c r="I175" s="22">
        <f>+SUMIF('TOTAL RECURSOS 2019'!$P:$P,CONCATENATE("M001",$A175,4,$F$8),'TOTAL RECURSOS 2019'!$N:$N)</f>
        <v>0</v>
      </c>
      <c r="J175" s="22">
        <f>+SUMIF('TOTAL RECURSOS 2019'!$P:$P,CONCATENATE("E006",$A175,4,$F$8),'TOTAL RECURSOS 2019'!$N:$N)</f>
        <v>0</v>
      </c>
    </row>
    <row r="176" spans="1:10" ht="17.100000000000001" customHeight="1" x14ac:dyDescent="0.25">
      <c r="A176" s="27" t="s">
        <v>173</v>
      </c>
      <c r="B176" s="29" t="s">
        <v>320</v>
      </c>
      <c r="C176" s="22">
        <f t="shared" ref="C176:J176" si="75">+C177+C178</f>
        <v>3220609</v>
      </c>
      <c r="D176" s="22">
        <f t="shared" si="75"/>
        <v>180020</v>
      </c>
      <c r="E176" s="22">
        <f t="shared" si="75"/>
        <v>193971</v>
      </c>
      <c r="F176" s="22">
        <f t="shared" si="75"/>
        <v>2376618</v>
      </c>
      <c r="G176" s="22">
        <f t="shared" si="75"/>
        <v>0</v>
      </c>
      <c r="H176" s="22">
        <f t="shared" si="75"/>
        <v>0</v>
      </c>
      <c r="I176" s="22">
        <f t="shared" si="75"/>
        <v>0</v>
      </c>
      <c r="J176" s="22">
        <f t="shared" si="75"/>
        <v>470000</v>
      </c>
    </row>
    <row r="177" spans="1:10" ht="17.100000000000001" customHeight="1" x14ac:dyDescent="0.25">
      <c r="A177" s="28" t="s">
        <v>56</v>
      </c>
      <c r="B177" s="21" t="s">
        <v>321</v>
      </c>
      <c r="C177" s="22">
        <f>+SUM(D177:J177)</f>
        <v>2750609</v>
      </c>
      <c r="D177" s="22">
        <f>+SUMIF('TOTAL RECURSOS 2019'!$P:$P,CONCATENATE("O001",$A177,1,$F$8),'TOTAL RECURSOS 2019'!$N:$N)</f>
        <v>180020</v>
      </c>
      <c r="E177" s="22">
        <f>+SUMIF('TOTAL RECURSOS 2019'!$P:$P,CONCATENATE("M001",$A177,1,$F$8),'TOTAL RECURSOS 2019'!$N:$N)</f>
        <v>193971</v>
      </c>
      <c r="F177" s="22">
        <f>+SUMIF('TOTAL RECURSOS 2019'!$P:$P,CONCATENATE("E006",$A177,1,$F$8),'TOTAL RECURSOS 2019'!$N:$N)</f>
        <v>2376618</v>
      </c>
      <c r="G177" s="22">
        <f>+SUMIF('TOTAL RECURSOS 2019'!$P:$P,CONCATENATE("K024",$A177,1,$G$8),'TOTAL RECURSOS 2019'!$N:$N)</f>
        <v>0</v>
      </c>
      <c r="H177" s="22">
        <f>+SUMIF('TOTAL RECURSOS 2019'!$P:$P,CONCATENATE("O001",$A177,4,$F$8),'TOTAL RECURSOS 2019'!$N:$N)</f>
        <v>0</v>
      </c>
      <c r="I177" s="22">
        <f>+SUMIF('TOTAL RECURSOS 2019'!$P:$P,CONCATENATE("M001",$A177,4,$F$8),'TOTAL RECURSOS 2019'!$N:$N)</f>
        <v>0</v>
      </c>
      <c r="J177" s="22">
        <f>+SUMIF('TOTAL RECURSOS 2019'!$P:$P,CONCATENATE("E006",$A177,4,$F$8),'TOTAL RECURSOS 2019'!$N:$N)</f>
        <v>0</v>
      </c>
    </row>
    <row r="178" spans="1:10" ht="17.100000000000001" customHeight="1" x14ac:dyDescent="0.25">
      <c r="A178" s="28" t="s">
        <v>65</v>
      </c>
      <c r="B178" s="21" t="s">
        <v>322</v>
      </c>
      <c r="C178" s="22">
        <f>+SUM(D178:J178)</f>
        <v>470000</v>
      </c>
      <c r="D178" s="22">
        <f>+SUMIF('TOTAL RECURSOS 2019'!$P:$P,CONCATENATE("O001",$A178,1,$F$8),'TOTAL RECURSOS 2019'!$N:$N)</f>
        <v>0</v>
      </c>
      <c r="E178" s="22">
        <f>+SUMIF('TOTAL RECURSOS 2019'!$P:$P,CONCATENATE("M001",$A178,1,$F$8),'TOTAL RECURSOS 2019'!$N:$N)</f>
        <v>0</v>
      </c>
      <c r="F178" s="22">
        <f>+SUMIF('TOTAL RECURSOS 2019'!$P:$P,CONCATENATE("E006",$A178,1,$F$8),'TOTAL RECURSOS 2019'!$N:$N)</f>
        <v>0</v>
      </c>
      <c r="G178" s="22">
        <f>+SUMIF('TOTAL RECURSOS 2019'!$P:$P,CONCATENATE("K024",$A178,1,$G$8),'TOTAL RECURSOS 2019'!$N:$N)</f>
        <v>0</v>
      </c>
      <c r="H178" s="22">
        <f>+SUMIF('TOTAL RECURSOS 2019'!$P:$P,CONCATENATE("O001",$A178,4,$F$8),'TOTAL RECURSOS 2019'!$N:$N)</f>
        <v>0</v>
      </c>
      <c r="I178" s="22">
        <f>+SUMIF('TOTAL RECURSOS 2019'!$P:$P,CONCATENATE("M001",$A178,4,$F$8),'TOTAL RECURSOS 2019'!$N:$N)</f>
        <v>0</v>
      </c>
      <c r="J178" s="22">
        <f>+SUMIF('TOTAL RECURSOS 2019'!$P:$P,CONCATENATE("E006",$A178,4,$F$8),'TOTAL RECURSOS 2019'!$N:$N)</f>
        <v>470000</v>
      </c>
    </row>
    <row r="179" spans="1:10" ht="17.100000000000001" customHeight="1" x14ac:dyDescent="0.25">
      <c r="A179" s="27" t="s">
        <v>174</v>
      </c>
      <c r="B179" s="21" t="s">
        <v>323</v>
      </c>
      <c r="C179" s="22">
        <f t="shared" ref="C179:J179" si="76">+C180</f>
        <v>1890000</v>
      </c>
      <c r="D179" s="22">
        <f t="shared" si="76"/>
        <v>0</v>
      </c>
      <c r="E179" s="22">
        <f t="shared" si="76"/>
        <v>0</v>
      </c>
      <c r="F179" s="22">
        <f t="shared" si="76"/>
        <v>0</v>
      </c>
      <c r="G179" s="22">
        <f t="shared" si="76"/>
        <v>0</v>
      </c>
      <c r="H179" s="22">
        <f t="shared" si="76"/>
        <v>31000</v>
      </c>
      <c r="I179" s="22">
        <f t="shared" si="76"/>
        <v>205000</v>
      </c>
      <c r="J179" s="22">
        <f t="shared" si="76"/>
        <v>1654000</v>
      </c>
    </row>
    <row r="180" spans="1:10" ht="17.100000000000001" customHeight="1" x14ac:dyDescent="0.25">
      <c r="A180" s="28" t="s">
        <v>57</v>
      </c>
      <c r="B180" s="21" t="s">
        <v>324</v>
      </c>
      <c r="C180" s="22">
        <f>+SUM(D180:J180)</f>
        <v>1890000</v>
      </c>
      <c r="D180" s="22">
        <f>+SUMIF('TOTAL RECURSOS 2019'!$P:$P,CONCATENATE("O001",$A180,1,$F$8),'TOTAL RECURSOS 2019'!$N:$N)</f>
        <v>0</v>
      </c>
      <c r="E180" s="22">
        <f>+SUMIF('TOTAL RECURSOS 2019'!$P:$P,CONCATENATE("M001",$A180,1,$F$8),'TOTAL RECURSOS 2019'!$N:$N)</f>
        <v>0</v>
      </c>
      <c r="F180" s="22">
        <f>+SUMIF('TOTAL RECURSOS 2019'!$P:$P,CONCATENATE("E006",$A180,1,$F$8),'TOTAL RECURSOS 2019'!$N:$N)</f>
        <v>0</v>
      </c>
      <c r="G180" s="22">
        <f>+SUMIF('TOTAL RECURSOS 2019'!$P:$P,CONCATENATE("K024",$A180,1,$G$8),'TOTAL RECURSOS 2019'!$N:$N)</f>
        <v>0</v>
      </c>
      <c r="H180" s="22">
        <f>+SUMIF('TOTAL RECURSOS 2019'!$P:$P,CONCATENATE("O001",$A180,4,$F$8),'TOTAL RECURSOS 2019'!$N:$N)</f>
        <v>31000</v>
      </c>
      <c r="I180" s="22">
        <f>+SUMIF('TOTAL RECURSOS 2019'!$P:$P,CONCATENATE("M001",$A180,4,$F$8),'TOTAL RECURSOS 2019'!$N:$N)</f>
        <v>205000</v>
      </c>
      <c r="J180" s="22">
        <f>+SUMIF('TOTAL RECURSOS 2019'!$P:$P,CONCATENATE("E006",$A180,4,$F$8),'TOTAL RECURSOS 2019'!$N:$N)</f>
        <v>1654000</v>
      </c>
    </row>
    <row r="181" spans="1:10" ht="17.100000000000001" customHeight="1" x14ac:dyDescent="0.25">
      <c r="A181" s="27" t="s">
        <v>175</v>
      </c>
      <c r="B181" s="21" t="s">
        <v>325</v>
      </c>
      <c r="C181" s="22">
        <f t="shared" ref="C181:J181" si="77">+C182</f>
        <v>600000</v>
      </c>
      <c r="D181" s="22">
        <f t="shared" si="77"/>
        <v>0</v>
      </c>
      <c r="E181" s="22">
        <f t="shared" si="77"/>
        <v>0</v>
      </c>
      <c r="F181" s="22">
        <f t="shared" si="77"/>
        <v>0</v>
      </c>
      <c r="G181" s="22">
        <f t="shared" si="77"/>
        <v>0</v>
      </c>
      <c r="H181" s="22">
        <f t="shared" si="77"/>
        <v>0</v>
      </c>
      <c r="I181" s="22">
        <f t="shared" si="77"/>
        <v>0</v>
      </c>
      <c r="J181" s="22">
        <f t="shared" si="77"/>
        <v>600000</v>
      </c>
    </row>
    <row r="182" spans="1:10" ht="17.100000000000001" customHeight="1" x14ac:dyDescent="0.25">
      <c r="A182" s="28" t="s">
        <v>97</v>
      </c>
      <c r="B182" s="21" t="s">
        <v>326</v>
      </c>
      <c r="C182" s="22">
        <f>+SUM(D182:J182)</f>
        <v>600000</v>
      </c>
      <c r="D182" s="22">
        <f>+SUMIF('TOTAL RECURSOS 2019'!$P:$P,CONCATENATE("O001",$A182,1,$F$8),'TOTAL RECURSOS 2019'!$N:$N)</f>
        <v>0</v>
      </c>
      <c r="E182" s="22">
        <f>+SUMIF('TOTAL RECURSOS 2019'!$P:$P,CONCATENATE("M001",$A182,1,$F$8),'TOTAL RECURSOS 2019'!$N:$N)</f>
        <v>0</v>
      </c>
      <c r="F182" s="22">
        <f>+SUMIF('TOTAL RECURSOS 2019'!$P:$P,CONCATENATE("E006",$A182,1,$F$8),'TOTAL RECURSOS 2019'!$N:$N)</f>
        <v>0</v>
      </c>
      <c r="G182" s="22">
        <f>+SUMIF('TOTAL RECURSOS 2019'!$P:$P,CONCATENATE("K024",$A182,1,$G$8),'TOTAL RECURSOS 2019'!$N:$N)</f>
        <v>0</v>
      </c>
      <c r="H182" s="22">
        <f>+SUMIF('TOTAL RECURSOS 2019'!$P:$P,CONCATENATE("O001",$A182,4,$F$8),'TOTAL RECURSOS 2019'!$N:$N)</f>
        <v>0</v>
      </c>
      <c r="I182" s="22">
        <f>+SUMIF('TOTAL RECURSOS 2019'!$P:$P,CONCATENATE("M001",$A182,4,$F$8),'TOTAL RECURSOS 2019'!$N:$N)</f>
        <v>0</v>
      </c>
      <c r="J182" s="22">
        <f>+SUMIF('TOTAL RECURSOS 2019'!$P:$P,CONCATENATE("E006",$A182,4,$F$8),'TOTAL RECURSOS 2019'!$N:$N)</f>
        <v>600000</v>
      </c>
    </row>
    <row r="183" spans="1:10" ht="17.100000000000001" customHeight="1" x14ac:dyDescent="0.25">
      <c r="A183" s="27" t="s">
        <v>176</v>
      </c>
      <c r="B183" s="21" t="s">
        <v>327</v>
      </c>
      <c r="C183" s="22">
        <f t="shared" ref="C183:J183" si="78">+SUM(C184:C188)</f>
        <v>1200000</v>
      </c>
      <c r="D183" s="22">
        <f t="shared" si="78"/>
        <v>0</v>
      </c>
      <c r="E183" s="22">
        <f t="shared" si="78"/>
        <v>0</v>
      </c>
      <c r="F183" s="22">
        <f t="shared" si="78"/>
        <v>0</v>
      </c>
      <c r="G183" s="22">
        <f t="shared" si="78"/>
        <v>0</v>
      </c>
      <c r="H183" s="22">
        <f t="shared" si="78"/>
        <v>0</v>
      </c>
      <c r="I183" s="22">
        <f t="shared" si="78"/>
        <v>7000</v>
      </c>
      <c r="J183" s="22">
        <f t="shared" si="78"/>
        <v>1193000</v>
      </c>
    </row>
    <row r="184" spans="1:10" ht="17.100000000000001" customHeight="1" x14ac:dyDescent="0.25">
      <c r="A184" s="28" t="s">
        <v>98</v>
      </c>
      <c r="B184" s="21" t="s">
        <v>328</v>
      </c>
      <c r="C184" s="22">
        <f>+SUM(D184:J184)</f>
        <v>0</v>
      </c>
      <c r="D184" s="22">
        <f>+SUMIF('TOTAL RECURSOS 2019'!$P:$P,CONCATENATE("O001",$A184,1,$F$8),'TOTAL RECURSOS 2019'!$N:$N)</f>
        <v>0</v>
      </c>
      <c r="E184" s="22">
        <f>+SUMIF('TOTAL RECURSOS 2019'!$P:$P,CONCATENATE("M001",$A184,1,$F$8),'TOTAL RECURSOS 2019'!$N:$N)</f>
        <v>0</v>
      </c>
      <c r="F184" s="22">
        <f>+SUMIF('TOTAL RECURSOS 2019'!$P:$P,CONCATENATE("E006",$A184,1,$F$8),'TOTAL RECURSOS 2019'!$N:$N)</f>
        <v>0</v>
      </c>
      <c r="G184" s="22">
        <f>+SUMIF('TOTAL RECURSOS 2019'!$P:$P,CONCATENATE("K024",$A184,1,$G$8),'TOTAL RECURSOS 2019'!$N:$N)</f>
        <v>0</v>
      </c>
      <c r="H184" s="22">
        <f>+SUMIF('TOTAL RECURSOS 2019'!$P:$P,CONCATENATE("O001",$A184,4,$F$8),'TOTAL RECURSOS 2019'!$N:$N)</f>
        <v>0</v>
      </c>
      <c r="I184" s="22">
        <f>+SUMIF('TOTAL RECURSOS 2019'!$P:$P,CONCATENATE("M001",$A184,4,$F$8),'TOTAL RECURSOS 2019'!$N:$N)</f>
        <v>0</v>
      </c>
      <c r="J184" s="22">
        <f>+SUMIF('TOTAL RECURSOS 2019'!$P:$P,CONCATENATE("E006",$A184,4,$F$8),'TOTAL RECURSOS 2019'!$N:$N)</f>
        <v>0</v>
      </c>
    </row>
    <row r="185" spans="1:10" ht="17.100000000000001" customHeight="1" x14ac:dyDescent="0.25">
      <c r="A185" s="28" t="s">
        <v>58</v>
      </c>
      <c r="B185" s="21" t="s">
        <v>329</v>
      </c>
      <c r="C185" s="22">
        <f>+SUM(D185:J185)</f>
        <v>650000</v>
      </c>
      <c r="D185" s="22">
        <f>+SUMIF('TOTAL RECURSOS 2019'!$P:$P,CONCATENATE("O001",$A185,1,$F$8),'TOTAL RECURSOS 2019'!$N:$N)</f>
        <v>0</v>
      </c>
      <c r="E185" s="22">
        <f>+SUMIF('TOTAL RECURSOS 2019'!$P:$P,CONCATENATE("M001",$A185,1,$F$8),'TOTAL RECURSOS 2019'!$N:$N)</f>
        <v>0</v>
      </c>
      <c r="F185" s="22">
        <f>+SUMIF('TOTAL RECURSOS 2019'!$P:$P,CONCATENATE("E006",$A185,1,$F$8),'TOTAL RECURSOS 2019'!$N:$N)</f>
        <v>0</v>
      </c>
      <c r="G185" s="22">
        <f>+SUMIF('TOTAL RECURSOS 2019'!$P:$P,CONCATENATE("K024",$A185,1,$G$8),'TOTAL RECURSOS 2019'!$N:$N)</f>
        <v>0</v>
      </c>
      <c r="H185" s="22">
        <f>+SUMIF('TOTAL RECURSOS 2019'!$P:$P,CONCATENATE("O001",$A185,4,$F$8),'TOTAL RECURSOS 2019'!$N:$N)</f>
        <v>0</v>
      </c>
      <c r="I185" s="22">
        <f>+SUMIF('TOTAL RECURSOS 2019'!$P:$P,CONCATENATE("M001",$A185,4,$F$8),'TOTAL RECURSOS 2019'!$N:$N)</f>
        <v>2000</v>
      </c>
      <c r="J185" s="22">
        <f>+SUMIF('TOTAL RECURSOS 2019'!$P:$P,CONCATENATE("E006",$A185,4,$F$8),'TOTAL RECURSOS 2019'!$N:$N)</f>
        <v>648000</v>
      </c>
    </row>
    <row r="186" spans="1:10" ht="17.100000000000001" customHeight="1" x14ac:dyDescent="0.25">
      <c r="A186" s="28" t="s">
        <v>66</v>
      </c>
      <c r="B186" s="30" t="s">
        <v>330</v>
      </c>
      <c r="C186" s="22">
        <f>+SUM(D186:J186)</f>
        <v>0</v>
      </c>
      <c r="D186" s="22">
        <f>+SUMIF('TOTAL RECURSOS 2019'!$P:$P,CONCATENATE("O001",$A186,1,$F$8),'TOTAL RECURSOS 2019'!$N:$N)</f>
        <v>0</v>
      </c>
      <c r="E186" s="22">
        <f>+SUMIF('TOTAL RECURSOS 2019'!$P:$P,CONCATENATE("M001",$A186,1,$F$8),'TOTAL RECURSOS 2019'!$N:$N)</f>
        <v>0</v>
      </c>
      <c r="F186" s="22">
        <f>+SUMIF('TOTAL RECURSOS 2019'!$P:$P,CONCATENATE("E006",$A186,1,$F$8),'TOTAL RECURSOS 2019'!$N:$N)</f>
        <v>0</v>
      </c>
      <c r="G186" s="22">
        <f>+SUMIF('TOTAL RECURSOS 2019'!$P:$P,CONCATENATE("K024",$A186,1,$G$8),'TOTAL RECURSOS 2019'!$N:$N)</f>
        <v>0</v>
      </c>
      <c r="H186" s="22">
        <f>+SUMIF('TOTAL RECURSOS 2019'!$P:$P,CONCATENATE("O001",$A186,4,$F$8),'TOTAL RECURSOS 2019'!$N:$N)</f>
        <v>0</v>
      </c>
      <c r="I186" s="22">
        <f>+SUMIF('TOTAL RECURSOS 2019'!$P:$P,CONCATENATE("M001",$A186,4,$F$8),'TOTAL RECURSOS 2019'!$N:$N)</f>
        <v>0</v>
      </c>
      <c r="J186" s="22">
        <f>+SUMIF('TOTAL RECURSOS 2019'!$P:$P,CONCATENATE("E006",$A186,4,$F$8),'TOTAL RECURSOS 2019'!$N:$N)</f>
        <v>0</v>
      </c>
    </row>
    <row r="187" spans="1:10" ht="17.100000000000001" customHeight="1" x14ac:dyDescent="0.25">
      <c r="A187" s="28" t="s">
        <v>67</v>
      </c>
      <c r="B187" s="30" t="s">
        <v>331</v>
      </c>
      <c r="C187" s="22">
        <f>+SUM(D187:J187)</f>
        <v>205000</v>
      </c>
      <c r="D187" s="22">
        <f>+SUMIF('TOTAL RECURSOS 2019'!$P:$P,CONCATENATE("O001",$A187,1,$F$8),'TOTAL RECURSOS 2019'!$N:$N)</f>
        <v>0</v>
      </c>
      <c r="E187" s="22">
        <f>+SUMIF('TOTAL RECURSOS 2019'!$P:$P,CONCATENATE("M001",$A187,1,$F$8),'TOTAL RECURSOS 2019'!$N:$N)</f>
        <v>0</v>
      </c>
      <c r="F187" s="22">
        <f>+SUMIF('TOTAL RECURSOS 2019'!$P:$P,CONCATENATE("E006",$A187,1,$F$8),'TOTAL RECURSOS 2019'!$N:$N)</f>
        <v>0</v>
      </c>
      <c r="G187" s="22">
        <f>+SUMIF('TOTAL RECURSOS 2019'!$P:$P,CONCATENATE("K024",$A187,1,$G$8),'TOTAL RECURSOS 2019'!$N:$N)</f>
        <v>0</v>
      </c>
      <c r="H187" s="22">
        <f>+SUMIF('TOTAL RECURSOS 2019'!$P:$P,CONCATENATE("O001",$A187,4,$F$8),'TOTAL RECURSOS 2019'!$N:$N)</f>
        <v>0</v>
      </c>
      <c r="I187" s="22">
        <f>+SUMIF('TOTAL RECURSOS 2019'!$P:$P,CONCATENATE("M001",$A187,4,$F$8),'TOTAL RECURSOS 2019'!$N:$N)</f>
        <v>5000</v>
      </c>
      <c r="J187" s="22">
        <f>+SUMIF('TOTAL RECURSOS 2019'!$P:$P,CONCATENATE("E006",$A187,4,$F$8),'TOTAL RECURSOS 2019'!$N:$N)</f>
        <v>200000</v>
      </c>
    </row>
    <row r="188" spans="1:10" ht="17.100000000000001" customHeight="1" x14ac:dyDescent="0.25">
      <c r="A188" s="28" t="s">
        <v>99</v>
      </c>
      <c r="B188" s="30" t="s">
        <v>395</v>
      </c>
      <c r="C188" s="22">
        <f>+SUM(D188:J188)</f>
        <v>345000</v>
      </c>
      <c r="D188" s="22">
        <f>+SUMIF('TOTAL RECURSOS 2019'!$P:$P,CONCATENATE("O001",$A188,1,$F$8),'TOTAL RECURSOS 2019'!$N:$N)</f>
        <v>0</v>
      </c>
      <c r="E188" s="22">
        <f>+SUMIF('TOTAL RECURSOS 2019'!$P:$P,CONCATENATE("M001",$A188,1,$F$8),'TOTAL RECURSOS 2019'!$N:$N)</f>
        <v>0</v>
      </c>
      <c r="F188" s="22">
        <f>+SUMIF('TOTAL RECURSOS 2019'!$P:$P,CONCATENATE("E006",$A188,1,$F$8),'TOTAL RECURSOS 2019'!$N:$N)</f>
        <v>0</v>
      </c>
      <c r="G188" s="22">
        <f>+SUMIF('TOTAL RECURSOS 2019'!$P:$P,CONCATENATE("K024",$A188,1,$G$8),'TOTAL RECURSOS 2019'!$N:$N)</f>
        <v>0</v>
      </c>
      <c r="H188" s="22">
        <f>+SUMIF('TOTAL RECURSOS 2019'!$P:$P,CONCATENATE("O001",$A188,4,$F$8),'TOTAL RECURSOS 2019'!$N:$N)</f>
        <v>0</v>
      </c>
      <c r="I188" s="22">
        <f>+SUMIF('TOTAL RECURSOS 2019'!$P:$P,CONCATENATE("M001",$A188,4,$F$8),'TOTAL RECURSOS 2019'!$N:$N)</f>
        <v>0</v>
      </c>
      <c r="J188" s="22">
        <f>+SUMIF('TOTAL RECURSOS 2019'!$P:$P,CONCATENATE("E006",$A188,4,$F$8),'TOTAL RECURSOS 2019'!$N:$N)</f>
        <v>345000</v>
      </c>
    </row>
    <row r="189" spans="1:10" ht="17.100000000000001" customHeight="1" x14ac:dyDescent="0.25">
      <c r="A189" s="27" t="s">
        <v>177</v>
      </c>
      <c r="B189" s="21" t="s">
        <v>332</v>
      </c>
      <c r="C189" s="22">
        <f t="shared" ref="C189:J189" si="79">+C190</f>
        <v>1843370</v>
      </c>
      <c r="D189" s="22">
        <f t="shared" si="79"/>
        <v>0</v>
      </c>
      <c r="E189" s="22">
        <f t="shared" si="79"/>
        <v>0</v>
      </c>
      <c r="F189" s="22">
        <f t="shared" si="79"/>
        <v>1843370</v>
      </c>
      <c r="G189" s="22">
        <f t="shared" si="79"/>
        <v>0</v>
      </c>
      <c r="H189" s="22">
        <f t="shared" si="79"/>
        <v>0</v>
      </c>
      <c r="I189" s="22">
        <f t="shared" si="79"/>
        <v>0</v>
      </c>
      <c r="J189" s="22">
        <f t="shared" si="79"/>
        <v>0</v>
      </c>
    </row>
    <row r="190" spans="1:10" ht="17.100000000000001" customHeight="1" x14ac:dyDescent="0.25">
      <c r="A190" s="28" t="s">
        <v>20</v>
      </c>
      <c r="B190" s="21" t="s">
        <v>332</v>
      </c>
      <c r="C190" s="22">
        <f>+SUM(D190:J190)</f>
        <v>1843370</v>
      </c>
      <c r="D190" s="22">
        <f>+SUMIF('TOTAL RECURSOS 2019'!$P:$P,CONCATENATE("O001",$A190,1,$F$8),'TOTAL RECURSOS 2019'!$N:$N)</f>
        <v>0</v>
      </c>
      <c r="E190" s="22">
        <f>+SUMIF('TOTAL RECURSOS 2019'!$P:$P,CONCATENATE("M001",$A190,1,$F$8),'TOTAL RECURSOS 2019'!$N:$N)</f>
        <v>0</v>
      </c>
      <c r="F190" s="22">
        <f>+SUMIF('TOTAL RECURSOS 2019'!$P:$P,CONCATENATE("E006",$A190,1,$F$8),'TOTAL RECURSOS 2019'!$N:$N)</f>
        <v>1843370</v>
      </c>
      <c r="G190" s="22">
        <f>+SUMIF('TOTAL RECURSOS 2019'!$P:$P,CONCATENATE("K024",$A190,1,$G$8),'TOTAL RECURSOS 2019'!$N:$N)</f>
        <v>0</v>
      </c>
      <c r="H190" s="22">
        <f>+SUMIF('TOTAL RECURSOS 2019'!$P:$P,CONCATENATE("O001",$A190,4,$F$8),'TOTAL RECURSOS 2019'!$N:$N)</f>
        <v>0</v>
      </c>
      <c r="I190" s="22">
        <f>+SUMIF('TOTAL RECURSOS 2019'!$P:$P,CONCATENATE("M001",$A190,4,$F$8),'TOTAL RECURSOS 2019'!$N:$N)</f>
        <v>0</v>
      </c>
      <c r="J190" s="22">
        <f>+SUMIF('TOTAL RECURSOS 2019'!$P:$P,CONCATENATE("E006",$A190,4,$F$8),'TOTAL RECURSOS 2019'!$N:$N)</f>
        <v>0</v>
      </c>
    </row>
    <row r="191" spans="1:10" ht="17.100000000000001" customHeight="1" x14ac:dyDescent="0.25">
      <c r="A191" s="27" t="s">
        <v>178</v>
      </c>
      <c r="B191" s="21" t="s">
        <v>333</v>
      </c>
      <c r="C191" s="22">
        <f t="shared" ref="C191:J191" si="80">+C192+C193</f>
        <v>475000</v>
      </c>
      <c r="D191" s="22">
        <f t="shared" si="80"/>
        <v>0</v>
      </c>
      <c r="E191" s="22">
        <f t="shared" si="80"/>
        <v>0</v>
      </c>
      <c r="F191" s="22">
        <f t="shared" si="80"/>
        <v>0</v>
      </c>
      <c r="G191" s="22">
        <f t="shared" si="80"/>
        <v>0</v>
      </c>
      <c r="H191" s="22">
        <f t="shared" si="80"/>
        <v>0</v>
      </c>
      <c r="I191" s="22">
        <f t="shared" si="80"/>
        <v>0</v>
      </c>
      <c r="J191" s="22">
        <f t="shared" si="80"/>
        <v>475000</v>
      </c>
    </row>
    <row r="192" spans="1:10" ht="17.100000000000001" customHeight="1" x14ac:dyDescent="0.25">
      <c r="A192" s="28" t="s">
        <v>100</v>
      </c>
      <c r="B192" s="21" t="s">
        <v>334</v>
      </c>
      <c r="C192" s="22">
        <f>+SUM(D192:J192)</f>
        <v>450000</v>
      </c>
      <c r="D192" s="22">
        <f>+SUMIF('TOTAL RECURSOS 2019'!$P:$P,CONCATENATE("O001",$A192,1,$F$8),'TOTAL RECURSOS 2019'!$N:$N)</f>
        <v>0</v>
      </c>
      <c r="E192" s="22">
        <f>+SUMIF('TOTAL RECURSOS 2019'!$P:$P,CONCATENATE("M001",$A192,1,$F$8),'TOTAL RECURSOS 2019'!$N:$N)</f>
        <v>0</v>
      </c>
      <c r="F192" s="22">
        <f>+SUMIF('TOTAL RECURSOS 2019'!$P:$P,CONCATENATE("E006",$A192,1,$F$8),'TOTAL RECURSOS 2019'!$N:$N)</f>
        <v>0</v>
      </c>
      <c r="G192" s="22">
        <f>+SUMIF('TOTAL RECURSOS 2019'!$P:$P,CONCATENATE("K024",$A192,1,$G$8),'TOTAL RECURSOS 2019'!$N:$N)</f>
        <v>0</v>
      </c>
      <c r="H192" s="22">
        <f>+SUMIF('TOTAL RECURSOS 2019'!$P:$P,CONCATENATE("O001",$A192,4,$F$8),'TOTAL RECURSOS 2019'!$N:$N)</f>
        <v>0</v>
      </c>
      <c r="I192" s="22">
        <f>+SUMIF('TOTAL RECURSOS 2019'!$P:$P,CONCATENATE("M001",$A192,4,$F$8),'TOTAL RECURSOS 2019'!$N:$N)</f>
        <v>0</v>
      </c>
      <c r="J192" s="22">
        <f>+SUMIF('TOTAL RECURSOS 2019'!$P:$P,CONCATENATE("E006",$A192,4,$F$8),'TOTAL RECURSOS 2019'!$N:$N)</f>
        <v>450000</v>
      </c>
    </row>
    <row r="193" spans="1:10" ht="17.100000000000001" customHeight="1" x14ac:dyDescent="0.25">
      <c r="A193" s="28" t="s">
        <v>101</v>
      </c>
      <c r="B193" s="21" t="s">
        <v>335</v>
      </c>
      <c r="C193" s="22">
        <f>+SUM(D193:J193)</f>
        <v>25000</v>
      </c>
      <c r="D193" s="22">
        <f>+SUMIF('TOTAL RECURSOS 2019'!$P:$P,CONCATENATE("O001",$A193,1,$F$8),'TOTAL RECURSOS 2019'!$N:$N)</f>
        <v>0</v>
      </c>
      <c r="E193" s="22">
        <f>+SUMIF('TOTAL RECURSOS 2019'!$P:$P,CONCATENATE("M001",$A193,1,$F$8),'TOTAL RECURSOS 2019'!$N:$N)</f>
        <v>0</v>
      </c>
      <c r="F193" s="22">
        <f>+SUMIF('TOTAL RECURSOS 2019'!$P:$P,CONCATENATE("E006",$A193,1,$F$8),'TOTAL RECURSOS 2019'!$N:$N)</f>
        <v>0</v>
      </c>
      <c r="G193" s="22">
        <f>+SUMIF('TOTAL RECURSOS 2019'!$P:$P,CONCATENATE("K024",$A193,1,$G$8),'TOTAL RECURSOS 2019'!$N:$N)</f>
        <v>0</v>
      </c>
      <c r="H193" s="22">
        <f>+SUMIF('TOTAL RECURSOS 2019'!$P:$P,CONCATENATE("O001",$A193,4,$F$8),'TOTAL RECURSOS 2019'!$N:$N)</f>
        <v>0</v>
      </c>
      <c r="I193" s="22">
        <f>+SUMIF('TOTAL RECURSOS 2019'!$P:$P,CONCATENATE("M001",$A193,4,$F$8),'TOTAL RECURSOS 2019'!$N:$N)</f>
        <v>0</v>
      </c>
      <c r="J193" s="22">
        <f>+SUMIF('TOTAL RECURSOS 2019'!$P:$P,CONCATENATE("E006",$A193,4,$F$8),'TOTAL RECURSOS 2019'!$N:$N)</f>
        <v>25000</v>
      </c>
    </row>
    <row r="194" spans="1:10" s="9" customFormat="1" ht="17.100000000000001" customHeight="1" x14ac:dyDescent="0.2">
      <c r="A194" s="26">
        <v>3400</v>
      </c>
      <c r="B194" s="19" t="s">
        <v>336</v>
      </c>
      <c r="C194" s="20">
        <f t="shared" ref="C194:J194" si="81">+C197+C199+C201+C195</f>
        <v>1535000</v>
      </c>
      <c r="D194" s="20">
        <f t="shared" si="81"/>
        <v>0</v>
      </c>
      <c r="E194" s="20">
        <f t="shared" si="81"/>
        <v>0</v>
      </c>
      <c r="F194" s="20">
        <f t="shared" si="81"/>
        <v>0</v>
      </c>
      <c r="G194" s="20">
        <f t="shared" si="81"/>
        <v>0</v>
      </c>
      <c r="H194" s="20">
        <f t="shared" si="81"/>
        <v>0</v>
      </c>
      <c r="I194" s="20">
        <f t="shared" si="81"/>
        <v>315000</v>
      </c>
      <c r="J194" s="20">
        <f t="shared" si="81"/>
        <v>1220000</v>
      </c>
    </row>
    <row r="195" spans="1:10" ht="17.100000000000001" customHeight="1" x14ac:dyDescent="0.25">
      <c r="A195" s="27">
        <v>341</v>
      </c>
      <c r="B195" s="21" t="s">
        <v>443</v>
      </c>
      <c r="C195" s="22">
        <f t="shared" ref="C195:J195" si="82">+C196</f>
        <v>315000</v>
      </c>
      <c r="D195" s="22">
        <f t="shared" si="82"/>
        <v>0</v>
      </c>
      <c r="E195" s="22">
        <f t="shared" si="82"/>
        <v>0</v>
      </c>
      <c r="F195" s="22">
        <f t="shared" si="82"/>
        <v>0</v>
      </c>
      <c r="G195" s="22">
        <f t="shared" si="82"/>
        <v>0</v>
      </c>
      <c r="H195" s="22">
        <f t="shared" si="82"/>
        <v>0</v>
      </c>
      <c r="I195" s="22">
        <f t="shared" si="82"/>
        <v>315000</v>
      </c>
      <c r="J195" s="22">
        <f t="shared" si="82"/>
        <v>0</v>
      </c>
    </row>
    <row r="196" spans="1:10" ht="17.100000000000001" customHeight="1" x14ac:dyDescent="0.25">
      <c r="A196" s="28">
        <v>34101</v>
      </c>
      <c r="B196" s="21" t="s">
        <v>444</v>
      </c>
      <c r="C196" s="22">
        <f>+SUM(D196:J196)</f>
        <v>315000</v>
      </c>
      <c r="D196" s="22">
        <f>+SUMIF('TOTAL RECURSOS 2019'!$P:$P,CONCATENATE("O001",$A196,1,$F$8),'TOTAL RECURSOS 2019'!$N:$N)</f>
        <v>0</v>
      </c>
      <c r="E196" s="22">
        <f>+SUMIF('TOTAL RECURSOS 2019'!$P:$P,CONCATENATE("M001",$A196,1,$F$8),'TOTAL RECURSOS 2019'!$N:$N)</f>
        <v>0</v>
      </c>
      <c r="F196" s="22">
        <f>+SUMIF('TOTAL RECURSOS 2019'!$P:$P,CONCATENATE("E006",$A196,1,$F$8),'TOTAL RECURSOS 2019'!$N:$N)</f>
        <v>0</v>
      </c>
      <c r="G196" s="22">
        <f>+SUMIF('TOTAL RECURSOS 2019'!$P:$P,CONCATENATE("K024",$A196,1,$G$8),'TOTAL RECURSOS 2019'!$N:$N)</f>
        <v>0</v>
      </c>
      <c r="H196" s="22">
        <f>+SUMIF('TOTAL RECURSOS 2019'!$P:$P,CONCATENATE("O001",$A196,4,$F$8),'TOTAL RECURSOS 2019'!$N:$N)</f>
        <v>0</v>
      </c>
      <c r="I196" s="22">
        <f>+SUMIF('TOTAL RECURSOS 2019'!$P:$P,CONCATENATE("M001",$A196,4,$F$8),'TOTAL RECURSOS 2019'!$N:$N)</f>
        <v>315000</v>
      </c>
      <c r="J196" s="22">
        <f>+SUMIF('TOTAL RECURSOS 2019'!$P:$P,CONCATENATE("E006",$A196,4,$F$8),'TOTAL RECURSOS 2019'!$N:$N)</f>
        <v>0</v>
      </c>
    </row>
    <row r="197" spans="1:10" ht="17.100000000000001" customHeight="1" x14ac:dyDescent="0.25">
      <c r="A197" s="27" t="s">
        <v>179</v>
      </c>
      <c r="B197" s="21" t="s">
        <v>337</v>
      </c>
      <c r="C197" s="22">
        <f t="shared" ref="C197:J197" si="83">+C198</f>
        <v>850000</v>
      </c>
      <c r="D197" s="22">
        <f t="shared" si="83"/>
        <v>0</v>
      </c>
      <c r="E197" s="22">
        <f t="shared" si="83"/>
        <v>0</v>
      </c>
      <c r="F197" s="22">
        <f t="shared" si="83"/>
        <v>0</v>
      </c>
      <c r="G197" s="22">
        <f t="shared" si="83"/>
        <v>0</v>
      </c>
      <c r="H197" s="22">
        <f t="shared" si="83"/>
        <v>0</v>
      </c>
      <c r="I197" s="22">
        <f t="shared" si="83"/>
        <v>0</v>
      </c>
      <c r="J197" s="22">
        <f t="shared" si="83"/>
        <v>850000</v>
      </c>
    </row>
    <row r="198" spans="1:10" ht="17.100000000000001" customHeight="1" x14ac:dyDescent="0.25">
      <c r="A198" s="28" t="s">
        <v>21</v>
      </c>
      <c r="B198" s="21" t="s">
        <v>338</v>
      </c>
      <c r="C198" s="22">
        <f>+SUM(D198:J198)</f>
        <v>850000</v>
      </c>
      <c r="D198" s="22">
        <f>+SUMIF('TOTAL RECURSOS 2019'!$P:$P,CONCATENATE("O001",$A198,1,$F$8),'TOTAL RECURSOS 2019'!$N:$N)</f>
        <v>0</v>
      </c>
      <c r="E198" s="22">
        <f>+SUMIF('TOTAL RECURSOS 2019'!$P:$P,CONCATENATE("M001",$A198,1,$F$8),'TOTAL RECURSOS 2019'!$N:$N)</f>
        <v>0</v>
      </c>
      <c r="F198" s="22">
        <f>+SUMIF('TOTAL RECURSOS 2019'!$P:$P,CONCATENATE("E006",$A198,1,$F$8),'TOTAL RECURSOS 2019'!$N:$N)</f>
        <v>0</v>
      </c>
      <c r="G198" s="22">
        <f>+SUMIF('TOTAL RECURSOS 2019'!$P:$P,CONCATENATE("K024",$A198,1,$G$8),'TOTAL RECURSOS 2019'!$N:$N)</f>
        <v>0</v>
      </c>
      <c r="H198" s="22">
        <f>+SUMIF('TOTAL RECURSOS 2019'!$P:$P,CONCATENATE("O001",$A198,4,$F$8),'TOTAL RECURSOS 2019'!$N:$N)</f>
        <v>0</v>
      </c>
      <c r="I198" s="22">
        <f>+SUMIF('TOTAL RECURSOS 2019'!$P:$P,CONCATENATE("M001",$A198,4,$F$8),'TOTAL RECURSOS 2019'!$N:$N)</f>
        <v>0</v>
      </c>
      <c r="J198" s="22">
        <f>+SUMIF('TOTAL RECURSOS 2019'!$P:$P,CONCATENATE("E006",$A198,4,$F$8),'TOTAL RECURSOS 2019'!$N:$N)</f>
        <v>850000</v>
      </c>
    </row>
    <row r="199" spans="1:10" ht="17.100000000000001" customHeight="1" x14ac:dyDescent="0.25">
      <c r="A199" s="27" t="s">
        <v>180</v>
      </c>
      <c r="B199" s="21" t="s">
        <v>339</v>
      </c>
      <c r="C199" s="22">
        <f t="shared" ref="C199:J199" si="84">+C200</f>
        <v>70000</v>
      </c>
      <c r="D199" s="22">
        <f t="shared" si="84"/>
        <v>0</v>
      </c>
      <c r="E199" s="22">
        <f t="shared" si="84"/>
        <v>0</v>
      </c>
      <c r="F199" s="22">
        <f t="shared" si="84"/>
        <v>0</v>
      </c>
      <c r="G199" s="22">
        <f t="shared" si="84"/>
        <v>0</v>
      </c>
      <c r="H199" s="22">
        <f t="shared" si="84"/>
        <v>0</v>
      </c>
      <c r="I199" s="22">
        <f t="shared" si="84"/>
        <v>0</v>
      </c>
      <c r="J199" s="22">
        <f t="shared" si="84"/>
        <v>70000</v>
      </c>
    </row>
    <row r="200" spans="1:10" ht="17.100000000000001" customHeight="1" x14ac:dyDescent="0.25">
      <c r="A200" s="28" t="s">
        <v>102</v>
      </c>
      <c r="B200" s="21" t="s">
        <v>340</v>
      </c>
      <c r="C200" s="22">
        <f>+SUM(D200:J200)</f>
        <v>70000</v>
      </c>
      <c r="D200" s="22">
        <f>+SUMIF('TOTAL RECURSOS 2019'!$P:$P,CONCATENATE("O001",$A200,1,$F$8),'TOTAL RECURSOS 2019'!$N:$N)</f>
        <v>0</v>
      </c>
      <c r="E200" s="22">
        <f>+SUMIF('TOTAL RECURSOS 2019'!$P:$P,CONCATENATE("M001",$A200,1,$F$8),'TOTAL RECURSOS 2019'!$N:$N)</f>
        <v>0</v>
      </c>
      <c r="F200" s="22">
        <f>+SUMIF('TOTAL RECURSOS 2019'!$P:$P,CONCATENATE("E006",$A200,1,$F$8),'TOTAL RECURSOS 2019'!$N:$N)</f>
        <v>0</v>
      </c>
      <c r="G200" s="22">
        <f>+SUMIF('TOTAL RECURSOS 2019'!$P:$P,CONCATENATE("K024",$A200,1,$G$8),'TOTAL RECURSOS 2019'!$N:$N)</f>
        <v>0</v>
      </c>
      <c r="H200" s="22">
        <f>+SUMIF('TOTAL RECURSOS 2019'!$P:$P,CONCATENATE("O001",$A200,4,$F$8),'TOTAL RECURSOS 2019'!$N:$N)</f>
        <v>0</v>
      </c>
      <c r="I200" s="22">
        <f>+SUMIF('TOTAL RECURSOS 2019'!$P:$P,CONCATENATE("M001",$A200,4,$F$8),'TOTAL RECURSOS 2019'!$N:$N)</f>
        <v>0</v>
      </c>
      <c r="J200" s="22">
        <f>+SUMIF('TOTAL RECURSOS 2019'!$P:$P,CONCATENATE("E006",$A200,4,$F$8),'TOTAL RECURSOS 2019'!$N:$N)</f>
        <v>70000</v>
      </c>
    </row>
    <row r="201" spans="1:10" ht="17.100000000000001" customHeight="1" x14ac:dyDescent="0.25">
      <c r="A201" s="27" t="s">
        <v>181</v>
      </c>
      <c r="B201" s="21" t="s">
        <v>341</v>
      </c>
      <c r="C201" s="22">
        <f t="shared" ref="C201:J201" si="85">+C202</f>
        <v>300000</v>
      </c>
      <c r="D201" s="22">
        <f t="shared" si="85"/>
        <v>0</v>
      </c>
      <c r="E201" s="22">
        <f t="shared" si="85"/>
        <v>0</v>
      </c>
      <c r="F201" s="22">
        <f t="shared" si="85"/>
        <v>0</v>
      </c>
      <c r="G201" s="22">
        <f t="shared" si="85"/>
        <v>0</v>
      </c>
      <c r="H201" s="22">
        <f t="shared" si="85"/>
        <v>0</v>
      </c>
      <c r="I201" s="22">
        <f t="shared" si="85"/>
        <v>0</v>
      </c>
      <c r="J201" s="22">
        <f t="shared" si="85"/>
        <v>300000</v>
      </c>
    </row>
    <row r="202" spans="1:10" ht="17.100000000000001" customHeight="1" x14ac:dyDescent="0.25">
      <c r="A202" s="28" t="s">
        <v>103</v>
      </c>
      <c r="B202" s="21" t="s">
        <v>341</v>
      </c>
      <c r="C202" s="22">
        <f>+SUM(D202:J202)</f>
        <v>300000</v>
      </c>
      <c r="D202" s="22">
        <f>+SUMIF('TOTAL RECURSOS 2019'!$P:$P,CONCATENATE("O001",$A202,1,$F$8),'TOTAL RECURSOS 2019'!$N:$N)</f>
        <v>0</v>
      </c>
      <c r="E202" s="22">
        <f>+SUMIF('TOTAL RECURSOS 2019'!$P:$P,CONCATENATE("M001",$A202,1,$F$8),'TOTAL RECURSOS 2019'!$N:$N)</f>
        <v>0</v>
      </c>
      <c r="F202" s="22">
        <f>+SUMIF('TOTAL RECURSOS 2019'!$P:$P,CONCATENATE("E006",$A202,1,$F$8),'TOTAL RECURSOS 2019'!$N:$N)</f>
        <v>0</v>
      </c>
      <c r="G202" s="22">
        <f>+SUMIF('TOTAL RECURSOS 2019'!$P:$P,CONCATENATE("K024",$A202,1,$G$8),'TOTAL RECURSOS 2019'!$N:$N)</f>
        <v>0</v>
      </c>
      <c r="H202" s="22">
        <f>+SUMIF('TOTAL RECURSOS 2019'!$P:$P,CONCATENATE("O001",$A202,4,$F$8),'TOTAL RECURSOS 2019'!$N:$N)</f>
        <v>0</v>
      </c>
      <c r="I202" s="22">
        <f>+SUMIF('TOTAL RECURSOS 2019'!$P:$P,CONCATENATE("M001",$A202,4,$F$8),'TOTAL RECURSOS 2019'!$N:$N)</f>
        <v>0</v>
      </c>
      <c r="J202" s="22">
        <f>+SUMIF('TOTAL RECURSOS 2019'!$P:$P,CONCATENATE("E006",$A202,4,$F$8),'TOTAL RECURSOS 2019'!$N:$N)</f>
        <v>300000</v>
      </c>
    </row>
    <row r="203" spans="1:10" s="9" customFormat="1" ht="17.100000000000001" customHeight="1" x14ac:dyDescent="0.2">
      <c r="A203" s="26">
        <v>3500</v>
      </c>
      <c r="B203" s="19" t="s">
        <v>342</v>
      </c>
      <c r="C203" s="20">
        <f t="shared" ref="C203:J203" si="86">+C204+C207+C209+C211+C213+C215+C217+C219</f>
        <v>33783817</v>
      </c>
      <c r="D203" s="20">
        <f t="shared" si="86"/>
        <v>0</v>
      </c>
      <c r="E203" s="20">
        <f t="shared" si="86"/>
        <v>0</v>
      </c>
      <c r="F203" s="20">
        <f t="shared" si="86"/>
        <v>17483817</v>
      </c>
      <c r="G203" s="20">
        <f t="shared" si="86"/>
        <v>0</v>
      </c>
      <c r="H203" s="20">
        <f t="shared" si="86"/>
        <v>0</v>
      </c>
      <c r="I203" s="20">
        <f t="shared" si="86"/>
        <v>0</v>
      </c>
      <c r="J203" s="20">
        <f t="shared" si="86"/>
        <v>16300000</v>
      </c>
    </row>
    <row r="204" spans="1:10" ht="17.100000000000001" customHeight="1" x14ac:dyDescent="0.25">
      <c r="A204" s="27" t="s">
        <v>182</v>
      </c>
      <c r="B204" s="21" t="s">
        <v>343</v>
      </c>
      <c r="C204" s="22">
        <f t="shared" ref="C204:J204" si="87">+C205+C206</f>
        <v>2000000</v>
      </c>
      <c r="D204" s="22">
        <f t="shared" si="87"/>
        <v>0</v>
      </c>
      <c r="E204" s="22">
        <f t="shared" si="87"/>
        <v>0</v>
      </c>
      <c r="F204" s="22">
        <f t="shared" si="87"/>
        <v>0</v>
      </c>
      <c r="G204" s="22">
        <f t="shared" si="87"/>
        <v>0</v>
      </c>
      <c r="H204" s="22">
        <f t="shared" si="87"/>
        <v>0</v>
      </c>
      <c r="I204" s="22">
        <f t="shared" si="87"/>
        <v>0</v>
      </c>
      <c r="J204" s="22">
        <f t="shared" si="87"/>
        <v>2000000</v>
      </c>
    </row>
    <row r="205" spans="1:10" ht="17.100000000000001" customHeight="1" x14ac:dyDescent="0.25">
      <c r="A205" s="28" t="s">
        <v>59</v>
      </c>
      <c r="B205" s="21" t="s">
        <v>344</v>
      </c>
      <c r="C205" s="22">
        <f>+SUM(D205:J205)</f>
        <v>0</v>
      </c>
      <c r="D205" s="22">
        <f>+SUMIF('TOTAL RECURSOS 2019'!$P:$P,CONCATENATE("O001",$A205,1,$F$8),'TOTAL RECURSOS 2019'!$N:$N)</f>
        <v>0</v>
      </c>
      <c r="E205" s="22">
        <f>+SUMIF('TOTAL RECURSOS 2019'!$P:$P,CONCATENATE("M001",$A205,1,$F$8),'TOTAL RECURSOS 2019'!$N:$N)</f>
        <v>0</v>
      </c>
      <c r="F205" s="22">
        <f>+SUMIF('TOTAL RECURSOS 2019'!$P:$P,CONCATENATE("E006",$A205,1,$F$8),'TOTAL RECURSOS 2019'!$N:$N)</f>
        <v>0</v>
      </c>
      <c r="G205" s="22">
        <f>+SUMIF('TOTAL RECURSOS 2019'!$P:$P,CONCATENATE("K024",$A205,1,$G$8),'TOTAL RECURSOS 2019'!$N:$N)</f>
        <v>0</v>
      </c>
      <c r="H205" s="22">
        <f>+SUMIF('TOTAL RECURSOS 2019'!$P:$P,CONCATENATE("O001",$A205,4,$F$8),'TOTAL RECURSOS 2019'!$N:$N)</f>
        <v>0</v>
      </c>
      <c r="I205" s="22">
        <f>+SUMIF('TOTAL RECURSOS 2019'!$P:$P,CONCATENATE("M001",$A205,4,$F$8),'TOTAL RECURSOS 2019'!$N:$N)</f>
        <v>0</v>
      </c>
      <c r="J205" s="22">
        <f>+SUMIF('TOTAL RECURSOS 2019'!$P:$P,CONCATENATE("E006",$A205,4,$F$8),'TOTAL RECURSOS 2019'!$N:$N)</f>
        <v>0</v>
      </c>
    </row>
    <row r="206" spans="1:10" ht="17.100000000000001" customHeight="1" x14ac:dyDescent="0.25">
      <c r="A206" s="28" t="s">
        <v>39</v>
      </c>
      <c r="B206" s="21" t="s">
        <v>345</v>
      </c>
      <c r="C206" s="22">
        <f>+SUM(D206:J206)</f>
        <v>2000000</v>
      </c>
      <c r="D206" s="22">
        <f>+SUMIF('TOTAL RECURSOS 2019'!$P:$P,CONCATENATE("O001",$A206,1,$F$8),'TOTAL RECURSOS 2019'!$N:$N)</f>
        <v>0</v>
      </c>
      <c r="E206" s="22">
        <f>+SUMIF('TOTAL RECURSOS 2019'!$P:$P,CONCATENATE("M001",$A206,1,$F$8),'TOTAL RECURSOS 2019'!$N:$N)</f>
        <v>0</v>
      </c>
      <c r="F206" s="22">
        <f>+SUMIF('TOTAL RECURSOS 2019'!$P:$P,CONCATENATE("E006",$A206,1,$F$8),'TOTAL RECURSOS 2019'!$N:$N)</f>
        <v>0</v>
      </c>
      <c r="G206" s="22">
        <f>+SUMIF('TOTAL RECURSOS 2019'!$P:$P,CONCATENATE("K024",$A206,1,$G$8),'TOTAL RECURSOS 2019'!$N:$N)</f>
        <v>0</v>
      </c>
      <c r="H206" s="22">
        <f>+SUMIF('TOTAL RECURSOS 2019'!$P:$P,CONCATENATE("O001",$A206,4,$F$8),'TOTAL RECURSOS 2019'!$N:$N)</f>
        <v>0</v>
      </c>
      <c r="I206" s="22">
        <f>+SUMIF('TOTAL RECURSOS 2019'!$P:$P,CONCATENATE("M001",$A206,4,$F$8),'TOTAL RECURSOS 2019'!$N:$N)</f>
        <v>0</v>
      </c>
      <c r="J206" s="22">
        <f>+SUMIF('TOTAL RECURSOS 2019'!$P:$P,CONCATENATE("E006",$A206,4,$F$8),'TOTAL RECURSOS 2019'!$N:$N)</f>
        <v>2000000</v>
      </c>
    </row>
    <row r="207" spans="1:10" ht="17.100000000000001" customHeight="1" x14ac:dyDescent="0.25">
      <c r="A207" s="27" t="s">
        <v>183</v>
      </c>
      <c r="B207" s="29" t="s">
        <v>346</v>
      </c>
      <c r="C207" s="22">
        <f t="shared" ref="C207:J207" si="88">+C208</f>
        <v>0</v>
      </c>
      <c r="D207" s="22">
        <f t="shared" si="88"/>
        <v>0</v>
      </c>
      <c r="E207" s="22">
        <f t="shared" si="88"/>
        <v>0</v>
      </c>
      <c r="F207" s="22">
        <f t="shared" si="88"/>
        <v>0</v>
      </c>
      <c r="G207" s="22">
        <f t="shared" si="88"/>
        <v>0</v>
      </c>
      <c r="H207" s="22">
        <f t="shared" si="88"/>
        <v>0</v>
      </c>
      <c r="I207" s="22">
        <f t="shared" si="88"/>
        <v>0</v>
      </c>
      <c r="J207" s="22">
        <f t="shared" si="88"/>
        <v>0</v>
      </c>
    </row>
    <row r="208" spans="1:10" ht="17.100000000000001" customHeight="1" x14ac:dyDescent="0.25">
      <c r="A208" s="28" t="s">
        <v>40</v>
      </c>
      <c r="B208" s="21" t="s">
        <v>347</v>
      </c>
      <c r="C208" s="22">
        <f>+SUM(D208:J208)</f>
        <v>0</v>
      </c>
      <c r="D208" s="22">
        <f>+SUMIF('TOTAL RECURSOS 2019'!$P:$P,CONCATENATE("O001",$A208,1,$F$8),'TOTAL RECURSOS 2019'!$N:$N)</f>
        <v>0</v>
      </c>
      <c r="E208" s="22">
        <f>+SUMIF('TOTAL RECURSOS 2019'!$P:$P,CONCATENATE("M001",$A208,1,$F$8),'TOTAL RECURSOS 2019'!$N:$N)</f>
        <v>0</v>
      </c>
      <c r="F208" s="22">
        <f>+SUMIF('TOTAL RECURSOS 2019'!$P:$P,CONCATENATE("E006",$A208,1,$F$8),'TOTAL RECURSOS 2019'!$N:$N)</f>
        <v>0</v>
      </c>
      <c r="G208" s="22">
        <f>+SUMIF('TOTAL RECURSOS 2019'!$P:$P,CONCATENATE("K024",$A208,1,$G$8),'TOTAL RECURSOS 2019'!$N:$N)</f>
        <v>0</v>
      </c>
      <c r="H208" s="22">
        <f>+SUMIF('TOTAL RECURSOS 2019'!$P:$P,CONCATENATE("O001",$A208,4,$F$8),'TOTAL RECURSOS 2019'!$N:$N)</f>
        <v>0</v>
      </c>
      <c r="I208" s="22">
        <f>+SUMIF('TOTAL RECURSOS 2019'!$P:$P,CONCATENATE("M001",$A208,4,$F$8),'TOTAL RECURSOS 2019'!$N:$N)</f>
        <v>0</v>
      </c>
      <c r="J208" s="22">
        <f>+SUMIF('TOTAL RECURSOS 2019'!$P:$P,CONCATENATE("E006",$A208,4,$F$8),'TOTAL RECURSOS 2019'!$N:$N)</f>
        <v>0</v>
      </c>
    </row>
    <row r="209" spans="1:10" ht="17.100000000000001" customHeight="1" x14ac:dyDescent="0.25">
      <c r="A209" s="27" t="s">
        <v>184</v>
      </c>
      <c r="B209" s="21" t="s">
        <v>348</v>
      </c>
      <c r="C209" s="22">
        <f t="shared" ref="C209:J209" si="89">+C210</f>
        <v>5399503</v>
      </c>
      <c r="D209" s="22">
        <f t="shared" si="89"/>
        <v>0</v>
      </c>
      <c r="E209" s="22">
        <f t="shared" si="89"/>
        <v>0</v>
      </c>
      <c r="F209" s="22">
        <f t="shared" si="89"/>
        <v>5399503</v>
      </c>
      <c r="G209" s="22">
        <f t="shared" si="89"/>
        <v>0</v>
      </c>
      <c r="H209" s="22">
        <f t="shared" si="89"/>
        <v>0</v>
      </c>
      <c r="I209" s="22">
        <f t="shared" si="89"/>
        <v>0</v>
      </c>
      <c r="J209" s="22">
        <f t="shared" si="89"/>
        <v>0</v>
      </c>
    </row>
    <row r="210" spans="1:10" ht="17.100000000000001" customHeight="1" x14ac:dyDescent="0.25">
      <c r="A210" s="28" t="s">
        <v>41</v>
      </c>
      <c r="B210" s="21" t="s">
        <v>349</v>
      </c>
      <c r="C210" s="22">
        <f>+SUM(D210:J210)</f>
        <v>5399503</v>
      </c>
      <c r="D210" s="22">
        <f>+SUMIF('TOTAL RECURSOS 2019'!$P:$P,CONCATENATE("O001",$A210,1,$F$8),'TOTAL RECURSOS 2019'!$N:$N)</f>
        <v>0</v>
      </c>
      <c r="E210" s="22">
        <f>+SUMIF('TOTAL RECURSOS 2019'!$P:$P,CONCATENATE("M001",$A210,1,$F$8),'TOTAL RECURSOS 2019'!$N:$N)</f>
        <v>0</v>
      </c>
      <c r="F210" s="22">
        <f>+SUMIF('TOTAL RECURSOS 2019'!$P:$P,CONCATENATE("E006",$A210,1,$F$8),'TOTAL RECURSOS 2019'!$N:$N)</f>
        <v>5399503</v>
      </c>
      <c r="G210" s="22">
        <f>+SUMIF('TOTAL RECURSOS 2019'!$P:$P,CONCATENATE("K024",$A210,1,$G$8),'TOTAL RECURSOS 2019'!$N:$N)</f>
        <v>0</v>
      </c>
      <c r="H210" s="22">
        <f>+SUMIF('TOTAL RECURSOS 2019'!$P:$P,CONCATENATE("O001",$A210,4,$F$8),'TOTAL RECURSOS 2019'!$N:$N)</f>
        <v>0</v>
      </c>
      <c r="I210" s="22">
        <f>+SUMIF('TOTAL RECURSOS 2019'!$P:$P,CONCATENATE("M001",$A210,4,$F$8),'TOTAL RECURSOS 2019'!$N:$N)</f>
        <v>0</v>
      </c>
      <c r="J210" s="22">
        <f>+SUMIF('TOTAL RECURSOS 2019'!$P:$P,CONCATENATE("E006",$A210,4,$F$8),'TOTAL RECURSOS 2019'!$N:$N)</f>
        <v>0</v>
      </c>
    </row>
    <row r="211" spans="1:10" ht="17.100000000000001" customHeight="1" x14ac:dyDescent="0.25">
      <c r="A211" s="27" t="s">
        <v>185</v>
      </c>
      <c r="B211" s="21" t="s">
        <v>350</v>
      </c>
      <c r="C211" s="22">
        <f t="shared" ref="C211:J211" si="90">+C212</f>
        <v>7650000</v>
      </c>
      <c r="D211" s="22">
        <f t="shared" si="90"/>
        <v>0</v>
      </c>
      <c r="E211" s="22">
        <f t="shared" si="90"/>
        <v>0</v>
      </c>
      <c r="F211" s="22">
        <f t="shared" si="90"/>
        <v>0</v>
      </c>
      <c r="G211" s="22">
        <f t="shared" si="90"/>
        <v>0</v>
      </c>
      <c r="H211" s="22">
        <f t="shared" si="90"/>
        <v>0</v>
      </c>
      <c r="I211" s="22">
        <f t="shared" si="90"/>
        <v>0</v>
      </c>
      <c r="J211" s="22">
        <f t="shared" si="90"/>
        <v>7650000</v>
      </c>
    </row>
    <row r="212" spans="1:10" ht="17.100000000000001" customHeight="1" x14ac:dyDescent="0.25">
      <c r="A212" s="28" t="s">
        <v>42</v>
      </c>
      <c r="B212" s="21" t="s">
        <v>350</v>
      </c>
      <c r="C212" s="22">
        <f>+SUM(D212:J212)</f>
        <v>7650000</v>
      </c>
      <c r="D212" s="22">
        <f>+SUMIF('TOTAL RECURSOS 2019'!$P:$P,CONCATENATE("O001",$A212,1,$F$8),'TOTAL RECURSOS 2019'!$N:$N)</f>
        <v>0</v>
      </c>
      <c r="E212" s="22">
        <f>+SUMIF('TOTAL RECURSOS 2019'!$P:$P,CONCATENATE("M001",$A212,1,$F$8),'TOTAL RECURSOS 2019'!$N:$N)</f>
        <v>0</v>
      </c>
      <c r="F212" s="22">
        <f>+SUMIF('TOTAL RECURSOS 2019'!$P:$P,CONCATENATE("E006",$A212,1,$F$8),'TOTAL RECURSOS 2019'!$N:$N)</f>
        <v>0</v>
      </c>
      <c r="G212" s="22">
        <f>+SUMIF('TOTAL RECURSOS 2019'!$P:$P,CONCATENATE("K024",$A212,1,$G$8),'TOTAL RECURSOS 2019'!$N:$N)</f>
        <v>0</v>
      </c>
      <c r="H212" s="22">
        <f>+SUMIF('TOTAL RECURSOS 2019'!$P:$P,CONCATENATE("O001",$A212,4,$F$8),'TOTAL RECURSOS 2019'!$N:$N)</f>
        <v>0</v>
      </c>
      <c r="I212" s="22">
        <f>+SUMIF('TOTAL RECURSOS 2019'!$P:$P,CONCATENATE("M001",$A212,4,$F$8),'TOTAL RECURSOS 2019'!$N:$N)</f>
        <v>0</v>
      </c>
      <c r="J212" s="22">
        <f>+SUMIF('TOTAL RECURSOS 2019'!$P:$P,CONCATENATE("E006",$A212,4,$F$8),'TOTAL RECURSOS 2019'!$N:$N)</f>
        <v>7650000</v>
      </c>
    </row>
    <row r="213" spans="1:10" ht="17.100000000000001" customHeight="1" x14ac:dyDescent="0.25">
      <c r="A213" s="27" t="s">
        <v>186</v>
      </c>
      <c r="B213" s="21" t="s">
        <v>351</v>
      </c>
      <c r="C213" s="22">
        <f t="shared" ref="C213:J213" si="91">+C214</f>
        <v>300000</v>
      </c>
      <c r="D213" s="22">
        <f t="shared" si="91"/>
        <v>0</v>
      </c>
      <c r="E213" s="22">
        <f t="shared" si="91"/>
        <v>0</v>
      </c>
      <c r="F213" s="22">
        <f t="shared" si="91"/>
        <v>0</v>
      </c>
      <c r="G213" s="22">
        <f t="shared" si="91"/>
        <v>0</v>
      </c>
      <c r="H213" s="22">
        <f t="shared" si="91"/>
        <v>0</v>
      </c>
      <c r="I213" s="22">
        <f t="shared" si="91"/>
        <v>0</v>
      </c>
      <c r="J213" s="22">
        <f t="shared" si="91"/>
        <v>300000</v>
      </c>
    </row>
    <row r="214" spans="1:10" ht="17.100000000000001" customHeight="1" x14ac:dyDescent="0.25">
      <c r="A214" s="28" t="s">
        <v>60</v>
      </c>
      <c r="B214" s="21" t="s">
        <v>352</v>
      </c>
      <c r="C214" s="22">
        <f>+SUM(D214:J214)</f>
        <v>300000</v>
      </c>
      <c r="D214" s="22">
        <f>+SUMIF('TOTAL RECURSOS 2019'!$P:$P,CONCATENATE("O001",$A214,1,$F$8),'TOTAL RECURSOS 2019'!$N:$N)</f>
        <v>0</v>
      </c>
      <c r="E214" s="22">
        <f>+SUMIF('TOTAL RECURSOS 2019'!$P:$P,CONCATENATE("M001",$A214,1,$F$8),'TOTAL RECURSOS 2019'!$N:$N)</f>
        <v>0</v>
      </c>
      <c r="F214" s="22">
        <f>+SUMIF('TOTAL RECURSOS 2019'!$P:$P,CONCATENATE("E006",$A214,1,$F$8),'TOTAL RECURSOS 2019'!$N:$N)</f>
        <v>0</v>
      </c>
      <c r="G214" s="22">
        <f>+SUMIF('TOTAL RECURSOS 2019'!$P:$P,CONCATENATE("K024",$A214,1,$G$8),'TOTAL RECURSOS 2019'!$N:$N)</f>
        <v>0</v>
      </c>
      <c r="H214" s="22">
        <f>+SUMIF('TOTAL RECURSOS 2019'!$P:$P,CONCATENATE("O001",$A214,4,$F$8),'TOTAL RECURSOS 2019'!$N:$N)</f>
        <v>0</v>
      </c>
      <c r="I214" s="22">
        <f>+SUMIF('TOTAL RECURSOS 2019'!$P:$P,CONCATENATE("M001",$A214,4,$F$8),'TOTAL RECURSOS 2019'!$N:$N)</f>
        <v>0</v>
      </c>
      <c r="J214" s="22">
        <f>+SUMIF('TOTAL RECURSOS 2019'!$P:$P,CONCATENATE("E006",$A214,4,$F$8),'TOTAL RECURSOS 2019'!$N:$N)</f>
        <v>300000</v>
      </c>
    </row>
    <row r="215" spans="1:10" ht="17.100000000000001" customHeight="1" x14ac:dyDescent="0.25">
      <c r="A215" s="27" t="s">
        <v>187</v>
      </c>
      <c r="B215" s="21" t="s">
        <v>353</v>
      </c>
      <c r="C215" s="22">
        <f t="shared" ref="C215:J215" si="92">+C216</f>
        <v>13418661</v>
      </c>
      <c r="D215" s="22">
        <f t="shared" si="92"/>
        <v>0</v>
      </c>
      <c r="E215" s="22">
        <f t="shared" si="92"/>
        <v>0</v>
      </c>
      <c r="F215" s="22">
        <f t="shared" si="92"/>
        <v>7168661</v>
      </c>
      <c r="G215" s="22">
        <f t="shared" si="92"/>
        <v>0</v>
      </c>
      <c r="H215" s="22">
        <f t="shared" si="92"/>
        <v>0</v>
      </c>
      <c r="I215" s="22">
        <f t="shared" si="92"/>
        <v>0</v>
      </c>
      <c r="J215" s="22">
        <f t="shared" si="92"/>
        <v>6250000</v>
      </c>
    </row>
    <row r="216" spans="1:10" ht="17.100000000000001" customHeight="1" x14ac:dyDescent="0.25">
      <c r="A216" s="28" t="s">
        <v>43</v>
      </c>
      <c r="B216" s="21" t="s">
        <v>354</v>
      </c>
      <c r="C216" s="22">
        <f>+SUM(D216:J216)</f>
        <v>13418661</v>
      </c>
      <c r="D216" s="22">
        <f>+SUMIF('TOTAL RECURSOS 2019'!$P:$P,CONCATENATE("O001",$A216,1,$F$8),'TOTAL RECURSOS 2019'!$N:$N)</f>
        <v>0</v>
      </c>
      <c r="E216" s="22">
        <f>+SUMIF('TOTAL RECURSOS 2019'!$P:$P,CONCATENATE("M001",$A216,1,$F$8),'TOTAL RECURSOS 2019'!$N:$N)</f>
        <v>0</v>
      </c>
      <c r="F216" s="22">
        <f>+SUMIF('TOTAL RECURSOS 2019'!$P:$P,CONCATENATE("E006",$A216,1,$F$8),'TOTAL RECURSOS 2019'!$N:$N)</f>
        <v>7168661</v>
      </c>
      <c r="G216" s="22">
        <f>+SUMIF('TOTAL RECURSOS 2019'!$P:$P,CONCATENATE("K024",$A216,1,$G$8),'TOTAL RECURSOS 2019'!$N:$N)</f>
        <v>0</v>
      </c>
      <c r="H216" s="22">
        <f>+SUMIF('TOTAL RECURSOS 2019'!$P:$P,CONCATENATE("O001",$A216,4,$F$8),'TOTAL RECURSOS 2019'!$N:$N)</f>
        <v>0</v>
      </c>
      <c r="I216" s="22">
        <f>+SUMIF('TOTAL RECURSOS 2019'!$P:$P,CONCATENATE("M001",$A216,4,$F$8),'TOTAL RECURSOS 2019'!$N:$N)</f>
        <v>0</v>
      </c>
      <c r="J216" s="22">
        <f>+SUMIF('TOTAL RECURSOS 2019'!$P:$P,CONCATENATE("E006",$A216,4,$F$8),'TOTAL RECURSOS 2019'!$N:$N)</f>
        <v>6250000</v>
      </c>
    </row>
    <row r="217" spans="1:10" ht="17.100000000000001" customHeight="1" x14ac:dyDescent="0.25">
      <c r="A217" s="27" t="s">
        <v>188</v>
      </c>
      <c r="B217" s="21" t="s">
        <v>355</v>
      </c>
      <c r="C217" s="22">
        <f t="shared" ref="C217:J217" si="93">+C218</f>
        <v>2660236</v>
      </c>
      <c r="D217" s="22">
        <f t="shared" si="93"/>
        <v>0</v>
      </c>
      <c r="E217" s="22">
        <f t="shared" si="93"/>
        <v>0</v>
      </c>
      <c r="F217" s="22">
        <f t="shared" si="93"/>
        <v>2560236</v>
      </c>
      <c r="G217" s="22">
        <f t="shared" si="93"/>
        <v>0</v>
      </c>
      <c r="H217" s="22">
        <f t="shared" si="93"/>
        <v>0</v>
      </c>
      <c r="I217" s="22">
        <f t="shared" si="93"/>
        <v>0</v>
      </c>
      <c r="J217" s="22">
        <f t="shared" si="93"/>
        <v>100000</v>
      </c>
    </row>
    <row r="218" spans="1:10" ht="17.100000000000001" customHeight="1" x14ac:dyDescent="0.25">
      <c r="A218" s="28" t="s">
        <v>44</v>
      </c>
      <c r="B218" s="21" t="s">
        <v>356</v>
      </c>
      <c r="C218" s="22">
        <f>+SUM(D218:J218)</f>
        <v>2660236</v>
      </c>
      <c r="D218" s="22">
        <f>+SUMIF('TOTAL RECURSOS 2019'!$P:$P,CONCATENATE("O001",$A218,1,$F$8),'TOTAL RECURSOS 2019'!$N:$N)</f>
        <v>0</v>
      </c>
      <c r="E218" s="22">
        <f>+SUMIF('TOTAL RECURSOS 2019'!$P:$P,CONCATENATE("M001",$A218,1,$F$8),'TOTAL RECURSOS 2019'!$N:$N)</f>
        <v>0</v>
      </c>
      <c r="F218" s="22">
        <f>+SUMIF('TOTAL RECURSOS 2019'!$P:$P,CONCATENATE("E006",$A218,1,$F$8),'TOTAL RECURSOS 2019'!$N:$N)</f>
        <v>2560236</v>
      </c>
      <c r="G218" s="22">
        <f>+SUMIF('TOTAL RECURSOS 2019'!$P:$P,CONCATENATE("K024",$A218,1,$G$8),'TOTAL RECURSOS 2019'!$N:$N)</f>
        <v>0</v>
      </c>
      <c r="H218" s="22">
        <f>+SUMIF('TOTAL RECURSOS 2019'!$P:$P,CONCATENATE("O001",$A218,4,$F$8),'TOTAL RECURSOS 2019'!$N:$N)</f>
        <v>0</v>
      </c>
      <c r="I218" s="22">
        <f>+SUMIF('TOTAL RECURSOS 2019'!$P:$P,CONCATENATE("M001",$A218,4,$F$8),'TOTAL RECURSOS 2019'!$N:$N)</f>
        <v>0</v>
      </c>
      <c r="J218" s="22">
        <f>+SUMIF('TOTAL RECURSOS 2019'!$P:$P,CONCATENATE("E006",$A218,4,$F$8),'TOTAL RECURSOS 2019'!$N:$N)</f>
        <v>100000</v>
      </c>
    </row>
    <row r="219" spans="1:10" ht="17.100000000000001" customHeight="1" x14ac:dyDescent="0.25">
      <c r="A219" s="27" t="s">
        <v>189</v>
      </c>
      <c r="B219" s="21" t="s">
        <v>357</v>
      </c>
      <c r="C219" s="22">
        <f t="shared" ref="C219:J219" si="94">+C220</f>
        <v>2355417</v>
      </c>
      <c r="D219" s="22">
        <f t="shared" si="94"/>
        <v>0</v>
      </c>
      <c r="E219" s="22">
        <f t="shared" si="94"/>
        <v>0</v>
      </c>
      <c r="F219" s="22">
        <f t="shared" si="94"/>
        <v>2355417</v>
      </c>
      <c r="G219" s="22">
        <f t="shared" si="94"/>
        <v>0</v>
      </c>
      <c r="H219" s="22">
        <f t="shared" si="94"/>
        <v>0</v>
      </c>
      <c r="I219" s="22">
        <f t="shared" si="94"/>
        <v>0</v>
      </c>
      <c r="J219" s="22">
        <f t="shared" si="94"/>
        <v>0</v>
      </c>
    </row>
    <row r="220" spans="1:10" ht="17.100000000000001" customHeight="1" x14ac:dyDescent="0.25">
      <c r="A220" s="28" t="s">
        <v>45</v>
      </c>
      <c r="B220" s="21" t="s">
        <v>357</v>
      </c>
      <c r="C220" s="22">
        <f>+SUM(D220:J220)</f>
        <v>2355417</v>
      </c>
      <c r="D220" s="22">
        <f>+SUMIF('TOTAL RECURSOS 2019'!$P:$P,CONCATENATE("O001",$A220,1,$F$8),'TOTAL RECURSOS 2019'!$N:$N)</f>
        <v>0</v>
      </c>
      <c r="E220" s="22">
        <f>+SUMIF('TOTAL RECURSOS 2019'!$P:$P,CONCATENATE("M001",$A220,1,$F$8),'TOTAL RECURSOS 2019'!$N:$N)</f>
        <v>0</v>
      </c>
      <c r="F220" s="22">
        <f>+SUMIF('TOTAL RECURSOS 2019'!$P:$P,CONCATENATE("E006",$A220,1,$F$8),'TOTAL RECURSOS 2019'!$N:$N)</f>
        <v>2355417</v>
      </c>
      <c r="G220" s="22">
        <f>+SUMIF('TOTAL RECURSOS 2019'!$P:$P,CONCATENATE("K024",$A220,1,$G$8),'TOTAL RECURSOS 2019'!$N:$N)</f>
        <v>0</v>
      </c>
      <c r="H220" s="22">
        <f>+SUMIF('TOTAL RECURSOS 2019'!$P:$P,CONCATENATE("O001",$A220,4,$F$8),'TOTAL RECURSOS 2019'!$N:$N)</f>
        <v>0</v>
      </c>
      <c r="I220" s="22">
        <f>+SUMIF('TOTAL RECURSOS 2019'!$P:$P,CONCATENATE("M001",$A220,4,$F$8),'TOTAL RECURSOS 2019'!$N:$N)</f>
        <v>0</v>
      </c>
      <c r="J220" s="22">
        <f>+SUMIF('TOTAL RECURSOS 2019'!$P:$P,CONCATENATE("E006",$A220,4,$F$8),'TOTAL RECURSOS 2019'!$N:$N)</f>
        <v>0</v>
      </c>
    </row>
    <row r="221" spans="1:10" s="9" customFormat="1" ht="17.100000000000001" customHeight="1" x14ac:dyDescent="0.2">
      <c r="A221" s="26">
        <v>3700</v>
      </c>
      <c r="B221" s="19" t="s">
        <v>358</v>
      </c>
      <c r="C221" s="20">
        <f t="shared" ref="C221:J221" si="95">+C222+C226+C230+C233</f>
        <v>4720000</v>
      </c>
      <c r="D221" s="20">
        <f t="shared" si="95"/>
        <v>0</v>
      </c>
      <c r="E221" s="20">
        <f t="shared" si="95"/>
        <v>0</v>
      </c>
      <c r="F221" s="20">
        <f t="shared" si="95"/>
        <v>0</v>
      </c>
      <c r="G221" s="20">
        <f t="shared" si="95"/>
        <v>0</v>
      </c>
      <c r="H221" s="20">
        <f t="shared" si="95"/>
        <v>61100</v>
      </c>
      <c r="I221" s="20">
        <f t="shared" si="95"/>
        <v>63100</v>
      </c>
      <c r="J221" s="20">
        <f t="shared" si="95"/>
        <v>4595800</v>
      </c>
    </row>
    <row r="222" spans="1:10" ht="17.100000000000001" customHeight="1" x14ac:dyDescent="0.25">
      <c r="A222" s="27" t="s">
        <v>190</v>
      </c>
      <c r="B222" s="21" t="s">
        <v>359</v>
      </c>
      <c r="C222" s="22">
        <f t="shared" ref="C222:J222" si="96">+C223+C224+C225</f>
        <v>1150000</v>
      </c>
      <c r="D222" s="22">
        <f t="shared" si="96"/>
        <v>0</v>
      </c>
      <c r="E222" s="22">
        <f t="shared" si="96"/>
        <v>0</v>
      </c>
      <c r="F222" s="22">
        <f t="shared" si="96"/>
        <v>0</v>
      </c>
      <c r="G222" s="22">
        <f t="shared" si="96"/>
        <v>0</v>
      </c>
      <c r="H222" s="22">
        <f t="shared" si="96"/>
        <v>0</v>
      </c>
      <c r="I222" s="22">
        <f t="shared" si="96"/>
        <v>0</v>
      </c>
      <c r="J222" s="22">
        <f t="shared" si="96"/>
        <v>1150000</v>
      </c>
    </row>
    <row r="223" spans="1:10" ht="17.100000000000001" customHeight="1" x14ac:dyDescent="0.25">
      <c r="A223" s="28" t="s">
        <v>104</v>
      </c>
      <c r="B223" s="21" t="s">
        <v>360</v>
      </c>
      <c r="C223" s="22">
        <f>+SUM(D223:J223)</f>
        <v>250000</v>
      </c>
      <c r="D223" s="22">
        <f>+SUMIF('TOTAL RECURSOS 2019'!$P:$P,CONCATENATE("O001",$A223,1,$F$8),'TOTAL RECURSOS 2019'!$N:$N)</f>
        <v>0</v>
      </c>
      <c r="E223" s="22">
        <f>+SUMIF('TOTAL RECURSOS 2019'!$P:$P,CONCATENATE("M001",$A223,1,$F$8),'TOTAL RECURSOS 2019'!$N:$N)</f>
        <v>0</v>
      </c>
      <c r="F223" s="22">
        <f>+SUMIF('TOTAL RECURSOS 2019'!$P:$P,CONCATENATE("E006",$A223,1,$F$8),'TOTAL RECURSOS 2019'!$N:$N)</f>
        <v>0</v>
      </c>
      <c r="G223" s="22">
        <f>+SUMIF('TOTAL RECURSOS 2019'!$P:$P,CONCATENATE("K024",$A223,1,$G$8),'TOTAL RECURSOS 2019'!$N:$N)</f>
        <v>0</v>
      </c>
      <c r="H223" s="22">
        <f>+SUMIF('TOTAL RECURSOS 2019'!$P:$P,CONCATENATE("O001",$A223,4,$F$8),'TOTAL RECURSOS 2019'!$N:$N)</f>
        <v>0</v>
      </c>
      <c r="I223" s="22">
        <f>+SUMIF('TOTAL RECURSOS 2019'!$P:$P,CONCATENATE("M001",$A223,4,$F$8),'TOTAL RECURSOS 2019'!$N:$N)</f>
        <v>0</v>
      </c>
      <c r="J223" s="22">
        <f>+SUMIF('TOTAL RECURSOS 2019'!$P:$P,CONCATENATE("E006",$A223,4,$F$8),'TOTAL RECURSOS 2019'!$N:$N)</f>
        <v>250000</v>
      </c>
    </row>
    <row r="224" spans="1:10" ht="17.100000000000001" customHeight="1" x14ac:dyDescent="0.25">
      <c r="A224" s="28" t="s">
        <v>105</v>
      </c>
      <c r="B224" s="30" t="s">
        <v>396</v>
      </c>
      <c r="C224" s="22">
        <f>+SUM(D224:J224)</f>
        <v>200000</v>
      </c>
      <c r="D224" s="22">
        <f>+SUMIF('TOTAL RECURSOS 2019'!$P:$P,CONCATENATE("O001",$A224,1,$F$8),'TOTAL RECURSOS 2019'!$N:$N)</f>
        <v>0</v>
      </c>
      <c r="E224" s="22">
        <f>+SUMIF('TOTAL RECURSOS 2019'!$P:$P,CONCATENATE("M001",$A224,1,$F$8),'TOTAL RECURSOS 2019'!$N:$N)</f>
        <v>0</v>
      </c>
      <c r="F224" s="22">
        <f>+SUMIF('TOTAL RECURSOS 2019'!$P:$P,CONCATENATE("E006",$A224,1,$F$8),'TOTAL RECURSOS 2019'!$N:$N)</f>
        <v>0</v>
      </c>
      <c r="G224" s="22">
        <f>+SUMIF('TOTAL RECURSOS 2019'!$P:$P,CONCATENATE("K024",$A224,1,$G$8),'TOTAL RECURSOS 2019'!$N:$N)</f>
        <v>0</v>
      </c>
      <c r="H224" s="22">
        <f>+SUMIF('TOTAL RECURSOS 2019'!$P:$P,CONCATENATE("O001",$A224,4,$F$8),'TOTAL RECURSOS 2019'!$N:$N)</f>
        <v>0</v>
      </c>
      <c r="I224" s="22">
        <f>+SUMIF('TOTAL RECURSOS 2019'!$P:$P,CONCATENATE("M001",$A224,4,$F$8),'TOTAL RECURSOS 2019'!$N:$N)</f>
        <v>0</v>
      </c>
      <c r="J224" s="22">
        <f>+SUMIF('TOTAL RECURSOS 2019'!$P:$P,CONCATENATE("E006",$A224,4,$F$8),'TOTAL RECURSOS 2019'!$N:$N)</f>
        <v>200000</v>
      </c>
    </row>
    <row r="225" spans="1:10" ht="17.100000000000001" customHeight="1" x14ac:dyDescent="0.25">
      <c r="A225" s="28" t="s">
        <v>106</v>
      </c>
      <c r="B225" s="29" t="s">
        <v>361</v>
      </c>
      <c r="C225" s="22">
        <f>+SUM(D225:J225)</f>
        <v>700000</v>
      </c>
      <c r="D225" s="22">
        <f>+SUMIF('TOTAL RECURSOS 2019'!$P:$P,CONCATENATE("O001",$A225,1,$F$8),'TOTAL RECURSOS 2019'!$N:$N)</f>
        <v>0</v>
      </c>
      <c r="E225" s="22">
        <f>+SUMIF('TOTAL RECURSOS 2019'!$P:$P,CONCATENATE("M001",$A225,1,$F$8),'TOTAL RECURSOS 2019'!$N:$N)</f>
        <v>0</v>
      </c>
      <c r="F225" s="22">
        <f>+SUMIF('TOTAL RECURSOS 2019'!$P:$P,CONCATENATE("E006",$A225,1,$F$8),'TOTAL RECURSOS 2019'!$N:$N)</f>
        <v>0</v>
      </c>
      <c r="G225" s="22">
        <f>+SUMIF('TOTAL RECURSOS 2019'!$P:$P,CONCATENATE("K024",$A225,1,$G$8),'TOTAL RECURSOS 2019'!$N:$N)</f>
        <v>0</v>
      </c>
      <c r="H225" s="22">
        <f>+SUMIF('TOTAL RECURSOS 2019'!$P:$P,CONCATENATE("O001",$A225,4,$F$8),'TOTAL RECURSOS 2019'!$N:$N)</f>
        <v>0</v>
      </c>
      <c r="I225" s="22">
        <f>+SUMIF('TOTAL RECURSOS 2019'!$P:$P,CONCATENATE("M001",$A225,4,$F$8),'TOTAL RECURSOS 2019'!$N:$N)</f>
        <v>0</v>
      </c>
      <c r="J225" s="22">
        <f>+SUMIF('TOTAL RECURSOS 2019'!$P:$P,CONCATENATE("E006",$A225,4,$F$8),'TOTAL RECURSOS 2019'!$N:$N)</f>
        <v>700000</v>
      </c>
    </row>
    <row r="226" spans="1:10" ht="17.100000000000001" customHeight="1" x14ac:dyDescent="0.25">
      <c r="A226" s="27" t="s">
        <v>191</v>
      </c>
      <c r="B226" s="21" t="s">
        <v>362</v>
      </c>
      <c r="C226" s="22">
        <f t="shared" ref="C226:J226" si="97">+C227+C228+C229</f>
        <v>920000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16600</v>
      </c>
      <c r="I226" s="22">
        <f t="shared" si="97"/>
        <v>30600</v>
      </c>
      <c r="J226" s="22">
        <f t="shared" si="97"/>
        <v>872800</v>
      </c>
    </row>
    <row r="227" spans="1:10" ht="17.100000000000001" customHeight="1" x14ac:dyDescent="0.25">
      <c r="A227" s="28" t="s">
        <v>68</v>
      </c>
      <c r="B227" s="21" t="s">
        <v>363</v>
      </c>
      <c r="C227" s="22">
        <f>+SUM(D227:J227)</f>
        <v>240000</v>
      </c>
      <c r="D227" s="22">
        <f>+SUMIF('TOTAL RECURSOS 2019'!$P:$P,CONCATENATE("O001",$A227,1,$F$8),'TOTAL RECURSOS 2019'!$N:$N)</f>
        <v>0</v>
      </c>
      <c r="E227" s="22">
        <f>+SUMIF('TOTAL RECURSOS 2019'!$P:$P,CONCATENATE("M001",$A227,1,$F$8),'TOTAL RECURSOS 2019'!$N:$N)</f>
        <v>0</v>
      </c>
      <c r="F227" s="22">
        <f>+SUMIF('TOTAL RECURSOS 2019'!$P:$P,CONCATENATE("E006",$A227,1,$F$8),'TOTAL RECURSOS 2019'!$N:$N)</f>
        <v>0</v>
      </c>
      <c r="G227" s="22">
        <f>+SUMIF('TOTAL RECURSOS 2019'!$P:$P,CONCATENATE("K024",$A227,1,$G$8),'TOTAL RECURSOS 2019'!$N:$N)</f>
        <v>0</v>
      </c>
      <c r="H227" s="22">
        <f>+SUMIF('TOTAL RECURSOS 2019'!$P:$P,CONCATENATE("O001",$A227,4,$F$8),'TOTAL RECURSOS 2019'!$N:$N)</f>
        <v>0</v>
      </c>
      <c r="I227" s="22">
        <f>+SUMIF('TOTAL RECURSOS 2019'!$P:$P,CONCATENATE("M001",$A227,4,$F$8),'TOTAL RECURSOS 2019'!$N:$N)</f>
        <v>0</v>
      </c>
      <c r="J227" s="22">
        <f>+SUMIF('TOTAL RECURSOS 2019'!$P:$P,CONCATENATE("E006",$A227,4,$F$8),'TOTAL RECURSOS 2019'!$N:$N)</f>
        <v>240000</v>
      </c>
    </row>
    <row r="228" spans="1:10" ht="17.100000000000001" customHeight="1" x14ac:dyDescent="0.25">
      <c r="A228" s="28" t="s">
        <v>61</v>
      </c>
      <c r="B228" s="29" t="s">
        <v>364</v>
      </c>
      <c r="C228" s="22">
        <f>+SUM(D228:J228)</f>
        <v>530000</v>
      </c>
      <c r="D228" s="22">
        <f>+SUMIF('TOTAL RECURSOS 2019'!$P:$P,CONCATENATE("O001",$A228,1,$F$8),'TOTAL RECURSOS 2019'!$N:$N)</f>
        <v>0</v>
      </c>
      <c r="E228" s="22">
        <f>+SUMIF('TOTAL RECURSOS 2019'!$P:$P,CONCATENATE("M001",$A228,1,$F$8),'TOTAL RECURSOS 2019'!$N:$N)</f>
        <v>0</v>
      </c>
      <c r="F228" s="22">
        <f>+SUMIF('TOTAL RECURSOS 2019'!$P:$P,CONCATENATE("E006",$A228,1,$F$8),'TOTAL RECURSOS 2019'!$N:$N)</f>
        <v>0</v>
      </c>
      <c r="G228" s="22">
        <f>+SUMIF('TOTAL RECURSOS 2019'!$P:$P,CONCATENATE("K024",$A228,1,$G$8),'TOTAL RECURSOS 2019'!$N:$N)</f>
        <v>0</v>
      </c>
      <c r="H228" s="22">
        <f>+SUMIF('TOTAL RECURSOS 2019'!$P:$P,CONCATENATE("O001",$A228,4,$F$8),'TOTAL RECURSOS 2019'!$N:$N)</f>
        <v>16600</v>
      </c>
      <c r="I228" s="22">
        <f>+SUMIF('TOTAL RECURSOS 2019'!$P:$P,CONCATENATE("M001",$A228,4,$F$8),'TOTAL RECURSOS 2019'!$N:$N)</f>
        <v>30600</v>
      </c>
      <c r="J228" s="22">
        <f>+SUMIF('TOTAL RECURSOS 2019'!$P:$P,CONCATENATE("E006",$A228,4,$F$8),'TOTAL RECURSOS 2019'!$N:$N)</f>
        <v>482800</v>
      </c>
    </row>
    <row r="229" spans="1:10" ht="17.100000000000001" customHeight="1" x14ac:dyDescent="0.25">
      <c r="A229" s="28" t="s">
        <v>107</v>
      </c>
      <c r="B229" s="29" t="s">
        <v>365</v>
      </c>
      <c r="C229" s="22">
        <f>+SUM(D229:J229)</f>
        <v>150000</v>
      </c>
      <c r="D229" s="22">
        <f>+SUMIF('TOTAL RECURSOS 2019'!$P:$P,CONCATENATE("O001",$A229,1,$F$8),'TOTAL RECURSOS 2019'!$N:$N)</f>
        <v>0</v>
      </c>
      <c r="E229" s="22">
        <f>+SUMIF('TOTAL RECURSOS 2019'!$P:$P,CONCATENATE("M001",$A229,1,$F$8),'TOTAL RECURSOS 2019'!$N:$N)</f>
        <v>0</v>
      </c>
      <c r="F229" s="22">
        <f>+SUMIF('TOTAL RECURSOS 2019'!$P:$P,CONCATENATE("E006",$A229,1,$F$8),'TOTAL RECURSOS 2019'!$N:$N)</f>
        <v>0</v>
      </c>
      <c r="G229" s="22">
        <f>+SUMIF('TOTAL RECURSOS 2019'!$P:$P,CONCATENATE("K024",$A229,1,$G$8),'TOTAL RECURSOS 2019'!$N:$N)</f>
        <v>0</v>
      </c>
      <c r="H229" s="22">
        <f>+SUMIF('TOTAL RECURSOS 2019'!$P:$P,CONCATENATE("O001",$A229,4,$F$8),'TOTAL RECURSOS 2019'!$N:$N)</f>
        <v>0</v>
      </c>
      <c r="I229" s="22">
        <f>+SUMIF('TOTAL RECURSOS 2019'!$P:$P,CONCATENATE("M001",$A229,4,$F$8),'TOTAL RECURSOS 2019'!$N:$N)</f>
        <v>0</v>
      </c>
      <c r="J229" s="22">
        <f>+SUMIF('TOTAL RECURSOS 2019'!$P:$P,CONCATENATE("E006",$A229,4,$F$8),'TOTAL RECURSOS 2019'!$N:$N)</f>
        <v>150000</v>
      </c>
    </row>
    <row r="230" spans="1:10" ht="17.100000000000001" customHeight="1" x14ac:dyDescent="0.25">
      <c r="A230" s="27" t="s">
        <v>192</v>
      </c>
      <c r="B230" s="21" t="s">
        <v>366</v>
      </c>
      <c r="C230" s="22">
        <f t="shared" ref="C230:J230" si="98">+C231+C232</f>
        <v>2050000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44500</v>
      </c>
      <c r="I230" s="22">
        <f t="shared" si="98"/>
        <v>32500</v>
      </c>
      <c r="J230" s="22">
        <f t="shared" si="98"/>
        <v>1973000</v>
      </c>
    </row>
    <row r="231" spans="1:10" ht="17.100000000000001" customHeight="1" x14ac:dyDescent="0.25">
      <c r="A231" s="28" t="s">
        <v>69</v>
      </c>
      <c r="B231" s="21" t="s">
        <v>367</v>
      </c>
      <c r="C231" s="22">
        <f>+SUM(D231:J231)</f>
        <v>1150000</v>
      </c>
      <c r="D231" s="22">
        <f>+SUMIF('TOTAL RECURSOS 2019'!$P:$P,CONCATENATE("O001",$A231,1,$F$8),'TOTAL RECURSOS 2019'!$N:$N)</f>
        <v>0</v>
      </c>
      <c r="E231" s="22">
        <f>+SUMIF('TOTAL RECURSOS 2019'!$P:$P,CONCATENATE("M001",$A231,1,$F$8),'TOTAL RECURSOS 2019'!$N:$N)</f>
        <v>0</v>
      </c>
      <c r="F231" s="22">
        <f>+SUMIF('TOTAL RECURSOS 2019'!$P:$P,CONCATENATE("E006",$A231,1,$F$8),'TOTAL RECURSOS 2019'!$N:$N)</f>
        <v>0</v>
      </c>
      <c r="G231" s="22">
        <f>+SUMIF('TOTAL RECURSOS 2019'!$P:$P,CONCATENATE("K024",$A231,1,$G$8),'TOTAL RECURSOS 2019'!$N:$N)</f>
        <v>0</v>
      </c>
      <c r="H231" s="22">
        <f>+SUMIF('TOTAL RECURSOS 2019'!$P:$P,CONCATENATE("O001",$A231,4,$F$8),'TOTAL RECURSOS 2019'!$N:$N)</f>
        <v>0</v>
      </c>
      <c r="I231" s="22">
        <f>+SUMIF('TOTAL RECURSOS 2019'!$P:$P,CONCATENATE("M001",$A231,4,$F$8),'TOTAL RECURSOS 2019'!$N:$N)</f>
        <v>0</v>
      </c>
      <c r="J231" s="22">
        <f>+SUMIF('TOTAL RECURSOS 2019'!$P:$P,CONCATENATE("E006",$A231,4,$F$8),'TOTAL RECURSOS 2019'!$N:$N)</f>
        <v>1150000</v>
      </c>
    </row>
    <row r="232" spans="1:10" ht="17.100000000000001" customHeight="1" x14ac:dyDescent="0.25">
      <c r="A232" s="28" t="s">
        <v>62</v>
      </c>
      <c r="B232" s="21" t="s">
        <v>368</v>
      </c>
      <c r="C232" s="22">
        <f>+SUM(D232:J232)</f>
        <v>900000</v>
      </c>
      <c r="D232" s="22">
        <f>+SUMIF('TOTAL RECURSOS 2019'!$P:$P,CONCATENATE("O001",$A232,1,$F$8),'TOTAL RECURSOS 2019'!$N:$N)</f>
        <v>0</v>
      </c>
      <c r="E232" s="22">
        <f>+SUMIF('TOTAL RECURSOS 2019'!$P:$P,CONCATENATE("M001",$A232,1,$F$8),'TOTAL RECURSOS 2019'!$N:$N)</f>
        <v>0</v>
      </c>
      <c r="F232" s="22">
        <f>+SUMIF('TOTAL RECURSOS 2019'!$P:$P,CONCATENATE("E006",$A232,1,$F$8),'TOTAL RECURSOS 2019'!$N:$N)</f>
        <v>0</v>
      </c>
      <c r="G232" s="22">
        <f>+SUMIF('TOTAL RECURSOS 2019'!$P:$P,CONCATENATE("K024",$A232,1,$G$8),'TOTAL RECURSOS 2019'!$N:$N)</f>
        <v>0</v>
      </c>
      <c r="H232" s="22">
        <f>+SUMIF('TOTAL RECURSOS 2019'!$P:$P,CONCATENATE("O001",$A232,4,$F$8),'TOTAL RECURSOS 2019'!$N:$N)</f>
        <v>44500</v>
      </c>
      <c r="I232" s="22">
        <f>+SUMIF('TOTAL RECURSOS 2019'!$P:$P,CONCATENATE("M001",$A232,4,$F$8),'TOTAL RECURSOS 2019'!$N:$N)</f>
        <v>32500</v>
      </c>
      <c r="J232" s="22">
        <f>+SUMIF('TOTAL RECURSOS 2019'!$P:$P,CONCATENATE("E006",$A232,4,$F$8),'TOTAL RECURSOS 2019'!$N:$N)</f>
        <v>823000</v>
      </c>
    </row>
    <row r="233" spans="1:10" ht="17.100000000000001" customHeight="1" x14ac:dyDescent="0.25">
      <c r="A233" s="27" t="s">
        <v>193</v>
      </c>
      <c r="B233" s="21" t="s">
        <v>369</v>
      </c>
      <c r="C233" s="22">
        <f t="shared" ref="C233:J233" si="99">+C234</f>
        <v>600000</v>
      </c>
      <c r="D233" s="22">
        <f t="shared" si="99"/>
        <v>0</v>
      </c>
      <c r="E233" s="22">
        <f t="shared" si="99"/>
        <v>0</v>
      </c>
      <c r="F233" s="22">
        <f t="shared" si="99"/>
        <v>0</v>
      </c>
      <c r="G233" s="22">
        <f t="shared" si="99"/>
        <v>0</v>
      </c>
      <c r="H233" s="22">
        <f t="shared" si="99"/>
        <v>0</v>
      </c>
      <c r="I233" s="22">
        <f t="shared" si="99"/>
        <v>0</v>
      </c>
      <c r="J233" s="22">
        <f t="shared" si="99"/>
        <v>600000</v>
      </c>
    </row>
    <row r="234" spans="1:10" ht="17.100000000000001" customHeight="1" x14ac:dyDescent="0.25">
      <c r="A234" s="28" t="s">
        <v>108</v>
      </c>
      <c r="B234" s="29" t="s">
        <v>370</v>
      </c>
      <c r="C234" s="22">
        <f>+SUM(D234:J234)</f>
        <v>600000</v>
      </c>
      <c r="D234" s="22">
        <f>+SUMIF('TOTAL RECURSOS 2019'!$P:$P,CONCATENATE("O001",$A234,1,$F$8),'TOTAL RECURSOS 2019'!$N:$N)</f>
        <v>0</v>
      </c>
      <c r="E234" s="22">
        <f>+SUMIF('TOTAL RECURSOS 2019'!$P:$P,CONCATENATE("M001",$A234,1,$F$8),'TOTAL RECURSOS 2019'!$N:$N)</f>
        <v>0</v>
      </c>
      <c r="F234" s="22">
        <f>+SUMIF('TOTAL RECURSOS 2019'!$P:$P,CONCATENATE("E006",$A234,1,$F$8),'TOTAL RECURSOS 2019'!$N:$N)</f>
        <v>0</v>
      </c>
      <c r="G234" s="22">
        <f>+SUMIF('TOTAL RECURSOS 2019'!$P:$P,CONCATENATE("K024",$A234,1,$G$8),'TOTAL RECURSOS 2019'!$N:$N)</f>
        <v>0</v>
      </c>
      <c r="H234" s="22">
        <f>+SUMIF('TOTAL RECURSOS 2019'!$P:$P,CONCATENATE("O001",$A234,4,$F$8),'TOTAL RECURSOS 2019'!$N:$N)</f>
        <v>0</v>
      </c>
      <c r="I234" s="22">
        <f>+SUMIF('TOTAL RECURSOS 2019'!$P:$P,CONCATENATE("M001",$A234,4,$F$8),'TOTAL RECURSOS 2019'!$N:$N)</f>
        <v>0</v>
      </c>
      <c r="J234" s="22">
        <f>+SUMIF('TOTAL RECURSOS 2019'!$P:$P,CONCATENATE("E006",$A234,4,$F$8),'TOTAL RECURSOS 2019'!$N:$N)</f>
        <v>600000</v>
      </c>
    </row>
    <row r="235" spans="1:10" s="9" customFormat="1" ht="17.100000000000001" customHeight="1" x14ac:dyDescent="0.2">
      <c r="A235" s="26">
        <v>3800</v>
      </c>
      <c r="B235" s="19" t="s">
        <v>371</v>
      </c>
      <c r="C235" s="20">
        <f>+C236+C238+C240+C242</f>
        <v>1110000</v>
      </c>
      <c r="D235" s="20">
        <f t="shared" ref="D235:J235" si="100">+D236+D238+D240+D242</f>
        <v>0</v>
      </c>
      <c r="E235" s="20">
        <f t="shared" si="100"/>
        <v>0</v>
      </c>
      <c r="F235" s="20">
        <f t="shared" si="100"/>
        <v>0</v>
      </c>
      <c r="G235" s="20">
        <f t="shared" si="100"/>
        <v>0</v>
      </c>
      <c r="H235" s="20">
        <f t="shared" si="100"/>
        <v>0</v>
      </c>
      <c r="I235" s="20">
        <f t="shared" si="100"/>
        <v>0</v>
      </c>
      <c r="J235" s="20">
        <f t="shared" si="100"/>
        <v>1110000</v>
      </c>
    </row>
    <row r="236" spans="1:10" ht="17.100000000000001" customHeight="1" x14ac:dyDescent="0.25">
      <c r="A236" s="27" t="s">
        <v>194</v>
      </c>
      <c r="B236" s="21" t="s">
        <v>372</v>
      </c>
      <c r="C236" s="22">
        <f t="shared" ref="C236:J236" si="101">+C237</f>
        <v>10000</v>
      </c>
      <c r="D236" s="22">
        <f t="shared" si="101"/>
        <v>0</v>
      </c>
      <c r="E236" s="22">
        <f t="shared" si="101"/>
        <v>0</v>
      </c>
      <c r="F236" s="22">
        <f t="shared" si="101"/>
        <v>0</v>
      </c>
      <c r="G236" s="22">
        <f t="shared" si="101"/>
        <v>0</v>
      </c>
      <c r="H236" s="22">
        <f t="shared" si="101"/>
        <v>0</v>
      </c>
      <c r="I236" s="22">
        <f t="shared" si="101"/>
        <v>0</v>
      </c>
      <c r="J236" s="22">
        <f t="shared" si="101"/>
        <v>10000</v>
      </c>
    </row>
    <row r="237" spans="1:10" ht="17.100000000000001" customHeight="1" x14ac:dyDescent="0.25">
      <c r="A237" s="28" t="s">
        <v>70</v>
      </c>
      <c r="B237" s="21" t="s">
        <v>373</v>
      </c>
      <c r="C237" s="22">
        <f>+SUM(D237:J237)</f>
        <v>10000</v>
      </c>
      <c r="D237" s="22">
        <f>+SUMIF('TOTAL RECURSOS 2019'!$P:$P,CONCATENATE("O001",$A237,1,$F$8),'TOTAL RECURSOS 2019'!$N:$N)</f>
        <v>0</v>
      </c>
      <c r="E237" s="22">
        <f>+SUMIF('TOTAL RECURSOS 2019'!$P:$P,CONCATENATE("M001",$A237,1,$F$8),'TOTAL RECURSOS 2019'!$N:$N)</f>
        <v>0</v>
      </c>
      <c r="F237" s="22">
        <f>+SUMIF('TOTAL RECURSOS 2019'!$P:$P,CONCATENATE("E006",$A237,1,$F$8),'TOTAL RECURSOS 2019'!$N:$N)</f>
        <v>0</v>
      </c>
      <c r="G237" s="22">
        <f>+SUMIF('TOTAL RECURSOS 2019'!$P:$P,CONCATENATE("K024",$A237,1,$G$8),'TOTAL RECURSOS 2019'!$N:$N)</f>
        <v>0</v>
      </c>
      <c r="H237" s="22">
        <f>+SUMIF('TOTAL RECURSOS 2019'!$P:$P,CONCATENATE("O001",$A237,4,$F$8),'TOTAL RECURSOS 2019'!$N:$N)</f>
        <v>0</v>
      </c>
      <c r="I237" s="22">
        <f>+SUMIF('TOTAL RECURSOS 2019'!$P:$P,CONCATENATE("M001",$A237,4,$F$8),'TOTAL RECURSOS 2019'!$N:$N)</f>
        <v>0</v>
      </c>
      <c r="J237" s="22">
        <f>+SUMIF('TOTAL RECURSOS 2019'!$P:$P,CONCATENATE("E006",$A237,4,$F$8),'TOTAL RECURSOS 2019'!$N:$N)</f>
        <v>10000</v>
      </c>
    </row>
    <row r="238" spans="1:10" ht="17.100000000000001" customHeight="1" x14ac:dyDescent="0.25">
      <c r="A238" s="27" t="s">
        <v>195</v>
      </c>
      <c r="B238" s="21" t="s">
        <v>374</v>
      </c>
      <c r="C238" s="22">
        <f t="shared" ref="C238:J238" si="102">+C239</f>
        <v>1000000</v>
      </c>
      <c r="D238" s="22">
        <f t="shared" si="102"/>
        <v>0</v>
      </c>
      <c r="E238" s="22">
        <f t="shared" si="102"/>
        <v>0</v>
      </c>
      <c r="F238" s="22">
        <f t="shared" si="102"/>
        <v>0</v>
      </c>
      <c r="G238" s="22">
        <f t="shared" si="102"/>
        <v>0</v>
      </c>
      <c r="H238" s="22">
        <f t="shared" si="102"/>
        <v>0</v>
      </c>
      <c r="I238" s="22">
        <f t="shared" si="102"/>
        <v>0</v>
      </c>
      <c r="J238" s="22">
        <f t="shared" si="102"/>
        <v>1000000</v>
      </c>
    </row>
    <row r="239" spans="1:10" ht="17.100000000000001" customHeight="1" x14ac:dyDescent="0.25">
      <c r="A239" s="28" t="s">
        <v>109</v>
      </c>
      <c r="B239" s="21" t="s">
        <v>374</v>
      </c>
      <c r="C239" s="22">
        <f>+SUM(D239:J239)</f>
        <v>1000000</v>
      </c>
      <c r="D239" s="22">
        <f>+SUMIF('TOTAL RECURSOS 2019'!$P:$P,CONCATENATE("O001",$A239,1,$F$8),'TOTAL RECURSOS 2019'!$N:$N)</f>
        <v>0</v>
      </c>
      <c r="E239" s="22">
        <f>+SUMIF('TOTAL RECURSOS 2019'!$P:$P,CONCATENATE("M001",$A239,1,$F$8),'TOTAL RECURSOS 2019'!$N:$N)</f>
        <v>0</v>
      </c>
      <c r="F239" s="22">
        <f>+SUMIF('TOTAL RECURSOS 2019'!$P:$P,CONCATENATE("E006",$A239,1,$F$8),'TOTAL RECURSOS 2019'!$N:$N)</f>
        <v>0</v>
      </c>
      <c r="G239" s="22">
        <f>+SUMIF('TOTAL RECURSOS 2019'!$P:$P,CONCATENATE("K024",$A239,1,$G$8),'TOTAL RECURSOS 2019'!$N:$N)</f>
        <v>0</v>
      </c>
      <c r="H239" s="22">
        <f>+SUMIF('TOTAL RECURSOS 2019'!$P:$P,CONCATENATE("O001",$A239,4,$F$8),'TOTAL RECURSOS 2019'!$N:$N)</f>
        <v>0</v>
      </c>
      <c r="I239" s="22">
        <f>+SUMIF('TOTAL RECURSOS 2019'!$P:$P,CONCATENATE("M001",$A239,4,$F$8),'TOTAL RECURSOS 2019'!$N:$N)</f>
        <v>0</v>
      </c>
      <c r="J239" s="22">
        <f>+SUMIF('TOTAL RECURSOS 2019'!$P:$P,CONCATENATE("E006",$A239,4,$F$8),'TOTAL RECURSOS 2019'!$N:$N)</f>
        <v>1000000</v>
      </c>
    </row>
    <row r="240" spans="1:10" ht="17.100000000000001" customHeight="1" x14ac:dyDescent="0.25">
      <c r="A240" s="27">
        <v>384</v>
      </c>
      <c r="B240" s="21" t="s">
        <v>494</v>
      </c>
      <c r="C240" s="22">
        <f t="shared" ref="C240:J242" si="103">+C241</f>
        <v>100000</v>
      </c>
      <c r="D240" s="22">
        <f t="shared" si="103"/>
        <v>0</v>
      </c>
      <c r="E240" s="22">
        <f t="shared" si="103"/>
        <v>0</v>
      </c>
      <c r="F240" s="22">
        <f t="shared" si="103"/>
        <v>0</v>
      </c>
      <c r="G240" s="22">
        <f t="shared" si="103"/>
        <v>0</v>
      </c>
      <c r="H240" s="22">
        <f t="shared" si="103"/>
        <v>0</v>
      </c>
      <c r="I240" s="22">
        <f t="shared" si="103"/>
        <v>0</v>
      </c>
      <c r="J240" s="22">
        <f t="shared" si="103"/>
        <v>100000</v>
      </c>
    </row>
    <row r="241" spans="1:10" ht="17.100000000000001" customHeight="1" x14ac:dyDescent="0.25">
      <c r="A241" s="28">
        <v>38401</v>
      </c>
      <c r="B241" s="21" t="s">
        <v>494</v>
      </c>
      <c r="C241" s="22">
        <f>+SUM(D241:J241)</f>
        <v>100000</v>
      </c>
      <c r="D241" s="22">
        <f>+SUMIF('TOTAL RECURSOS 2019'!$P:$P,CONCATENATE("O001",$A241,1,$F$8),'TOTAL RECURSOS 2019'!$N:$N)</f>
        <v>0</v>
      </c>
      <c r="E241" s="22">
        <f>+SUMIF('TOTAL RECURSOS 2019'!$P:$P,CONCATENATE("M001",$A241,1,$F$8),'TOTAL RECURSOS 2019'!$N:$N)</f>
        <v>0</v>
      </c>
      <c r="F241" s="22">
        <f>+SUMIF('TOTAL RECURSOS 2019'!$P:$P,CONCATENATE("E006",$A241,1,$F$8),'TOTAL RECURSOS 2019'!$N:$N)</f>
        <v>0</v>
      </c>
      <c r="G241" s="22">
        <f>+SUMIF('TOTAL RECURSOS 2019'!$P:$P,CONCATENATE("K024",$A241,1,$G$8),'TOTAL RECURSOS 2019'!$N:$N)</f>
        <v>0</v>
      </c>
      <c r="H241" s="22">
        <f>+SUMIF('TOTAL RECURSOS 2019'!$P:$P,CONCATENATE("O001",$A241,4,$F$8),'TOTAL RECURSOS 2019'!$N:$N)</f>
        <v>0</v>
      </c>
      <c r="I241" s="22">
        <f>+SUMIF('TOTAL RECURSOS 2019'!$P:$P,CONCATENATE("M001",$A241,4,$F$8),'TOTAL RECURSOS 2019'!$N:$N)</f>
        <v>0</v>
      </c>
      <c r="J241" s="22">
        <f>+SUMIF('TOTAL RECURSOS 2019'!$P:$P,CONCATENATE("E006",$A241,4,$F$8),'TOTAL RECURSOS 2019'!$N:$N)</f>
        <v>100000</v>
      </c>
    </row>
    <row r="242" spans="1:10" ht="17.100000000000001" customHeight="1" x14ac:dyDescent="0.25">
      <c r="A242" s="27" t="s">
        <v>196</v>
      </c>
      <c r="B242" s="21" t="s">
        <v>375</v>
      </c>
      <c r="C242" s="22">
        <f t="shared" si="103"/>
        <v>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0</v>
      </c>
    </row>
    <row r="243" spans="1:10" ht="17.100000000000001" customHeight="1" x14ac:dyDescent="0.25">
      <c r="A243" s="28" t="s">
        <v>110</v>
      </c>
      <c r="B243" s="21" t="s">
        <v>376</v>
      </c>
      <c r="C243" s="22">
        <f>+SUM(D243:J243)</f>
        <v>0</v>
      </c>
      <c r="D243" s="22">
        <f>+SUMIF('TOTAL RECURSOS 2019'!$P:$P,CONCATENATE("O001",$A243,1,$F$8),'TOTAL RECURSOS 2019'!$N:$N)</f>
        <v>0</v>
      </c>
      <c r="E243" s="22">
        <f>+SUMIF('TOTAL RECURSOS 2019'!$P:$P,CONCATENATE("M001",$A243,1,$F$8),'TOTAL RECURSOS 2019'!$N:$N)</f>
        <v>0</v>
      </c>
      <c r="F243" s="22">
        <f>+SUMIF('TOTAL RECURSOS 2019'!$P:$P,CONCATENATE("E006",$A243,1,$F$8),'TOTAL RECURSOS 2019'!$N:$N)</f>
        <v>0</v>
      </c>
      <c r="G243" s="22">
        <f>+SUMIF('TOTAL RECURSOS 2019'!$P:$P,CONCATENATE("K024",$A243,1,$G$8),'TOTAL RECURSOS 2019'!$N:$N)</f>
        <v>0</v>
      </c>
      <c r="H243" s="22">
        <f>+SUMIF('TOTAL RECURSOS 2019'!$P:$P,CONCATENATE("O001",$A243,4,$F$8),'TOTAL RECURSOS 2019'!$N:$N)</f>
        <v>0</v>
      </c>
      <c r="I243" s="22">
        <f>+SUMIF('TOTAL RECURSOS 2019'!$P:$P,CONCATENATE("M001",$A243,4,$F$8),'TOTAL RECURSOS 2019'!$N:$N)</f>
        <v>0</v>
      </c>
      <c r="J243" s="22">
        <f>+SUMIF('TOTAL RECURSOS 2019'!$P:$P,CONCATENATE("E006",$A243,4,$F$8),'TOTAL RECURSOS 2019'!$N:$N)</f>
        <v>0</v>
      </c>
    </row>
    <row r="244" spans="1:10" s="9" customFormat="1" ht="17.100000000000001" customHeight="1" x14ac:dyDescent="0.2">
      <c r="A244" s="26">
        <v>3900</v>
      </c>
      <c r="B244" s="19" t="s">
        <v>377</v>
      </c>
      <c r="C244" s="20">
        <f t="shared" ref="C244:J244" si="104">+C245+C248+C250+C252</f>
        <v>8350931</v>
      </c>
      <c r="D244" s="20">
        <f t="shared" si="104"/>
        <v>94158</v>
      </c>
      <c r="E244" s="20">
        <f t="shared" si="104"/>
        <v>207341</v>
      </c>
      <c r="F244" s="20">
        <f t="shared" si="104"/>
        <v>2794432</v>
      </c>
      <c r="G244" s="20">
        <f t="shared" si="104"/>
        <v>0</v>
      </c>
      <c r="H244" s="20">
        <f t="shared" si="104"/>
        <v>0</v>
      </c>
      <c r="I244" s="20">
        <f t="shared" si="104"/>
        <v>0</v>
      </c>
      <c r="J244" s="20">
        <f t="shared" si="104"/>
        <v>5255000</v>
      </c>
    </row>
    <row r="245" spans="1:10" ht="17.100000000000001" customHeight="1" x14ac:dyDescent="0.25">
      <c r="A245" s="27" t="s">
        <v>197</v>
      </c>
      <c r="B245" s="21" t="s">
        <v>378</v>
      </c>
      <c r="C245" s="22">
        <f t="shared" ref="C245:J245" si="105">+C246+C247</f>
        <v>105000</v>
      </c>
      <c r="D245" s="22">
        <f t="shared" si="105"/>
        <v>0</v>
      </c>
      <c r="E245" s="22">
        <f t="shared" si="105"/>
        <v>0</v>
      </c>
      <c r="F245" s="22">
        <f t="shared" si="105"/>
        <v>0</v>
      </c>
      <c r="G245" s="22">
        <f t="shared" si="105"/>
        <v>0</v>
      </c>
      <c r="H245" s="22">
        <f t="shared" si="105"/>
        <v>0</v>
      </c>
      <c r="I245" s="22">
        <f t="shared" si="105"/>
        <v>0</v>
      </c>
      <c r="J245" s="22">
        <f t="shared" si="105"/>
        <v>105000</v>
      </c>
    </row>
    <row r="246" spans="1:10" ht="17.100000000000001" customHeight="1" x14ac:dyDescent="0.25">
      <c r="A246" s="28" t="s">
        <v>111</v>
      </c>
      <c r="B246" s="21" t="s">
        <v>379</v>
      </c>
      <c r="C246" s="22">
        <f>+SUM(D246:J246)</f>
        <v>15000</v>
      </c>
      <c r="D246" s="22">
        <f>+SUMIF('TOTAL RECURSOS 2019'!$P:$P,CONCATENATE("O001",$A246,1,$F$8),'TOTAL RECURSOS 2019'!$N:$N)</f>
        <v>0</v>
      </c>
      <c r="E246" s="22">
        <f>+SUMIF('TOTAL RECURSOS 2019'!$P:$P,CONCATENATE("M001",$A246,1,$F$8),'TOTAL RECURSOS 2019'!$N:$N)</f>
        <v>0</v>
      </c>
      <c r="F246" s="22">
        <f>+SUMIF('TOTAL RECURSOS 2019'!$P:$P,CONCATENATE("E006",$A246,1,$F$8),'TOTAL RECURSOS 2019'!$N:$N)</f>
        <v>0</v>
      </c>
      <c r="G246" s="22">
        <f>+SUMIF('TOTAL RECURSOS 2019'!$P:$P,CONCATENATE("K024",$A246,1,$G$8),'TOTAL RECURSOS 2019'!$N:$N)</f>
        <v>0</v>
      </c>
      <c r="H246" s="22">
        <f>+SUMIF('TOTAL RECURSOS 2019'!$P:$P,CONCATENATE("O001",$A246,4,$F$8),'TOTAL RECURSOS 2019'!$N:$N)</f>
        <v>0</v>
      </c>
      <c r="I246" s="22">
        <f>+SUMIF('TOTAL RECURSOS 2019'!$P:$P,CONCATENATE("M001",$A246,4,$F$8),'TOTAL RECURSOS 2019'!$N:$N)</f>
        <v>0</v>
      </c>
      <c r="J246" s="22">
        <f>+SUMIF('TOTAL RECURSOS 2019'!$P:$P,CONCATENATE("E006",$A246,4,$F$8),'TOTAL RECURSOS 2019'!$N:$N)</f>
        <v>15000</v>
      </c>
    </row>
    <row r="247" spans="1:10" ht="17.100000000000001" customHeight="1" x14ac:dyDescent="0.25">
      <c r="A247" s="28" t="s">
        <v>71</v>
      </c>
      <c r="B247" s="21" t="s">
        <v>380</v>
      </c>
      <c r="C247" s="22">
        <f>+SUM(D247:J247)</f>
        <v>90000</v>
      </c>
      <c r="D247" s="22">
        <f>+SUMIF('TOTAL RECURSOS 2019'!$P:$P,CONCATENATE("O001",$A247,1,$F$8),'TOTAL RECURSOS 2019'!$N:$N)</f>
        <v>0</v>
      </c>
      <c r="E247" s="22">
        <f>+SUMIF('TOTAL RECURSOS 2019'!$P:$P,CONCATENATE("M001",$A247,1,$F$8),'TOTAL RECURSOS 2019'!$N:$N)</f>
        <v>0</v>
      </c>
      <c r="F247" s="22">
        <f>+SUMIF('TOTAL RECURSOS 2019'!$P:$P,CONCATENATE("E006",$A247,1,$F$8),'TOTAL RECURSOS 2019'!$N:$N)</f>
        <v>0</v>
      </c>
      <c r="G247" s="22">
        <f>+SUMIF('TOTAL RECURSOS 2019'!$P:$P,CONCATENATE("K024",$A247,1,$G$8),'TOTAL RECURSOS 2019'!$N:$N)</f>
        <v>0</v>
      </c>
      <c r="H247" s="22">
        <f>+SUMIF('TOTAL RECURSOS 2019'!$P:$P,CONCATENATE("O001",$A247,4,$F$8),'TOTAL RECURSOS 2019'!$N:$N)</f>
        <v>0</v>
      </c>
      <c r="I247" s="22">
        <f>+SUMIF('TOTAL RECURSOS 2019'!$P:$P,CONCATENATE("M001",$A247,4,$F$8),'TOTAL RECURSOS 2019'!$N:$N)</f>
        <v>0</v>
      </c>
      <c r="J247" s="22">
        <f>+SUMIF('TOTAL RECURSOS 2019'!$P:$P,CONCATENATE("E006",$A247,4,$F$8),'TOTAL RECURSOS 2019'!$N:$N)</f>
        <v>90000</v>
      </c>
    </row>
    <row r="248" spans="1:10" ht="17.100000000000001" customHeight="1" x14ac:dyDescent="0.25">
      <c r="A248" s="27" t="s">
        <v>198</v>
      </c>
      <c r="B248" s="21" t="s">
        <v>381</v>
      </c>
      <c r="C248" s="22">
        <f t="shared" ref="C248:J248" si="106">+C249</f>
        <v>250000</v>
      </c>
      <c r="D248" s="22">
        <f t="shared" si="106"/>
        <v>0</v>
      </c>
      <c r="E248" s="22">
        <f t="shared" si="106"/>
        <v>0</v>
      </c>
      <c r="F248" s="22">
        <f t="shared" si="106"/>
        <v>0</v>
      </c>
      <c r="G248" s="22">
        <f t="shared" si="106"/>
        <v>0</v>
      </c>
      <c r="H248" s="22">
        <f t="shared" si="106"/>
        <v>0</v>
      </c>
      <c r="I248" s="22">
        <f t="shared" si="106"/>
        <v>0</v>
      </c>
      <c r="J248" s="22">
        <f t="shared" si="106"/>
        <v>250000</v>
      </c>
    </row>
    <row r="249" spans="1:10" ht="17.100000000000001" customHeight="1" x14ac:dyDescent="0.25">
      <c r="A249" s="28" t="s">
        <v>112</v>
      </c>
      <c r="B249" s="21" t="s">
        <v>381</v>
      </c>
      <c r="C249" s="22">
        <f>+SUM(D249:J249)</f>
        <v>250000</v>
      </c>
      <c r="D249" s="22">
        <f>+SUMIF('TOTAL RECURSOS 2019'!$P:$P,CONCATENATE("O001",$A249,1,$F$8),'TOTAL RECURSOS 2019'!$N:$N)</f>
        <v>0</v>
      </c>
      <c r="E249" s="22">
        <f>+SUMIF('TOTAL RECURSOS 2019'!$P:$P,CONCATENATE("M001",$A249,1,$F$8),'TOTAL RECURSOS 2019'!$N:$N)</f>
        <v>0</v>
      </c>
      <c r="F249" s="22">
        <f>+SUMIF('TOTAL RECURSOS 2019'!$P:$P,CONCATENATE("E006",$A249,1,$F$8),'TOTAL RECURSOS 2019'!$N:$N)</f>
        <v>0</v>
      </c>
      <c r="G249" s="22">
        <f>+SUMIF('TOTAL RECURSOS 2019'!$P:$P,CONCATENATE("K024",$A249,1,$G$8),'TOTAL RECURSOS 2019'!$N:$N)</f>
        <v>0</v>
      </c>
      <c r="H249" s="22">
        <f>+SUMIF('TOTAL RECURSOS 2019'!$P:$P,CONCATENATE("O001",$A249,4,$F$8),'TOTAL RECURSOS 2019'!$N:$N)</f>
        <v>0</v>
      </c>
      <c r="I249" s="22">
        <f>+SUMIF('TOTAL RECURSOS 2019'!$P:$P,CONCATENATE("M001",$A249,4,$F$8),'TOTAL RECURSOS 2019'!$N:$N)</f>
        <v>0</v>
      </c>
      <c r="J249" s="22">
        <f>+SUMIF('TOTAL RECURSOS 2019'!$P:$P,CONCATENATE("E006",$A249,4,$F$8),'TOTAL RECURSOS 2019'!$N:$N)</f>
        <v>250000</v>
      </c>
    </row>
    <row r="250" spans="1:10" ht="17.100000000000001" customHeight="1" x14ac:dyDescent="0.25">
      <c r="A250" s="27" t="s">
        <v>199</v>
      </c>
      <c r="B250" s="21" t="s">
        <v>382</v>
      </c>
      <c r="C250" s="22">
        <f t="shared" ref="C250:J250" si="107">+C251</f>
        <v>4900000</v>
      </c>
      <c r="D250" s="22">
        <f t="shared" si="107"/>
        <v>0</v>
      </c>
      <c r="E250" s="22">
        <f t="shared" si="107"/>
        <v>0</v>
      </c>
      <c r="F250" s="22">
        <f t="shared" si="107"/>
        <v>0</v>
      </c>
      <c r="G250" s="22">
        <f t="shared" si="107"/>
        <v>0</v>
      </c>
      <c r="H250" s="22">
        <f t="shared" si="107"/>
        <v>0</v>
      </c>
      <c r="I250" s="22">
        <f t="shared" si="107"/>
        <v>0</v>
      </c>
      <c r="J250" s="22">
        <f t="shared" si="107"/>
        <v>4900000</v>
      </c>
    </row>
    <row r="251" spans="1:10" ht="17.100000000000001" customHeight="1" x14ac:dyDescent="0.25">
      <c r="A251" s="28" t="s">
        <v>113</v>
      </c>
      <c r="B251" s="21" t="s">
        <v>383</v>
      </c>
      <c r="C251" s="22">
        <f>+SUM(D251:J251)</f>
        <v>4900000</v>
      </c>
      <c r="D251" s="22">
        <f>+SUMIF('TOTAL RECURSOS 2019'!$P:$P,CONCATENATE("O001",$A251,1,$F$8),'TOTAL RECURSOS 2019'!$N:$N)</f>
        <v>0</v>
      </c>
      <c r="E251" s="22">
        <f>+SUMIF('TOTAL RECURSOS 2019'!$P:$P,CONCATENATE("M001",$A251,1,$F$8),'TOTAL RECURSOS 2019'!$N:$N)</f>
        <v>0</v>
      </c>
      <c r="F251" s="22">
        <f>+SUMIF('TOTAL RECURSOS 2019'!$P:$P,CONCATENATE("E006",$A251,1,$F$8),'TOTAL RECURSOS 2019'!$N:$N)</f>
        <v>0</v>
      </c>
      <c r="G251" s="22">
        <f>+SUMIF('TOTAL RECURSOS 2019'!$P:$P,CONCATENATE("K024",$A251,1,$G$8),'TOTAL RECURSOS 2019'!$N:$N)</f>
        <v>0</v>
      </c>
      <c r="H251" s="22">
        <f>+SUMIF('TOTAL RECURSOS 2019'!$P:$P,CONCATENATE("O001",$A251,4,$F$8),'TOTAL RECURSOS 2019'!$N:$N)</f>
        <v>0</v>
      </c>
      <c r="I251" s="22">
        <f>+SUMIF('TOTAL RECURSOS 2019'!$P:$P,CONCATENATE("M001",$A251,4,$F$8),'TOTAL RECURSOS 2019'!$N:$N)</f>
        <v>0</v>
      </c>
      <c r="J251" s="22">
        <f>+SUMIF('TOTAL RECURSOS 2019'!$P:$P,CONCATENATE("E006",$A251,4,$F$8),'TOTAL RECURSOS 2019'!$N:$N)</f>
        <v>4900000</v>
      </c>
    </row>
    <row r="252" spans="1:10" ht="17.100000000000001" customHeight="1" x14ac:dyDescent="0.25">
      <c r="A252" s="27" t="s">
        <v>200</v>
      </c>
      <c r="B252" s="21" t="s">
        <v>384</v>
      </c>
      <c r="C252" s="22">
        <f t="shared" ref="C252:J252" si="108">+C253</f>
        <v>3095931</v>
      </c>
      <c r="D252" s="22">
        <f t="shared" si="108"/>
        <v>94158</v>
      </c>
      <c r="E252" s="22">
        <f t="shared" si="108"/>
        <v>207341</v>
      </c>
      <c r="F252" s="22">
        <f t="shared" si="108"/>
        <v>2794432</v>
      </c>
      <c r="G252" s="22">
        <f t="shared" si="108"/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</row>
    <row r="253" spans="1:10" ht="17.100000000000001" customHeight="1" x14ac:dyDescent="0.25">
      <c r="A253" s="28" t="s">
        <v>22</v>
      </c>
      <c r="B253" s="21" t="s">
        <v>385</v>
      </c>
      <c r="C253" s="22">
        <f>+SUM(D253:J253)</f>
        <v>3095931</v>
      </c>
      <c r="D253" s="22">
        <f>+SUMIF('TOTAL RECURSOS 2019'!$P:$P,CONCATENATE("O001",$A253,1,$F$8),'TOTAL RECURSOS 2019'!$N:$N)</f>
        <v>94158</v>
      </c>
      <c r="E253" s="22">
        <f>+SUMIF('TOTAL RECURSOS 2019'!$P:$P,CONCATENATE("M001",$A253,1,$F$8),'TOTAL RECURSOS 2019'!$N:$N)</f>
        <v>207341</v>
      </c>
      <c r="F253" s="22">
        <f>+SUMIF('TOTAL RECURSOS 2019'!$P:$P,CONCATENATE("E006",$A253,1,$F$8),'TOTAL RECURSOS 2019'!$N:$N)</f>
        <v>2794432</v>
      </c>
      <c r="G253" s="22">
        <f>+SUMIF('TOTAL RECURSOS 2019'!$P:$P,CONCATENATE("K024",$A253,1,$G$8),'TOTAL RECURSOS 2019'!$N:$N)</f>
        <v>0</v>
      </c>
      <c r="H253" s="22">
        <f>+SUMIF('TOTAL RECURSOS 2019'!$P:$P,CONCATENATE("O001",$A253,4,$F$8),'TOTAL RECURSOS 2019'!$N:$N)</f>
        <v>0</v>
      </c>
      <c r="I253" s="22">
        <f>+SUMIF('TOTAL RECURSOS 2019'!$P:$P,CONCATENATE("M001",$A253,4,$F$8),'TOTAL RECURSOS 2019'!$N:$N)</f>
        <v>0</v>
      </c>
      <c r="J253" s="22">
        <f>+SUMIF('TOTAL RECURSOS 2019'!$P:$P,CONCATENATE("E006",$A253,4,$F$8),'TOTAL RECURSOS 2019'!$N:$N)</f>
        <v>0</v>
      </c>
    </row>
    <row r="254" spans="1:10" s="9" customFormat="1" ht="17.100000000000001" hidden="1" customHeight="1" x14ac:dyDescent="0.2">
      <c r="A254" s="23">
        <v>5000</v>
      </c>
      <c r="B254" s="24" t="s">
        <v>386</v>
      </c>
      <c r="C254" s="18">
        <f t="shared" ref="C254:J254" si="109">+C255</f>
        <v>0</v>
      </c>
      <c r="D254" s="18">
        <f t="shared" si="109"/>
        <v>0</v>
      </c>
      <c r="E254" s="18">
        <f t="shared" si="109"/>
        <v>0</v>
      </c>
      <c r="F254" s="18">
        <f t="shared" si="109"/>
        <v>0</v>
      </c>
      <c r="G254" s="18">
        <f t="shared" si="109"/>
        <v>0</v>
      </c>
      <c r="H254" s="18">
        <f t="shared" si="109"/>
        <v>0</v>
      </c>
      <c r="I254" s="18">
        <f t="shared" si="109"/>
        <v>0</v>
      </c>
      <c r="J254" s="18">
        <f t="shared" si="109"/>
        <v>0</v>
      </c>
    </row>
    <row r="255" spans="1:10" s="9" customFormat="1" ht="17.100000000000001" hidden="1" customHeight="1" x14ac:dyDescent="0.2">
      <c r="A255" s="26">
        <v>5300</v>
      </c>
      <c r="B255" s="19" t="s">
        <v>387</v>
      </c>
      <c r="C255" s="20">
        <f t="shared" ref="C255:J255" si="110">+C256+C258</f>
        <v>0</v>
      </c>
      <c r="D255" s="20">
        <f t="shared" si="110"/>
        <v>0</v>
      </c>
      <c r="E255" s="20">
        <f t="shared" si="110"/>
        <v>0</v>
      </c>
      <c r="F255" s="20">
        <f t="shared" si="110"/>
        <v>0</v>
      </c>
      <c r="G255" s="20">
        <f t="shared" si="110"/>
        <v>0</v>
      </c>
      <c r="H255" s="20">
        <f t="shared" si="110"/>
        <v>0</v>
      </c>
      <c r="I255" s="20">
        <f t="shared" si="110"/>
        <v>0</v>
      </c>
      <c r="J255" s="20">
        <f t="shared" si="110"/>
        <v>0</v>
      </c>
    </row>
    <row r="256" spans="1:10" ht="17.100000000000001" hidden="1" customHeight="1" x14ac:dyDescent="0.25">
      <c r="A256" s="27" t="s">
        <v>201</v>
      </c>
      <c r="B256" s="21" t="s">
        <v>388</v>
      </c>
      <c r="C256" s="22">
        <f t="shared" ref="C256:J256" si="111">+C257</f>
        <v>0</v>
      </c>
      <c r="D256" s="22">
        <f t="shared" si="111"/>
        <v>0</v>
      </c>
      <c r="E256" s="22">
        <f t="shared" si="111"/>
        <v>0</v>
      </c>
      <c r="F256" s="22">
        <f t="shared" si="111"/>
        <v>0</v>
      </c>
      <c r="G256" s="22">
        <f t="shared" si="111"/>
        <v>0</v>
      </c>
      <c r="H256" s="22">
        <f t="shared" si="111"/>
        <v>0</v>
      </c>
      <c r="I256" s="22">
        <f t="shared" si="111"/>
        <v>0</v>
      </c>
      <c r="J256" s="22">
        <f t="shared" si="111"/>
        <v>0</v>
      </c>
    </row>
    <row r="257" spans="1:10" ht="17.100000000000001" hidden="1" customHeight="1" x14ac:dyDescent="0.25">
      <c r="A257" s="28" t="s">
        <v>46</v>
      </c>
      <c r="B257" s="21" t="s">
        <v>388</v>
      </c>
      <c r="C257" s="22">
        <f>+SUM(D257:J257)</f>
        <v>0</v>
      </c>
      <c r="D257" s="22">
        <f>+SUMIF('TOTAL RECURSOS 2019'!$P:$P,CONCATENATE("O001",$A257,1,$F$8),'TOTAL RECURSOS 2019'!$N:$N)</f>
        <v>0</v>
      </c>
      <c r="E257" s="22">
        <f>+SUMIF('TOTAL RECURSOS 2019'!$P:$P,CONCATENATE("M001",$A257,1,$F$8),'TOTAL RECURSOS 2019'!$N:$N)</f>
        <v>0</v>
      </c>
      <c r="F257" s="22">
        <f>+SUMIF('TOTAL RECURSOS 2019'!$P:$P,CONCATENATE("E006",$A257,1,$F$8),'TOTAL RECURSOS 2019'!$N:$N)</f>
        <v>0</v>
      </c>
      <c r="G257" s="22">
        <f>+SUMIF('TOTAL RECURSOS 2019'!$P:$P,CONCATENATE("K024",$A257,1,$G$8),'TOTAL RECURSOS 2019'!$N:$N)</f>
        <v>0</v>
      </c>
      <c r="H257" s="22">
        <f>+SUMIF('TOTAL RECURSOS 2019'!$P:$P,CONCATENATE("O001",$A257,4,$F$8),'TOTAL RECURSOS 2019'!$N:$N)</f>
        <v>0</v>
      </c>
      <c r="I257" s="22">
        <f>+SUMIF('TOTAL RECURSOS 2019'!$P:$P,CONCATENATE("M001",$A257,4,$F$8),'TOTAL RECURSOS 2019'!$N:$N)</f>
        <v>0</v>
      </c>
      <c r="J257" s="22">
        <f>+SUMIF('TOTAL RECURSOS 2019'!$P:$P,CONCATENATE("E006",$A257,4,$F$8),'TOTAL RECURSOS 2019'!$N:$N)</f>
        <v>0</v>
      </c>
    </row>
    <row r="258" spans="1:10" ht="17.100000000000001" hidden="1" customHeight="1" x14ac:dyDescent="0.25">
      <c r="A258" s="27" t="s">
        <v>202</v>
      </c>
      <c r="B258" s="21" t="s">
        <v>389</v>
      </c>
      <c r="C258" s="22">
        <f t="shared" ref="C258:J258" si="112">+C259</f>
        <v>0</v>
      </c>
      <c r="D258" s="22">
        <f t="shared" si="112"/>
        <v>0</v>
      </c>
      <c r="E258" s="22">
        <f t="shared" si="112"/>
        <v>0</v>
      </c>
      <c r="F258" s="22">
        <f t="shared" si="112"/>
        <v>0</v>
      </c>
      <c r="G258" s="22">
        <f t="shared" si="112"/>
        <v>0</v>
      </c>
      <c r="H258" s="22">
        <f t="shared" si="112"/>
        <v>0</v>
      </c>
      <c r="I258" s="22">
        <f t="shared" si="112"/>
        <v>0</v>
      </c>
      <c r="J258" s="22">
        <f t="shared" si="112"/>
        <v>0</v>
      </c>
    </row>
    <row r="259" spans="1:10" ht="17.100000000000001" hidden="1" customHeight="1" x14ac:dyDescent="0.25">
      <c r="A259" s="28" t="s">
        <v>47</v>
      </c>
      <c r="B259" s="21" t="s">
        <v>389</v>
      </c>
      <c r="C259" s="22">
        <f>+SUM(D259:J259)</f>
        <v>0</v>
      </c>
      <c r="D259" s="22">
        <f>+SUMIF('TOTAL RECURSOS 2019'!$P:$P,CONCATENATE("O001",$A259,1,$F$8),'TOTAL RECURSOS 2019'!$N:$N)</f>
        <v>0</v>
      </c>
      <c r="E259" s="22">
        <f>+SUMIF('TOTAL RECURSOS 2019'!$P:$P,CONCATENATE("M001",$A259,1,$F$8),'TOTAL RECURSOS 2019'!$N:$N)</f>
        <v>0</v>
      </c>
      <c r="F259" s="22">
        <f>+SUMIF('TOTAL RECURSOS 2019'!$P:$P,CONCATENATE("E006",$A259,1,$F$8),'TOTAL RECURSOS 2019'!$N:$N)</f>
        <v>0</v>
      </c>
      <c r="G259" s="22">
        <f>+SUMIF('TOTAL RECURSOS 2019'!$P:$P,CONCATENATE("K024",$A259,1,$G$8),'TOTAL RECURSOS 2019'!$N:$N)</f>
        <v>0</v>
      </c>
      <c r="H259" s="22">
        <f>+SUMIF('TOTAL RECURSOS 2019'!$P:$P,CONCATENATE("O001",$A259,4,$F$8),'TOTAL RECURSOS 2019'!$N:$N)</f>
        <v>0</v>
      </c>
      <c r="I259" s="22">
        <f>+SUMIF('TOTAL RECURSOS 2019'!$P:$P,CONCATENATE("M001",$A259,4,$F$8),'TOTAL RECURSOS 2019'!$N:$N)</f>
        <v>0</v>
      </c>
      <c r="J259" s="22">
        <f>+SUMIF('TOTAL RECURSOS 2019'!$P:$P,CONCATENATE("E006",$A259,4,$F$8),'TOTAL RECURSOS 2019'!$N:$N)</f>
        <v>0</v>
      </c>
    </row>
    <row r="260" spans="1:10" s="9" customFormat="1" ht="17.100000000000001" customHeight="1" x14ac:dyDescent="0.2">
      <c r="A260" s="23">
        <v>6000</v>
      </c>
      <c r="B260" s="24" t="s">
        <v>390</v>
      </c>
      <c r="C260" s="18">
        <f t="shared" ref="C260:J262" si="113">+C261</f>
        <v>0</v>
      </c>
      <c r="D260" s="18">
        <f t="shared" si="113"/>
        <v>0</v>
      </c>
      <c r="E260" s="18">
        <f t="shared" si="113"/>
        <v>0</v>
      </c>
      <c r="F260" s="18">
        <f t="shared" si="113"/>
        <v>0</v>
      </c>
      <c r="G260" s="18">
        <f t="shared" si="113"/>
        <v>0</v>
      </c>
      <c r="H260" s="18">
        <f t="shared" si="113"/>
        <v>0</v>
      </c>
      <c r="I260" s="18">
        <f t="shared" si="113"/>
        <v>0</v>
      </c>
      <c r="J260" s="18">
        <f t="shared" si="113"/>
        <v>0</v>
      </c>
    </row>
    <row r="261" spans="1:10" s="9" customFormat="1" ht="17.100000000000001" customHeight="1" x14ac:dyDescent="0.2">
      <c r="A261" s="26">
        <v>6200</v>
      </c>
      <c r="B261" s="19" t="s">
        <v>391</v>
      </c>
      <c r="C261" s="20">
        <f t="shared" si="113"/>
        <v>0</v>
      </c>
      <c r="D261" s="20">
        <f t="shared" si="113"/>
        <v>0</v>
      </c>
      <c r="E261" s="20">
        <f t="shared" si="113"/>
        <v>0</v>
      </c>
      <c r="F261" s="20">
        <f t="shared" si="113"/>
        <v>0</v>
      </c>
      <c r="G261" s="20">
        <f t="shared" si="113"/>
        <v>0</v>
      </c>
      <c r="H261" s="20">
        <f t="shared" si="113"/>
        <v>0</v>
      </c>
      <c r="I261" s="20">
        <f t="shared" si="113"/>
        <v>0</v>
      </c>
      <c r="J261" s="20">
        <f t="shared" si="113"/>
        <v>0</v>
      </c>
    </row>
    <row r="262" spans="1:10" ht="17.100000000000001" customHeight="1" x14ac:dyDescent="0.25">
      <c r="A262" s="27" t="s">
        <v>203</v>
      </c>
      <c r="B262" s="21" t="s">
        <v>392</v>
      </c>
      <c r="C262" s="22">
        <f t="shared" si="113"/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customHeight="1" x14ac:dyDescent="0.25">
      <c r="A263" s="28" t="s">
        <v>48</v>
      </c>
      <c r="B263" s="21" t="s">
        <v>393</v>
      </c>
      <c r="C263" s="22">
        <f>+SUM(D263:J263)</f>
        <v>0</v>
      </c>
      <c r="D263" s="22">
        <f>+SUMIF('TOTAL RECURSOS 2019'!$P:$P,CONCATENATE("O001",$A263,1,$F$8),'TOTAL RECURSOS 2019'!$N:$N)</f>
        <v>0</v>
      </c>
      <c r="E263" s="22">
        <f>+SUMIF('TOTAL RECURSOS 2019'!$P:$P,CONCATENATE("M001",$A263,1,$F$8),'TOTAL RECURSOS 2019'!$N:$N)</f>
        <v>0</v>
      </c>
      <c r="F263" s="22">
        <f>+SUMIF('TOTAL RECURSOS 2019'!$P:$P,CONCATENATE("E006",$A263,1,$F$8),'TOTAL RECURSOS 2019'!$N:$N)</f>
        <v>0</v>
      </c>
      <c r="G263" s="22">
        <f>+SUMIF('TOTAL RECURSOS 2019'!$P:$P,CONCATENATE("K028",$A263,1,$G$8),'TOTAL RECURSOS 2019'!$N:$N)</f>
        <v>0</v>
      </c>
      <c r="H263" s="22">
        <f>+SUMIF('TOTAL RECURSOS 2019'!$P:$P,CONCATENATE("O001",$A263,4,$F$8),'TOTAL RECURSOS 2019'!$N:$N)</f>
        <v>0</v>
      </c>
      <c r="I263" s="22">
        <f>+SUMIF('TOTAL RECURSOS 2019'!$P:$P,CONCATENATE("M001",$A263,4,$F$8),'TOTAL RECURSOS 2019'!$N:$N)</f>
        <v>0</v>
      </c>
      <c r="J263" s="22">
        <f>+SUMIF('TOTAL RECURSOS 2019'!$P:$P,CONCATENATE("E006",$A263,4,$F$8),'TOTAL RECURSOS 2019'!$N:$N)</f>
        <v>0</v>
      </c>
    </row>
    <row r="264" spans="1:10" s="9" customFormat="1" ht="17.100000000000001" customHeight="1" thickBot="1" x14ac:dyDescent="0.25">
      <c r="A264" s="11" t="s">
        <v>118</v>
      </c>
      <c r="B264" s="58"/>
      <c r="C264" s="25">
        <f t="shared" ref="C264:J264" si="114">+C10+C53+C136+C254+C260</f>
        <v>248890753</v>
      </c>
      <c r="D264" s="25">
        <f t="shared" si="114"/>
        <v>4106704</v>
      </c>
      <c r="E264" s="25">
        <f t="shared" si="114"/>
        <v>9714126</v>
      </c>
      <c r="F264" s="25">
        <f t="shared" si="114"/>
        <v>156941756</v>
      </c>
      <c r="G264" s="25">
        <f t="shared" si="114"/>
        <v>0</v>
      </c>
      <c r="H264" s="25">
        <f t="shared" si="114"/>
        <v>221500</v>
      </c>
      <c r="I264" s="25">
        <f t="shared" si="114"/>
        <v>3682577</v>
      </c>
      <c r="J264" s="25">
        <f t="shared" si="114"/>
        <v>74224090</v>
      </c>
    </row>
    <row r="266" spans="1:10" hidden="1" x14ac:dyDescent="0.25"/>
    <row r="267" spans="1:10" hidden="1" x14ac:dyDescent="0.25">
      <c r="A267" s="73" t="s">
        <v>413</v>
      </c>
      <c r="B267" s="74" t="s">
        <v>479</v>
      </c>
      <c r="C267"/>
    </row>
    <row r="268" spans="1:10" hidden="1" x14ac:dyDescent="0.25">
      <c r="A268" s="73" t="s">
        <v>410</v>
      </c>
      <c r="B268" s="74" t="s">
        <v>481</v>
      </c>
      <c r="C268"/>
    </row>
    <row r="269" spans="1:10" hidden="1" x14ac:dyDescent="0.25">
      <c r="A269" s="73" t="s">
        <v>403</v>
      </c>
      <c r="B269" s="74" t="s">
        <v>480</v>
      </c>
      <c r="C269"/>
    </row>
    <row r="270" spans="1:10" x14ac:dyDescent="0.25">
      <c r="B270"/>
      <c r="C270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89"/>
  <sheetViews>
    <sheetView workbookViewId="0"/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492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847379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14697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20128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232824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85637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29097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36311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14524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32983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39561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13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2989</v>
      </c>
      <c r="O18" s="41"/>
      <c r="P18" s="8" t="str">
        <f t="shared" si="0"/>
        <v>O00114405100000000000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14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2127730</v>
      </c>
      <c r="O19" s="41"/>
      <c r="P19" s="8" t="str">
        <f t="shared" si="0"/>
        <v>O00115402100000000000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15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89248</v>
      </c>
      <c r="O20" s="41"/>
      <c r="P20" s="8" t="str">
        <f t="shared" si="0"/>
        <v>O00115403100000000000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24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259418</v>
      </c>
      <c r="O21" s="41"/>
      <c r="P21" s="8" t="str">
        <f t="shared" si="0"/>
        <v>O00115901100000000000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56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180020</v>
      </c>
      <c r="O22" s="41"/>
      <c r="P22" s="8" t="str">
        <f t="shared" si="0"/>
        <v>O00133301100000000000</v>
      </c>
      <c r="R22" s="8" t="str">
        <f t="shared" si="1"/>
        <v>3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22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94158</v>
      </c>
      <c r="O23" s="41"/>
      <c r="P23" s="8" t="str">
        <f t="shared" si="0"/>
        <v>O00139801100000000000</v>
      </c>
      <c r="R23" s="8" t="str">
        <f t="shared" si="1"/>
        <v>3</v>
      </c>
    </row>
    <row r="24" spans="1:18" ht="20.100000000000001" customHeight="1" x14ac:dyDescent="0.25">
      <c r="A24" s="5"/>
      <c r="B24" s="1" t="s">
        <v>409</v>
      </c>
      <c r="C24" s="1" t="s">
        <v>408</v>
      </c>
      <c r="D24" s="1" t="s">
        <v>402</v>
      </c>
      <c r="E24" s="1" t="s">
        <v>412</v>
      </c>
      <c r="F24" s="1" t="s">
        <v>405</v>
      </c>
      <c r="G24" s="1" t="s">
        <v>411</v>
      </c>
      <c r="H24" s="1" t="s">
        <v>410</v>
      </c>
      <c r="I24" s="53" t="s">
        <v>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2769524</v>
      </c>
      <c r="O24" s="41"/>
      <c r="P24" s="8" t="str">
        <f t="shared" si="0"/>
        <v>M00111301100000000000</v>
      </c>
      <c r="R24" s="8" t="str">
        <f t="shared" si="1"/>
        <v>1</v>
      </c>
    </row>
    <row r="25" spans="1:18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3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37063</v>
      </c>
      <c r="O25" s="41"/>
      <c r="P25" s="8" t="str">
        <f t="shared" si="0"/>
        <v>M00113101100000000000</v>
      </c>
      <c r="R25" s="8" t="str">
        <f t="shared" si="1"/>
        <v>1</v>
      </c>
    </row>
    <row r="26" spans="1:18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4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56855</v>
      </c>
      <c r="O26" s="41"/>
      <c r="P26" s="8" t="str">
        <f t="shared" si="0"/>
        <v>M00113201100000000000</v>
      </c>
      <c r="R26" s="8" t="str">
        <f t="shared" si="1"/>
        <v>1</v>
      </c>
    </row>
    <row r="27" spans="1:18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5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456051</v>
      </c>
      <c r="O27" s="41"/>
      <c r="P27" s="8" t="str">
        <f t="shared" si="0"/>
        <v>M00113202100000000000</v>
      </c>
      <c r="R27" s="8" t="str">
        <f t="shared" si="1"/>
        <v>1</v>
      </c>
    </row>
    <row r="28" spans="1:18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6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252754</v>
      </c>
      <c r="O28" s="41"/>
      <c r="P28" s="8" t="str">
        <f t="shared" si="0"/>
        <v>M00114101100000000000</v>
      </c>
      <c r="R28" s="8" t="str">
        <f t="shared" si="1"/>
        <v>1</v>
      </c>
    </row>
    <row r="29" spans="1:18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7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86460</v>
      </c>
      <c r="O29" s="41"/>
      <c r="P29" s="8" t="str">
        <f t="shared" si="0"/>
        <v>M00114105100000000000</v>
      </c>
      <c r="R29" s="8" t="str">
        <f t="shared" si="1"/>
        <v>1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8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102351</v>
      </c>
      <c r="O30" s="41"/>
      <c r="P30" s="8" t="str">
        <f t="shared" si="0"/>
        <v>M00114201100000000000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9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40941</v>
      </c>
      <c r="O31" s="41"/>
      <c r="P31" s="8" t="str">
        <f t="shared" si="0"/>
        <v>M00114301100000000000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445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82818</v>
      </c>
      <c r="O32" s="41"/>
      <c r="P32" s="8" t="str">
        <f t="shared" si="0"/>
        <v>M00114302100000000000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10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100032</v>
      </c>
      <c r="O33" s="41"/>
      <c r="P33" s="8" t="str">
        <f t="shared" si="0"/>
        <v>M00114401100000000000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13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9330</v>
      </c>
      <c r="O34" s="41"/>
      <c r="P34" s="8" t="str">
        <f t="shared" si="0"/>
        <v>M00114405100000000000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14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5023087</v>
      </c>
      <c r="O35" s="41"/>
      <c r="P35" s="8" t="str">
        <f t="shared" si="0"/>
        <v>M00115402100000000000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15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295548</v>
      </c>
      <c r="O36" s="41"/>
      <c r="P36" s="8" t="str">
        <f t="shared" si="0"/>
        <v>M00115403100000000000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56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193971</v>
      </c>
      <c r="O37" s="41"/>
      <c r="P37" s="8" t="str">
        <f t="shared" si="0"/>
        <v>M00133301100000000000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22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207341</v>
      </c>
      <c r="O38" s="41"/>
      <c r="P38" s="8" t="str">
        <f t="shared" si="0"/>
        <v>M00139801100000000000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407</v>
      </c>
      <c r="E39" s="1" t="s">
        <v>406</v>
      </c>
      <c r="F39" s="1" t="s">
        <v>405</v>
      </c>
      <c r="G39" s="1" t="s">
        <v>404</v>
      </c>
      <c r="H39" s="1" t="s">
        <v>403</v>
      </c>
      <c r="I39" s="53" t="s">
        <v>2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21107477</v>
      </c>
      <c r="O39" s="41"/>
      <c r="P39" s="8" t="str">
        <f t="shared" si="0"/>
        <v>E00611301100000000000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407</v>
      </c>
      <c r="E40" s="1" t="s">
        <v>406</v>
      </c>
      <c r="F40" s="1" t="s">
        <v>405</v>
      </c>
      <c r="G40" s="1" t="s">
        <v>404</v>
      </c>
      <c r="H40" s="1" t="s">
        <v>403</v>
      </c>
      <c r="I40" s="53" t="s">
        <v>23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1844721</v>
      </c>
      <c r="O40" s="41"/>
      <c r="P40" s="8" t="str">
        <f t="shared" si="0"/>
        <v>E00612101100000000000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3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446751</v>
      </c>
      <c r="O41" s="41"/>
      <c r="P41" s="8" t="str">
        <f t="shared" si="0"/>
        <v>E00613101100000000000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610185</v>
      </c>
      <c r="O42" s="41"/>
      <c r="P42" s="8" t="str">
        <f t="shared" si="0"/>
        <v>E00613201100000000000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2059793</v>
      </c>
      <c r="O43" s="41"/>
      <c r="P43" s="8" t="str">
        <f t="shared" si="0"/>
        <v>E00613202100000000000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6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3133163</v>
      </c>
      <c r="O44" s="41"/>
      <c r="P44" s="8" t="str">
        <f t="shared" si="0"/>
        <v>E00614101100000000000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7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1067568</v>
      </c>
      <c r="O45" s="41"/>
      <c r="P45" s="8" t="str">
        <f t="shared" si="0"/>
        <v>E00614105100000000000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8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1098507</v>
      </c>
      <c r="O46" s="41"/>
      <c r="P46" s="8" t="str">
        <f t="shared" si="0"/>
        <v>E00614201100000000000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9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439403</v>
      </c>
      <c r="O47" s="41"/>
      <c r="P47" s="8" t="str">
        <f t="shared" si="0"/>
        <v>E00614301100000000000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445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759494</v>
      </c>
      <c r="O48" s="41"/>
      <c r="P48" s="8" t="str">
        <f t="shared" si="0"/>
        <v>E00614302100000000000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10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1346777</v>
      </c>
      <c r="O49" s="41"/>
      <c r="P49" s="8" t="str">
        <f t="shared" si="0"/>
        <v>E00614401100000000000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13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90364</v>
      </c>
      <c r="O50" s="41"/>
      <c r="P50" s="8" t="str">
        <f t="shared" si="0"/>
        <v>E00614405100000000000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14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62198896</v>
      </c>
      <c r="O51" s="41"/>
      <c r="P51" s="8" t="str">
        <f t="shared" si="0"/>
        <v>E00615402100000000000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15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1928735</v>
      </c>
      <c r="O52" s="41"/>
      <c r="P52" s="8" t="str">
        <f t="shared" si="0"/>
        <v>E00615403100000000000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28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3072283</v>
      </c>
      <c r="O53" s="41"/>
      <c r="P53" s="8" t="str">
        <f t="shared" si="0"/>
        <v>E00625101100000000000</v>
      </c>
      <c r="R53" s="8" t="str">
        <f t="shared" si="1"/>
        <v>2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17726364</v>
      </c>
      <c r="O54" s="41"/>
      <c r="P54" s="8" t="str">
        <f t="shared" si="0"/>
        <v>E00631101100000000000</v>
      </c>
      <c r="R54" s="8" t="str">
        <f t="shared" si="1"/>
        <v>3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19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8986951</v>
      </c>
      <c r="O55" s="41"/>
      <c r="P55" s="8" t="str">
        <f t="shared" si="0"/>
        <v>E00631201100000000000</v>
      </c>
      <c r="R55" s="8" t="str">
        <f t="shared" si="1"/>
        <v>3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468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429710</v>
      </c>
      <c r="O56" s="41"/>
      <c r="P56" s="8" t="str">
        <f t="shared" si="0"/>
        <v>E00631603100000000000</v>
      </c>
      <c r="R56" s="8" t="str">
        <f t="shared" si="1"/>
        <v>3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93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2355417</v>
      </c>
      <c r="O57" s="41"/>
      <c r="P57" s="8" t="str">
        <f t="shared" si="0"/>
        <v>E00632301100000000000</v>
      </c>
      <c r="R57" s="8" t="str">
        <f t="shared" si="1"/>
        <v>3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94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1740960</v>
      </c>
      <c r="O58" s="41"/>
      <c r="P58" s="8" t="str">
        <f t="shared" si="0"/>
        <v>E00632502100000000000</v>
      </c>
      <c r="R58" s="8" t="str">
        <f t="shared" si="1"/>
        <v>3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56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2376618</v>
      </c>
      <c r="O59" s="41"/>
      <c r="P59" s="8" t="str">
        <f t="shared" si="0"/>
        <v>E00633301100000000000</v>
      </c>
      <c r="R59" s="8" t="str">
        <f t="shared" si="1"/>
        <v>3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20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1843370</v>
      </c>
      <c r="O60" s="41"/>
      <c r="P60" s="8" t="str">
        <f t="shared" si="0"/>
        <v>E00633801100000000000</v>
      </c>
      <c r="R60" s="8" t="str">
        <f t="shared" si="1"/>
        <v>3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41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5399503</v>
      </c>
      <c r="O61" s="41"/>
      <c r="P61" s="8" t="str">
        <f t="shared" si="0"/>
        <v>E00635301100000000000</v>
      </c>
      <c r="R61" s="8" t="str">
        <f t="shared" si="1"/>
        <v>3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43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7168661</v>
      </c>
      <c r="O62" s="41"/>
      <c r="P62" s="8" t="str">
        <f t="shared" si="0"/>
        <v>E00635701100000000000</v>
      </c>
      <c r="R62" s="8" t="str">
        <f t="shared" si="1"/>
        <v>3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44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2560236</v>
      </c>
      <c r="O63" s="41"/>
      <c r="P63" s="8" t="str">
        <f t="shared" si="0"/>
        <v>E00635801100000000000</v>
      </c>
      <c r="R63" s="8" t="str">
        <f t="shared" si="1"/>
        <v>3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45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2355417</v>
      </c>
      <c r="O64" s="41"/>
      <c r="P64" s="8" t="str">
        <f t="shared" si="0"/>
        <v>E00635901100000000000</v>
      </c>
      <c r="R64" s="8" t="str">
        <f t="shared" si="1"/>
        <v>3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22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2794432</v>
      </c>
      <c r="O65" s="41"/>
      <c r="P65" s="8" t="str">
        <f t="shared" si="0"/>
        <v>E00639801100000000000</v>
      </c>
      <c r="R65" s="8" t="str">
        <f t="shared" si="1"/>
        <v>3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>
        <v>15901</v>
      </c>
      <c r="J66" s="1">
        <v>1</v>
      </c>
      <c r="K66" s="1">
        <v>4</v>
      </c>
      <c r="L66" s="1">
        <v>22</v>
      </c>
      <c r="M66" s="1" t="s">
        <v>400</v>
      </c>
      <c r="N66" s="42">
        <v>2552690</v>
      </c>
      <c r="O66" s="41"/>
      <c r="P66" s="8" t="str">
        <f t="shared" si="0"/>
        <v>E00615901400000000000</v>
      </c>
      <c r="R66" s="8" t="str">
        <f t="shared" si="1"/>
        <v>1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>
        <v>21101</v>
      </c>
      <c r="J67" s="1">
        <v>1</v>
      </c>
      <c r="K67" s="1">
        <v>4</v>
      </c>
      <c r="L67" s="1">
        <v>22</v>
      </c>
      <c r="M67" s="1" t="s">
        <v>400</v>
      </c>
      <c r="N67" s="42">
        <v>491900</v>
      </c>
      <c r="O67" s="41"/>
      <c r="P67" s="8" t="str">
        <f t="shared" si="0"/>
        <v>E00621101400000000000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>
        <v>21201</v>
      </c>
      <c r="J68" s="1">
        <v>1</v>
      </c>
      <c r="K68" s="1">
        <v>4</v>
      </c>
      <c r="L68" s="1">
        <v>22</v>
      </c>
      <c r="M68" s="1" t="s">
        <v>400</v>
      </c>
      <c r="N68" s="42">
        <v>201000</v>
      </c>
      <c r="O68" s="41"/>
      <c r="P68" s="8" t="str">
        <f t="shared" si="0"/>
        <v>E00621201400000000000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>
        <v>21401</v>
      </c>
      <c r="J69" s="1">
        <v>1</v>
      </c>
      <c r="K69" s="1">
        <v>4</v>
      </c>
      <c r="L69" s="1">
        <v>22</v>
      </c>
      <c r="M69" s="1" t="s">
        <v>400</v>
      </c>
      <c r="N69" s="42">
        <v>274600</v>
      </c>
      <c r="O69" s="41"/>
      <c r="P69" s="8" t="str">
        <f t="shared" si="0"/>
        <v>E00621401400000000000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>
        <v>21501</v>
      </c>
      <c r="J70" s="1">
        <v>1</v>
      </c>
      <c r="K70" s="1">
        <v>4</v>
      </c>
      <c r="L70" s="1">
        <v>22</v>
      </c>
      <c r="M70" s="1" t="s">
        <v>400</v>
      </c>
      <c r="N70" s="42">
        <v>55000</v>
      </c>
      <c r="O70" s="41"/>
      <c r="P70" s="8" t="str">
        <f t="shared" si="0"/>
        <v>E00621501400000000000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>
        <v>21502</v>
      </c>
      <c r="J71" s="1">
        <v>1</v>
      </c>
      <c r="K71" s="1">
        <v>4</v>
      </c>
      <c r="L71" s="1">
        <v>22</v>
      </c>
      <c r="M71" s="1" t="s">
        <v>400</v>
      </c>
      <c r="N71" s="42">
        <v>1030000</v>
      </c>
      <c r="O71" s="41"/>
      <c r="P71" s="8" t="str">
        <f t="shared" si="0"/>
        <v>E00621502400000000000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>
        <v>21601</v>
      </c>
      <c r="J72" s="1">
        <v>1</v>
      </c>
      <c r="K72" s="1">
        <v>4</v>
      </c>
      <c r="L72" s="1">
        <v>22</v>
      </c>
      <c r="M72" s="1" t="s">
        <v>400</v>
      </c>
      <c r="N72" s="42">
        <v>210000</v>
      </c>
      <c r="O72" s="41"/>
      <c r="P72" s="8" t="str">
        <f t="shared" ref="P72:P135" si="2">+CONCATENATE(H72,I72,K72,M72)</f>
        <v>E00621601400000000000</v>
      </c>
      <c r="R72" s="8" t="str">
        <f t="shared" ref="R72:R135" si="3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>
        <v>22103</v>
      </c>
      <c r="J73" s="1">
        <v>1</v>
      </c>
      <c r="K73" s="1">
        <v>4</v>
      </c>
      <c r="L73" s="1">
        <v>22</v>
      </c>
      <c r="M73" s="1" t="s">
        <v>400</v>
      </c>
      <c r="N73" s="42">
        <v>40000</v>
      </c>
      <c r="O73" s="41"/>
      <c r="P73" s="8" t="str">
        <f t="shared" si="2"/>
        <v>E00622103400000000000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>
        <v>22104</v>
      </c>
      <c r="J74" s="1">
        <v>1</v>
      </c>
      <c r="K74" s="1">
        <v>4</v>
      </c>
      <c r="L74" s="1">
        <v>22</v>
      </c>
      <c r="M74" s="1" t="s">
        <v>400</v>
      </c>
      <c r="N74" s="42">
        <v>287600</v>
      </c>
      <c r="O74" s="41"/>
      <c r="P74" s="8" t="str">
        <f t="shared" si="2"/>
        <v>E00622104400000000000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>
        <v>22106</v>
      </c>
      <c r="J75" s="1">
        <v>1</v>
      </c>
      <c r="K75" s="1">
        <v>4</v>
      </c>
      <c r="L75" s="1">
        <v>22</v>
      </c>
      <c r="M75" s="1" t="s">
        <v>400</v>
      </c>
      <c r="N75" s="42">
        <v>659200</v>
      </c>
      <c r="O75" s="41"/>
      <c r="P75" s="8" t="str">
        <f t="shared" si="2"/>
        <v>E00622106400000000000</v>
      </c>
      <c r="R75" s="8" t="str">
        <f t="shared" si="3"/>
        <v>2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>
        <v>22301</v>
      </c>
      <c r="J76" s="1">
        <v>1</v>
      </c>
      <c r="K76" s="1">
        <v>4</v>
      </c>
      <c r="L76" s="1">
        <v>22</v>
      </c>
      <c r="M76" s="1" t="s">
        <v>400</v>
      </c>
      <c r="N76" s="42">
        <v>31600</v>
      </c>
      <c r="O76" s="41"/>
      <c r="P76" s="8" t="str">
        <f t="shared" si="2"/>
        <v>E00622301400000000000</v>
      </c>
      <c r="R76" s="8" t="str">
        <f t="shared" si="3"/>
        <v>2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>
        <v>24101</v>
      </c>
      <c r="J77" s="1">
        <v>1</v>
      </c>
      <c r="K77" s="1">
        <v>4</v>
      </c>
      <c r="L77" s="1">
        <v>22</v>
      </c>
      <c r="M77" s="1" t="s">
        <v>400</v>
      </c>
      <c r="N77" s="42">
        <v>30000</v>
      </c>
      <c r="O77" s="41"/>
      <c r="P77" s="8" t="str">
        <f t="shared" si="2"/>
        <v>E00624101400000000000</v>
      </c>
      <c r="R77" s="8" t="str">
        <f t="shared" si="3"/>
        <v>2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>
        <v>24201</v>
      </c>
      <c r="J78" s="1">
        <v>1</v>
      </c>
      <c r="K78" s="1">
        <v>4</v>
      </c>
      <c r="L78" s="1">
        <v>22</v>
      </c>
      <c r="M78" s="1" t="s">
        <v>400</v>
      </c>
      <c r="N78" s="42">
        <v>100000</v>
      </c>
      <c r="O78" s="41"/>
      <c r="P78" s="8" t="str">
        <f t="shared" si="2"/>
        <v>E00624201400000000000</v>
      </c>
      <c r="R78" s="8" t="str">
        <f t="shared" si="3"/>
        <v>2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>
        <v>24301</v>
      </c>
      <c r="J79" s="1">
        <v>1</v>
      </c>
      <c r="K79" s="1">
        <v>4</v>
      </c>
      <c r="L79" s="1">
        <v>22</v>
      </c>
      <c r="M79" s="1" t="s">
        <v>400</v>
      </c>
      <c r="N79" s="42">
        <v>10000</v>
      </c>
      <c r="O79" s="41"/>
      <c r="P79" s="8" t="str">
        <f t="shared" si="2"/>
        <v>E00624301400000000000</v>
      </c>
      <c r="R79" s="8" t="str">
        <f t="shared" si="3"/>
        <v>2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>
        <v>24401</v>
      </c>
      <c r="J80" s="1">
        <v>1</v>
      </c>
      <c r="K80" s="1">
        <v>4</v>
      </c>
      <c r="L80" s="1">
        <v>22</v>
      </c>
      <c r="M80" s="1" t="s">
        <v>400</v>
      </c>
      <c r="N80" s="42">
        <v>25000</v>
      </c>
      <c r="O80" s="41"/>
      <c r="P80" s="8" t="str">
        <f t="shared" si="2"/>
        <v>E00624401400000000000</v>
      </c>
      <c r="R80" s="8" t="str">
        <f t="shared" si="3"/>
        <v>2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>
        <v>24501</v>
      </c>
      <c r="J81" s="1">
        <v>1</v>
      </c>
      <c r="K81" s="1">
        <v>4</v>
      </c>
      <c r="L81" s="1">
        <v>22</v>
      </c>
      <c r="M81" s="1" t="s">
        <v>400</v>
      </c>
      <c r="N81" s="42">
        <v>10000</v>
      </c>
      <c r="O81" s="41"/>
      <c r="P81" s="8" t="str">
        <f t="shared" si="2"/>
        <v>E00624501400000000000</v>
      </c>
      <c r="R81" s="8" t="str">
        <f t="shared" si="3"/>
        <v>2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>
        <v>24601</v>
      </c>
      <c r="J82" s="1">
        <v>1</v>
      </c>
      <c r="K82" s="1">
        <v>4</v>
      </c>
      <c r="L82" s="1">
        <v>22</v>
      </c>
      <c r="M82" s="1" t="s">
        <v>400</v>
      </c>
      <c r="N82" s="42">
        <v>3046000</v>
      </c>
      <c r="O82" s="41"/>
      <c r="P82" s="8" t="str">
        <f t="shared" si="2"/>
        <v>E00624601400000000000</v>
      </c>
      <c r="R82" s="8" t="str">
        <f t="shared" si="3"/>
        <v>2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>
        <v>24701</v>
      </c>
      <c r="J83" s="1">
        <v>1</v>
      </c>
      <c r="K83" s="1">
        <v>4</v>
      </c>
      <c r="L83" s="1">
        <v>22</v>
      </c>
      <c r="M83" s="1" t="s">
        <v>400</v>
      </c>
      <c r="N83" s="42">
        <v>1350000</v>
      </c>
      <c r="O83" s="41"/>
      <c r="P83" s="8" t="str">
        <f t="shared" si="2"/>
        <v>E00624701400000000000</v>
      </c>
      <c r="R83" s="8" t="str">
        <f t="shared" si="3"/>
        <v>2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>
        <v>24801</v>
      </c>
      <c r="J84" s="1">
        <v>1</v>
      </c>
      <c r="K84" s="1">
        <v>4</v>
      </c>
      <c r="L84" s="1">
        <v>22</v>
      </c>
      <c r="M84" s="1" t="s">
        <v>400</v>
      </c>
      <c r="N84" s="42">
        <v>255000</v>
      </c>
      <c r="O84" s="41"/>
      <c r="P84" s="8" t="str">
        <f t="shared" si="2"/>
        <v>E00624801400000000000</v>
      </c>
      <c r="R84" s="8" t="str">
        <f t="shared" si="3"/>
        <v>2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403</v>
      </c>
      <c r="I85" s="53">
        <v>24901</v>
      </c>
      <c r="J85" s="1">
        <v>1</v>
      </c>
      <c r="K85" s="1">
        <v>4</v>
      </c>
      <c r="L85" s="1">
        <v>22</v>
      </c>
      <c r="M85" s="1" t="s">
        <v>400</v>
      </c>
      <c r="N85" s="42">
        <v>170000</v>
      </c>
      <c r="O85" s="41"/>
      <c r="P85" s="8" t="str">
        <f t="shared" si="2"/>
        <v>E00624901400000000000</v>
      </c>
      <c r="R85" s="8" t="str">
        <f t="shared" si="3"/>
        <v>2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407</v>
      </c>
      <c r="E86" s="1" t="s">
        <v>406</v>
      </c>
      <c r="F86" s="1" t="s">
        <v>405</v>
      </c>
      <c r="G86" s="1" t="s">
        <v>404</v>
      </c>
      <c r="H86" s="1" t="s">
        <v>403</v>
      </c>
      <c r="I86" s="53">
        <v>25101</v>
      </c>
      <c r="J86" s="1">
        <v>1</v>
      </c>
      <c r="K86" s="1">
        <v>4</v>
      </c>
      <c r="L86" s="1">
        <v>22</v>
      </c>
      <c r="M86" s="1" t="s">
        <v>400</v>
      </c>
      <c r="N86" s="42">
        <v>709000</v>
      </c>
      <c r="O86" s="41"/>
      <c r="P86" s="8" t="str">
        <f t="shared" si="2"/>
        <v>E00625101400000000000</v>
      </c>
      <c r="R86" s="8" t="str">
        <f t="shared" si="3"/>
        <v>2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407</v>
      </c>
      <c r="E87" s="1" t="s">
        <v>406</v>
      </c>
      <c r="F87" s="1" t="s">
        <v>405</v>
      </c>
      <c r="G87" s="1" t="s">
        <v>404</v>
      </c>
      <c r="H87" s="1" t="s">
        <v>403</v>
      </c>
      <c r="I87" s="53">
        <v>25301</v>
      </c>
      <c r="J87" s="1">
        <v>1</v>
      </c>
      <c r="K87" s="1">
        <v>4</v>
      </c>
      <c r="L87" s="1">
        <v>22</v>
      </c>
      <c r="M87" s="1" t="s">
        <v>400</v>
      </c>
      <c r="N87" s="42">
        <v>40000</v>
      </c>
      <c r="O87" s="41"/>
      <c r="P87" s="8" t="str">
        <f t="shared" si="2"/>
        <v>E00625301400000000000</v>
      </c>
      <c r="R87" s="8" t="str">
        <f t="shared" si="3"/>
        <v>2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407</v>
      </c>
      <c r="E88" s="1" t="s">
        <v>406</v>
      </c>
      <c r="F88" s="1" t="s">
        <v>405</v>
      </c>
      <c r="G88" s="1" t="s">
        <v>404</v>
      </c>
      <c r="H88" s="1" t="s">
        <v>403</v>
      </c>
      <c r="I88" s="53">
        <v>25401</v>
      </c>
      <c r="J88" s="1">
        <v>1</v>
      </c>
      <c r="K88" s="1">
        <v>4</v>
      </c>
      <c r="L88" s="1">
        <v>22</v>
      </c>
      <c r="M88" s="1" t="s">
        <v>400</v>
      </c>
      <c r="N88" s="42">
        <v>199000</v>
      </c>
      <c r="O88" s="41"/>
      <c r="P88" s="8" t="str">
        <f t="shared" si="2"/>
        <v>E00625401400000000000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407</v>
      </c>
      <c r="E89" s="1" t="s">
        <v>406</v>
      </c>
      <c r="F89" s="1" t="s">
        <v>405</v>
      </c>
      <c r="G89" s="1" t="s">
        <v>404</v>
      </c>
      <c r="H89" s="1" t="s">
        <v>403</v>
      </c>
      <c r="I89" s="53">
        <v>25501</v>
      </c>
      <c r="J89" s="1">
        <v>1</v>
      </c>
      <c r="K89" s="1">
        <v>4</v>
      </c>
      <c r="L89" s="1">
        <v>22</v>
      </c>
      <c r="M89" s="1" t="s">
        <v>400</v>
      </c>
      <c r="N89" s="42">
        <v>2060000</v>
      </c>
      <c r="O89" s="41"/>
      <c r="P89" s="8" t="str">
        <f t="shared" si="2"/>
        <v>E00625501400000000000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407</v>
      </c>
      <c r="E90" s="1" t="s">
        <v>406</v>
      </c>
      <c r="F90" s="1" t="s">
        <v>405</v>
      </c>
      <c r="G90" s="1" t="s">
        <v>404</v>
      </c>
      <c r="H90" s="1" t="s">
        <v>403</v>
      </c>
      <c r="I90" s="53">
        <v>25901</v>
      </c>
      <c r="J90" s="1">
        <v>1</v>
      </c>
      <c r="K90" s="1">
        <v>4</v>
      </c>
      <c r="L90" s="1">
        <v>22</v>
      </c>
      <c r="M90" s="1" t="s">
        <v>400</v>
      </c>
      <c r="N90" s="42">
        <v>500000</v>
      </c>
      <c r="O90" s="41"/>
      <c r="P90" s="8" t="str">
        <f t="shared" si="2"/>
        <v>E00625901400000000000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407</v>
      </c>
      <c r="E91" s="1" t="s">
        <v>406</v>
      </c>
      <c r="F91" s="1" t="s">
        <v>405</v>
      </c>
      <c r="G91" s="1" t="s">
        <v>404</v>
      </c>
      <c r="H91" s="1" t="s">
        <v>403</v>
      </c>
      <c r="I91" s="53">
        <v>26102</v>
      </c>
      <c r="J91" s="1">
        <v>1</v>
      </c>
      <c r="K91" s="1">
        <v>4</v>
      </c>
      <c r="L91" s="1">
        <v>22</v>
      </c>
      <c r="M91" s="1" t="s">
        <v>400</v>
      </c>
      <c r="N91" s="42">
        <v>1836000</v>
      </c>
      <c r="O91" s="41"/>
      <c r="P91" s="8" t="str">
        <f t="shared" si="2"/>
        <v>E00626102400000000000</v>
      </c>
      <c r="R91" s="8" t="str">
        <f t="shared" si="3"/>
        <v>2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407</v>
      </c>
      <c r="E92" s="1" t="s">
        <v>406</v>
      </c>
      <c r="F92" s="1" t="s">
        <v>405</v>
      </c>
      <c r="G92" s="1" t="s">
        <v>404</v>
      </c>
      <c r="H92" s="1" t="s">
        <v>403</v>
      </c>
      <c r="I92" s="53">
        <v>26105</v>
      </c>
      <c r="J92" s="1">
        <v>1</v>
      </c>
      <c r="K92" s="1">
        <v>4</v>
      </c>
      <c r="L92" s="1">
        <v>22</v>
      </c>
      <c r="M92" s="1" t="s">
        <v>400</v>
      </c>
      <c r="N92" s="42">
        <v>550000</v>
      </c>
      <c r="O92" s="41"/>
      <c r="P92" s="8" t="str">
        <f t="shared" si="2"/>
        <v>E00626105400000000000</v>
      </c>
      <c r="R92" s="8" t="str">
        <f t="shared" si="3"/>
        <v>2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407</v>
      </c>
      <c r="E93" s="1" t="s">
        <v>406</v>
      </c>
      <c r="F93" s="1" t="s">
        <v>405</v>
      </c>
      <c r="G93" s="1" t="s">
        <v>404</v>
      </c>
      <c r="H93" s="1" t="s">
        <v>403</v>
      </c>
      <c r="I93" s="53">
        <v>27101</v>
      </c>
      <c r="J93" s="1">
        <v>1</v>
      </c>
      <c r="K93" s="1">
        <v>4</v>
      </c>
      <c r="L93" s="1">
        <v>22</v>
      </c>
      <c r="M93" s="1" t="s">
        <v>400</v>
      </c>
      <c r="N93" s="42">
        <v>168000</v>
      </c>
      <c r="O93" s="41"/>
      <c r="P93" s="8" t="str">
        <f t="shared" si="2"/>
        <v>E00627101400000000000</v>
      </c>
      <c r="R93" s="8" t="str">
        <f t="shared" si="3"/>
        <v>2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407</v>
      </c>
      <c r="E94" s="1" t="s">
        <v>406</v>
      </c>
      <c r="F94" s="1" t="s">
        <v>405</v>
      </c>
      <c r="G94" s="1" t="s">
        <v>404</v>
      </c>
      <c r="H94" s="1" t="s">
        <v>403</v>
      </c>
      <c r="I94" s="53">
        <v>27201</v>
      </c>
      <c r="J94" s="1">
        <v>1</v>
      </c>
      <c r="K94" s="1">
        <v>4</v>
      </c>
      <c r="L94" s="1">
        <v>22</v>
      </c>
      <c r="M94" s="1" t="s">
        <v>400</v>
      </c>
      <c r="N94" s="42">
        <v>437000</v>
      </c>
      <c r="O94" s="41"/>
      <c r="P94" s="8" t="str">
        <f t="shared" si="2"/>
        <v>E00627201400000000000</v>
      </c>
      <c r="R94" s="8" t="str">
        <f t="shared" si="3"/>
        <v>2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407</v>
      </c>
      <c r="E95" s="1" t="s">
        <v>406</v>
      </c>
      <c r="F95" s="1" t="s">
        <v>405</v>
      </c>
      <c r="G95" s="1" t="s">
        <v>404</v>
      </c>
      <c r="H95" s="1" t="s">
        <v>403</v>
      </c>
      <c r="I95" s="53">
        <v>27501</v>
      </c>
      <c r="J95" s="1">
        <v>1</v>
      </c>
      <c r="K95" s="1">
        <v>4</v>
      </c>
      <c r="L95" s="1">
        <v>22</v>
      </c>
      <c r="M95" s="1" t="s">
        <v>400</v>
      </c>
      <c r="N95" s="42">
        <v>10000</v>
      </c>
      <c r="O95" s="41"/>
      <c r="P95" s="8" t="str">
        <f t="shared" si="2"/>
        <v>E00627501400000000000</v>
      </c>
      <c r="R95" s="8" t="str">
        <f t="shared" si="3"/>
        <v>2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407</v>
      </c>
      <c r="E96" s="1" t="s">
        <v>406</v>
      </c>
      <c r="F96" s="1" t="s">
        <v>405</v>
      </c>
      <c r="G96" s="1" t="s">
        <v>404</v>
      </c>
      <c r="H96" s="1" t="s">
        <v>403</v>
      </c>
      <c r="I96" s="53">
        <v>29101</v>
      </c>
      <c r="J96" s="1">
        <v>1</v>
      </c>
      <c r="K96" s="1">
        <v>4</v>
      </c>
      <c r="L96" s="1">
        <v>22</v>
      </c>
      <c r="M96" s="1" t="s">
        <v>400</v>
      </c>
      <c r="N96" s="42">
        <v>445000</v>
      </c>
      <c r="O96" s="41"/>
      <c r="P96" s="8" t="str">
        <f t="shared" si="2"/>
        <v>E00629101400000000000</v>
      </c>
      <c r="R96" s="8" t="str">
        <f t="shared" si="3"/>
        <v>2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>
        <v>29201</v>
      </c>
      <c r="J97" s="1">
        <v>1</v>
      </c>
      <c r="K97" s="1">
        <v>4</v>
      </c>
      <c r="L97" s="1">
        <v>22</v>
      </c>
      <c r="M97" s="1" t="s">
        <v>400</v>
      </c>
      <c r="N97" s="42">
        <v>30000</v>
      </c>
      <c r="O97" s="41"/>
      <c r="P97" s="8" t="str">
        <f t="shared" si="2"/>
        <v>E00629201400000000000</v>
      </c>
      <c r="R97" s="8" t="str">
        <f t="shared" si="3"/>
        <v>2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>
        <v>29301</v>
      </c>
      <c r="J98" s="1">
        <v>1</v>
      </c>
      <c r="K98" s="1">
        <v>4</v>
      </c>
      <c r="L98" s="1">
        <v>22</v>
      </c>
      <c r="M98" s="1" t="s">
        <v>400</v>
      </c>
      <c r="N98" s="42">
        <v>10000</v>
      </c>
      <c r="O98" s="41"/>
      <c r="P98" s="8" t="str">
        <f t="shared" si="2"/>
        <v>E00629301400000000000</v>
      </c>
      <c r="R98" s="8" t="str">
        <f t="shared" si="3"/>
        <v>2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>
        <v>29401</v>
      </c>
      <c r="J99" s="1">
        <v>1</v>
      </c>
      <c r="K99" s="1">
        <v>4</v>
      </c>
      <c r="L99" s="1">
        <v>22</v>
      </c>
      <c r="M99" s="1" t="s">
        <v>400</v>
      </c>
      <c r="N99" s="42">
        <v>465000</v>
      </c>
      <c r="O99" s="41"/>
      <c r="P99" s="8" t="str">
        <f t="shared" si="2"/>
        <v>E00629401400000000000</v>
      </c>
      <c r="R99" s="8" t="str">
        <f t="shared" si="3"/>
        <v>2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>
        <v>29501</v>
      </c>
      <c r="J100" s="1">
        <v>1</v>
      </c>
      <c r="K100" s="1">
        <v>4</v>
      </c>
      <c r="L100" s="1">
        <v>22</v>
      </c>
      <c r="M100" s="1" t="s">
        <v>400</v>
      </c>
      <c r="N100" s="42">
        <v>1463000</v>
      </c>
      <c r="O100" s="41"/>
      <c r="P100" s="8" t="str">
        <f t="shared" si="2"/>
        <v>E00629501400000000000</v>
      </c>
      <c r="R100" s="8" t="str">
        <f t="shared" si="3"/>
        <v>2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>
        <v>29601</v>
      </c>
      <c r="J101" s="1">
        <v>1</v>
      </c>
      <c r="K101" s="1">
        <v>4</v>
      </c>
      <c r="L101" s="1">
        <v>22</v>
      </c>
      <c r="M101" s="1" t="s">
        <v>400</v>
      </c>
      <c r="N101" s="42">
        <v>1300000</v>
      </c>
      <c r="O101" s="41"/>
      <c r="P101" s="8" t="str">
        <f t="shared" si="2"/>
        <v>E00629601400000000000</v>
      </c>
      <c r="R101" s="8" t="str">
        <f t="shared" si="3"/>
        <v>2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>
        <v>29801</v>
      </c>
      <c r="J102" s="1">
        <v>1</v>
      </c>
      <c r="K102" s="1">
        <v>4</v>
      </c>
      <c r="L102" s="1">
        <v>22</v>
      </c>
      <c r="M102" s="1" t="s">
        <v>400</v>
      </c>
      <c r="N102" s="42">
        <v>1100000</v>
      </c>
      <c r="O102" s="41"/>
      <c r="P102" s="8" t="str">
        <f t="shared" si="2"/>
        <v>E00629801400000000000</v>
      </c>
      <c r="R102" s="8" t="str">
        <f t="shared" si="3"/>
        <v>2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>
        <v>29901</v>
      </c>
      <c r="J103" s="2">
        <v>1</v>
      </c>
      <c r="K103" s="2">
        <v>4</v>
      </c>
      <c r="L103" s="2">
        <v>22</v>
      </c>
      <c r="M103" s="2" t="s">
        <v>400</v>
      </c>
      <c r="N103" s="42">
        <v>150000</v>
      </c>
      <c r="O103" s="41"/>
      <c r="P103" s="8" t="str">
        <f t="shared" si="2"/>
        <v>E00629901400000000000</v>
      </c>
      <c r="R103" s="8" t="str">
        <f t="shared" si="3"/>
        <v>2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31301</v>
      </c>
      <c r="J104" s="2">
        <v>1</v>
      </c>
      <c r="K104" s="2">
        <v>4</v>
      </c>
      <c r="L104" s="2">
        <v>22</v>
      </c>
      <c r="M104" s="2" t="s">
        <v>400</v>
      </c>
      <c r="N104" s="38">
        <v>1400000</v>
      </c>
      <c r="O104" s="37"/>
      <c r="P104" s="8" t="str">
        <f t="shared" si="2"/>
        <v>E00631301400000000000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31401</v>
      </c>
      <c r="J105" s="2">
        <v>1</v>
      </c>
      <c r="K105" s="2">
        <v>4</v>
      </c>
      <c r="L105" s="2">
        <v>22</v>
      </c>
      <c r="M105" s="2" t="s">
        <v>400</v>
      </c>
      <c r="N105" s="38">
        <v>62800</v>
      </c>
      <c r="O105" s="37"/>
      <c r="P105" s="8" t="str">
        <f t="shared" si="2"/>
        <v>E00631401400000000000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31501</v>
      </c>
      <c r="J106" s="2">
        <v>1</v>
      </c>
      <c r="K106" s="2">
        <v>4</v>
      </c>
      <c r="L106" s="2">
        <v>22</v>
      </c>
      <c r="M106" s="2" t="s">
        <v>400</v>
      </c>
      <c r="N106" s="38">
        <v>120000</v>
      </c>
      <c r="O106" s="37"/>
      <c r="P106" s="8" t="str">
        <f t="shared" si="2"/>
        <v>E00631501400000000000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31701</v>
      </c>
      <c r="J107" s="2">
        <v>1</v>
      </c>
      <c r="K107" s="2">
        <v>4</v>
      </c>
      <c r="L107" s="2">
        <v>22</v>
      </c>
      <c r="M107" s="2" t="s">
        <v>400</v>
      </c>
      <c r="N107" s="38">
        <v>80000</v>
      </c>
      <c r="O107" s="37"/>
      <c r="P107" s="8" t="str">
        <f t="shared" si="2"/>
        <v>E00631701400000000000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31801</v>
      </c>
      <c r="J108" s="2">
        <v>1</v>
      </c>
      <c r="K108" s="2">
        <v>4</v>
      </c>
      <c r="L108" s="2">
        <v>22</v>
      </c>
      <c r="M108" s="2" t="s">
        <v>400</v>
      </c>
      <c r="N108" s="38">
        <v>200000</v>
      </c>
      <c r="O108" s="37"/>
      <c r="P108" s="8" t="str">
        <f t="shared" si="2"/>
        <v>E00631801400000000000</v>
      </c>
      <c r="R108" s="8" t="str">
        <f t="shared" si="3"/>
        <v>3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31902</v>
      </c>
      <c r="J109" s="2">
        <v>1</v>
      </c>
      <c r="K109" s="2">
        <v>4</v>
      </c>
      <c r="L109" s="2">
        <v>22</v>
      </c>
      <c r="M109" s="2" t="s">
        <v>400</v>
      </c>
      <c r="N109" s="38">
        <v>15000</v>
      </c>
      <c r="O109" s="37"/>
      <c r="P109" s="8" t="str">
        <f t="shared" si="2"/>
        <v>E00631902400000000000</v>
      </c>
      <c r="R109" s="8" t="str">
        <f t="shared" si="3"/>
        <v>3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32302</v>
      </c>
      <c r="J110" s="2">
        <v>1</v>
      </c>
      <c r="K110" s="2">
        <v>4</v>
      </c>
      <c r="L110" s="2">
        <v>22</v>
      </c>
      <c r="M110" s="2" t="s">
        <v>400</v>
      </c>
      <c r="N110" s="38">
        <v>94200</v>
      </c>
      <c r="O110" s="37"/>
      <c r="P110" s="8" t="str">
        <f t="shared" si="2"/>
        <v>E00632302400000000000</v>
      </c>
      <c r="R110" s="8" t="str">
        <f t="shared" si="3"/>
        <v>3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32503</v>
      </c>
      <c r="J111" s="2">
        <v>1</v>
      </c>
      <c r="K111" s="2">
        <v>4</v>
      </c>
      <c r="L111" s="2">
        <v>22</v>
      </c>
      <c r="M111" s="2" t="s">
        <v>400</v>
      </c>
      <c r="N111" s="38">
        <v>2500000</v>
      </c>
      <c r="O111" s="37"/>
      <c r="P111" s="8" t="str">
        <f t="shared" si="2"/>
        <v>E00632503400000000000</v>
      </c>
      <c r="R111" s="8" t="str">
        <f t="shared" si="3"/>
        <v>3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32701</v>
      </c>
      <c r="J112" s="2">
        <v>1</v>
      </c>
      <c r="K112" s="2">
        <v>4</v>
      </c>
      <c r="L112" s="2">
        <v>22</v>
      </c>
      <c r="M112" s="2" t="s">
        <v>400</v>
      </c>
      <c r="N112" s="38">
        <v>1385000</v>
      </c>
      <c r="O112" s="37"/>
      <c r="P112" s="8" t="str">
        <f t="shared" si="2"/>
        <v>E00632701400000000000</v>
      </c>
      <c r="R112" s="8" t="str">
        <f t="shared" si="3"/>
        <v>3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32903</v>
      </c>
      <c r="J113" s="2">
        <v>1</v>
      </c>
      <c r="K113" s="2">
        <v>4</v>
      </c>
      <c r="L113" s="2">
        <v>22</v>
      </c>
      <c r="M113" s="2" t="s">
        <v>400</v>
      </c>
      <c r="N113" s="38">
        <v>15000</v>
      </c>
      <c r="O113" s="37"/>
      <c r="P113" s="8" t="str">
        <f t="shared" si="2"/>
        <v>E00632903400000000000</v>
      </c>
      <c r="R113" s="8" t="str">
        <f t="shared" si="3"/>
        <v>3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33104</v>
      </c>
      <c r="J114" s="2">
        <v>1</v>
      </c>
      <c r="K114" s="2">
        <v>4</v>
      </c>
      <c r="L114" s="2">
        <v>22</v>
      </c>
      <c r="M114" s="2" t="s">
        <v>400</v>
      </c>
      <c r="N114" s="38">
        <v>13177700</v>
      </c>
      <c r="O114" s="37"/>
      <c r="P114" s="8" t="str">
        <f t="shared" si="2"/>
        <v>E00633104400000000000</v>
      </c>
      <c r="R114" s="8" t="str">
        <f t="shared" si="3"/>
        <v>3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33303</v>
      </c>
      <c r="J115" s="2">
        <v>1</v>
      </c>
      <c r="K115" s="2">
        <v>4</v>
      </c>
      <c r="L115" s="2">
        <v>22</v>
      </c>
      <c r="M115" s="2" t="s">
        <v>400</v>
      </c>
      <c r="N115" s="38">
        <v>470000</v>
      </c>
      <c r="O115" s="37"/>
      <c r="P115" s="8" t="str">
        <f t="shared" si="2"/>
        <v>E00633303400000000000</v>
      </c>
      <c r="R115" s="8" t="str">
        <f t="shared" si="3"/>
        <v>3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33401</v>
      </c>
      <c r="J116" s="2">
        <v>1</v>
      </c>
      <c r="K116" s="2">
        <v>4</v>
      </c>
      <c r="L116" s="2">
        <v>22</v>
      </c>
      <c r="M116" s="2" t="s">
        <v>400</v>
      </c>
      <c r="N116" s="38">
        <v>1654000</v>
      </c>
      <c r="O116" s="37"/>
      <c r="P116" s="8" t="str">
        <f t="shared" si="2"/>
        <v>E00633401400000000000</v>
      </c>
      <c r="R116" s="8" t="str">
        <f t="shared" si="3"/>
        <v>3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33501</v>
      </c>
      <c r="J117" s="2">
        <v>1</v>
      </c>
      <c r="K117" s="2">
        <v>4</v>
      </c>
      <c r="L117" s="2">
        <v>22</v>
      </c>
      <c r="M117" s="2" t="s">
        <v>400</v>
      </c>
      <c r="N117" s="38">
        <v>600000</v>
      </c>
      <c r="O117" s="37"/>
      <c r="P117" s="8" t="str">
        <f t="shared" si="2"/>
        <v>E00633501400000000000</v>
      </c>
      <c r="R117" s="8" t="str">
        <f t="shared" si="3"/>
        <v>3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33602</v>
      </c>
      <c r="J118" s="2">
        <v>1</v>
      </c>
      <c r="K118" s="2">
        <v>4</v>
      </c>
      <c r="L118" s="2">
        <v>22</v>
      </c>
      <c r="M118" s="2" t="s">
        <v>400</v>
      </c>
      <c r="N118" s="38">
        <v>648000</v>
      </c>
      <c r="O118" s="37"/>
      <c r="P118" s="8" t="str">
        <f t="shared" si="2"/>
        <v>E00633602400000000000</v>
      </c>
      <c r="R118" s="8" t="str">
        <f t="shared" si="3"/>
        <v>3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33604</v>
      </c>
      <c r="J119" s="2">
        <v>1</v>
      </c>
      <c r="K119" s="2">
        <v>4</v>
      </c>
      <c r="L119" s="2">
        <v>22</v>
      </c>
      <c r="M119" s="2" t="s">
        <v>400</v>
      </c>
      <c r="N119" s="38">
        <v>200000</v>
      </c>
      <c r="O119" s="37"/>
      <c r="P119" s="8" t="str">
        <f t="shared" si="2"/>
        <v>E00633604400000000000</v>
      </c>
      <c r="R119" s="8" t="str">
        <f t="shared" si="3"/>
        <v>3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33605</v>
      </c>
      <c r="J120" s="2">
        <v>1</v>
      </c>
      <c r="K120" s="2">
        <v>4</v>
      </c>
      <c r="L120" s="2">
        <v>22</v>
      </c>
      <c r="M120" s="2" t="s">
        <v>400</v>
      </c>
      <c r="N120" s="38">
        <v>345000</v>
      </c>
      <c r="O120" s="37"/>
      <c r="P120" s="8" t="str">
        <f t="shared" si="2"/>
        <v>E00633605400000000000</v>
      </c>
      <c r="R120" s="8" t="str">
        <f t="shared" si="3"/>
        <v>3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33901</v>
      </c>
      <c r="J121" s="2">
        <v>1</v>
      </c>
      <c r="K121" s="2">
        <v>4</v>
      </c>
      <c r="L121" s="2">
        <v>22</v>
      </c>
      <c r="M121" s="2" t="s">
        <v>400</v>
      </c>
      <c r="N121" s="38">
        <v>450000</v>
      </c>
      <c r="O121" s="37"/>
      <c r="P121" s="8" t="str">
        <f t="shared" si="2"/>
        <v>E00633901400000000000</v>
      </c>
      <c r="R121" s="8" t="str">
        <f t="shared" si="3"/>
        <v>3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33903</v>
      </c>
      <c r="J122" s="2">
        <v>1</v>
      </c>
      <c r="K122" s="2">
        <v>4</v>
      </c>
      <c r="L122" s="2">
        <v>22</v>
      </c>
      <c r="M122" s="2" t="s">
        <v>400</v>
      </c>
      <c r="N122" s="38">
        <v>25000</v>
      </c>
      <c r="O122" s="37"/>
      <c r="P122" s="8" t="str">
        <f t="shared" si="2"/>
        <v>E00633903400000000000</v>
      </c>
      <c r="R122" s="8" t="str">
        <f t="shared" si="3"/>
        <v>3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34501</v>
      </c>
      <c r="J123" s="2">
        <v>1</v>
      </c>
      <c r="K123" s="2">
        <v>4</v>
      </c>
      <c r="L123" s="2">
        <v>22</v>
      </c>
      <c r="M123" s="2" t="s">
        <v>400</v>
      </c>
      <c r="N123" s="38">
        <v>850000</v>
      </c>
      <c r="O123" s="37"/>
      <c r="P123" s="8" t="str">
        <f t="shared" si="2"/>
        <v>E00634501400000000000</v>
      </c>
      <c r="R123" s="8" t="str">
        <f t="shared" si="3"/>
        <v>3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34601</v>
      </c>
      <c r="J124" s="2">
        <v>1</v>
      </c>
      <c r="K124" s="2">
        <v>4</v>
      </c>
      <c r="L124" s="2">
        <v>22</v>
      </c>
      <c r="M124" s="2" t="s">
        <v>400</v>
      </c>
      <c r="N124" s="38">
        <v>70000</v>
      </c>
      <c r="O124" s="37"/>
      <c r="P124" s="8" t="str">
        <f t="shared" si="2"/>
        <v>E00634601400000000000</v>
      </c>
      <c r="R124" s="8" t="str">
        <f t="shared" si="3"/>
        <v>3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34701</v>
      </c>
      <c r="J125" s="2">
        <v>1</v>
      </c>
      <c r="K125" s="2">
        <v>4</v>
      </c>
      <c r="L125" s="2">
        <v>22</v>
      </c>
      <c r="M125" s="2" t="s">
        <v>400</v>
      </c>
      <c r="N125" s="38">
        <v>300000</v>
      </c>
      <c r="O125" s="37"/>
      <c r="P125" s="8" t="str">
        <f t="shared" si="2"/>
        <v>E00634701400000000000</v>
      </c>
      <c r="R125" s="8" t="str">
        <f t="shared" si="3"/>
        <v>3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35102</v>
      </c>
      <c r="J126" s="2">
        <v>1</v>
      </c>
      <c r="K126" s="2">
        <v>4</v>
      </c>
      <c r="L126" s="2">
        <v>22</v>
      </c>
      <c r="M126" s="2" t="s">
        <v>400</v>
      </c>
      <c r="N126" s="38">
        <v>2000000</v>
      </c>
      <c r="O126" s="37"/>
      <c r="P126" s="8" t="str">
        <f t="shared" si="2"/>
        <v>E00635102400000000000</v>
      </c>
      <c r="R126" s="8" t="str">
        <f t="shared" si="3"/>
        <v>3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35401</v>
      </c>
      <c r="J127" s="2">
        <v>1</v>
      </c>
      <c r="K127" s="2">
        <v>4</v>
      </c>
      <c r="L127" s="2">
        <v>22</v>
      </c>
      <c r="M127" s="2" t="s">
        <v>400</v>
      </c>
      <c r="N127" s="38">
        <v>7650000</v>
      </c>
      <c r="O127" s="37"/>
      <c r="P127" s="8" t="str">
        <f t="shared" si="2"/>
        <v>E00635401400000000000</v>
      </c>
      <c r="R127" s="8" t="str">
        <f t="shared" si="3"/>
        <v>3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35501</v>
      </c>
      <c r="J128" s="2">
        <v>1</v>
      </c>
      <c r="K128" s="2">
        <v>4</v>
      </c>
      <c r="L128" s="2">
        <v>22</v>
      </c>
      <c r="M128" s="2" t="s">
        <v>400</v>
      </c>
      <c r="N128" s="38">
        <v>300000</v>
      </c>
      <c r="O128" s="37"/>
      <c r="P128" s="8" t="str">
        <f t="shared" si="2"/>
        <v>E00635501400000000000</v>
      </c>
      <c r="R128" s="8" t="str">
        <f t="shared" si="3"/>
        <v>3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35701</v>
      </c>
      <c r="J129" s="2">
        <v>1</v>
      </c>
      <c r="K129" s="2">
        <v>4</v>
      </c>
      <c r="L129" s="2">
        <v>22</v>
      </c>
      <c r="M129" s="2" t="s">
        <v>400</v>
      </c>
      <c r="N129" s="38">
        <v>6250000</v>
      </c>
      <c r="O129" s="37"/>
      <c r="P129" s="8" t="str">
        <f t="shared" si="2"/>
        <v>E00635701400000000000</v>
      </c>
      <c r="R129" s="8" t="str">
        <f t="shared" si="3"/>
        <v>3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35801</v>
      </c>
      <c r="J130" s="2">
        <v>1</v>
      </c>
      <c r="K130" s="2">
        <v>4</v>
      </c>
      <c r="L130" s="2">
        <v>22</v>
      </c>
      <c r="M130" s="2" t="s">
        <v>400</v>
      </c>
      <c r="N130" s="38">
        <v>100000</v>
      </c>
      <c r="O130" s="37"/>
      <c r="P130" s="8" t="str">
        <f t="shared" si="2"/>
        <v>E00635801400000000000</v>
      </c>
      <c r="R130" s="8" t="str">
        <f t="shared" si="3"/>
        <v>3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37101</v>
      </c>
      <c r="J131" s="2">
        <v>1</v>
      </c>
      <c r="K131" s="2">
        <v>4</v>
      </c>
      <c r="L131" s="2">
        <v>22</v>
      </c>
      <c r="M131" s="2" t="s">
        <v>400</v>
      </c>
      <c r="N131" s="38">
        <v>250000</v>
      </c>
      <c r="O131" s="37"/>
      <c r="P131" s="8" t="str">
        <f t="shared" si="2"/>
        <v>E00637101400000000000</v>
      </c>
      <c r="R131" s="8" t="str">
        <f t="shared" si="3"/>
        <v>3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37104</v>
      </c>
      <c r="J132" s="2">
        <v>1</v>
      </c>
      <c r="K132" s="2">
        <v>4</v>
      </c>
      <c r="L132" s="2">
        <v>22</v>
      </c>
      <c r="M132" s="2" t="s">
        <v>400</v>
      </c>
      <c r="N132" s="38">
        <v>200000</v>
      </c>
      <c r="O132" s="37"/>
      <c r="P132" s="8" t="str">
        <f t="shared" si="2"/>
        <v>E00637104400000000000</v>
      </c>
      <c r="R132" s="8" t="str">
        <f t="shared" si="3"/>
        <v>3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37106</v>
      </c>
      <c r="J133" s="2">
        <v>1</v>
      </c>
      <c r="K133" s="2">
        <v>4</v>
      </c>
      <c r="L133" s="2">
        <v>22</v>
      </c>
      <c r="M133" s="2" t="s">
        <v>400</v>
      </c>
      <c r="N133" s="38">
        <v>700000</v>
      </c>
      <c r="O133" s="37"/>
      <c r="P133" s="8" t="str">
        <f t="shared" si="2"/>
        <v>E00637106400000000000</v>
      </c>
      <c r="R133" s="8" t="str">
        <f t="shared" si="3"/>
        <v>3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37201</v>
      </c>
      <c r="J134" s="2">
        <v>1</v>
      </c>
      <c r="K134" s="2">
        <v>4</v>
      </c>
      <c r="L134" s="2">
        <v>22</v>
      </c>
      <c r="M134" s="2" t="s">
        <v>400</v>
      </c>
      <c r="N134" s="38">
        <v>240000</v>
      </c>
      <c r="O134" s="37"/>
      <c r="P134" s="8" t="str">
        <f t="shared" si="2"/>
        <v>E00637201400000000000</v>
      </c>
      <c r="R134" s="8" t="str">
        <f t="shared" si="3"/>
        <v>3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37204</v>
      </c>
      <c r="J135" s="2">
        <v>1</v>
      </c>
      <c r="K135" s="2">
        <v>4</v>
      </c>
      <c r="L135" s="2">
        <v>22</v>
      </c>
      <c r="M135" s="2" t="s">
        <v>400</v>
      </c>
      <c r="N135" s="38">
        <v>482800</v>
      </c>
      <c r="O135" s="37"/>
      <c r="P135" s="8" t="str">
        <f t="shared" si="2"/>
        <v>E00637204400000000000</v>
      </c>
      <c r="R135" s="8" t="str">
        <f t="shared" si="3"/>
        <v>3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37206</v>
      </c>
      <c r="J136" s="2">
        <v>1</v>
      </c>
      <c r="K136" s="2">
        <v>4</v>
      </c>
      <c r="L136" s="2">
        <v>22</v>
      </c>
      <c r="M136" s="2" t="s">
        <v>400</v>
      </c>
      <c r="N136" s="38">
        <v>150000</v>
      </c>
      <c r="O136" s="37"/>
      <c r="P136" s="8" t="str">
        <f t="shared" ref="P136:P181" si="4">+CONCATENATE(H136,I136,K136,M136)</f>
        <v>E00637206400000000000</v>
      </c>
      <c r="R136" s="8" t="str">
        <f t="shared" ref="R136:R189" si="5">+MID(I136,1,1)</f>
        <v>3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37501</v>
      </c>
      <c r="J137" s="2">
        <v>1</v>
      </c>
      <c r="K137" s="2">
        <v>4</v>
      </c>
      <c r="L137" s="2">
        <v>22</v>
      </c>
      <c r="M137" s="2" t="s">
        <v>400</v>
      </c>
      <c r="N137" s="38">
        <v>1150000</v>
      </c>
      <c r="O137" s="37"/>
      <c r="P137" s="8" t="str">
        <f t="shared" si="4"/>
        <v>E00637501400000000000</v>
      </c>
      <c r="R137" s="8" t="str">
        <f t="shared" si="5"/>
        <v>3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37504</v>
      </c>
      <c r="J138" s="2">
        <v>1</v>
      </c>
      <c r="K138" s="2">
        <v>4</v>
      </c>
      <c r="L138" s="2">
        <v>22</v>
      </c>
      <c r="M138" s="2" t="s">
        <v>400</v>
      </c>
      <c r="N138" s="38">
        <v>823000</v>
      </c>
      <c r="O138" s="37"/>
      <c r="P138" s="8" t="str">
        <f t="shared" si="4"/>
        <v>E00637504400000000000</v>
      </c>
      <c r="R138" s="8" t="str">
        <f t="shared" si="5"/>
        <v>3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37602</v>
      </c>
      <c r="J139" s="2">
        <v>1</v>
      </c>
      <c r="K139" s="2">
        <v>4</v>
      </c>
      <c r="L139" s="2">
        <v>22</v>
      </c>
      <c r="M139" s="2" t="s">
        <v>400</v>
      </c>
      <c r="N139" s="38">
        <v>600000</v>
      </c>
      <c r="O139" s="37"/>
      <c r="P139" s="8" t="str">
        <f t="shared" si="4"/>
        <v>E00637602400000000000</v>
      </c>
      <c r="R139" s="8" t="str">
        <f t="shared" si="5"/>
        <v>3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38201</v>
      </c>
      <c r="J140" s="2">
        <v>1</v>
      </c>
      <c r="K140" s="2">
        <v>4</v>
      </c>
      <c r="L140" s="2">
        <v>22</v>
      </c>
      <c r="M140" s="2" t="s">
        <v>400</v>
      </c>
      <c r="N140" s="38">
        <v>10000</v>
      </c>
      <c r="O140" s="37"/>
      <c r="P140" s="8" t="str">
        <f t="shared" si="4"/>
        <v>E00638201400000000000</v>
      </c>
      <c r="R140" s="8" t="str">
        <f t="shared" si="5"/>
        <v>3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38301</v>
      </c>
      <c r="J141" s="2">
        <v>1</v>
      </c>
      <c r="K141" s="2">
        <v>4</v>
      </c>
      <c r="L141" s="2">
        <v>22</v>
      </c>
      <c r="M141" s="2" t="s">
        <v>400</v>
      </c>
      <c r="N141" s="38">
        <v>1000000</v>
      </c>
      <c r="O141" s="37"/>
      <c r="P141" s="8" t="str">
        <f t="shared" si="4"/>
        <v>E00638301400000000000</v>
      </c>
      <c r="R141" s="8" t="str">
        <f t="shared" si="5"/>
        <v>3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38401</v>
      </c>
      <c r="J142" s="2">
        <v>1</v>
      </c>
      <c r="K142" s="2">
        <v>4</v>
      </c>
      <c r="L142" s="2">
        <v>22</v>
      </c>
      <c r="M142" s="2" t="s">
        <v>400</v>
      </c>
      <c r="N142" s="38">
        <v>100000</v>
      </c>
      <c r="O142" s="37"/>
      <c r="P142" s="8" t="str">
        <f t="shared" si="4"/>
        <v>E00638401400000000000</v>
      </c>
      <c r="R142" s="8" t="str">
        <f t="shared" si="5"/>
        <v>3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39201</v>
      </c>
      <c r="J143" s="2">
        <v>1</v>
      </c>
      <c r="K143" s="2">
        <v>4</v>
      </c>
      <c r="L143" s="2">
        <v>22</v>
      </c>
      <c r="M143" s="2" t="s">
        <v>400</v>
      </c>
      <c r="N143" s="38">
        <v>15000</v>
      </c>
      <c r="O143" s="37"/>
      <c r="P143" s="8" t="str">
        <f t="shared" si="4"/>
        <v>E00639201400000000000</v>
      </c>
      <c r="R143" s="8" t="str">
        <f t="shared" si="5"/>
        <v>3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39202</v>
      </c>
      <c r="J144" s="2">
        <v>1</v>
      </c>
      <c r="K144" s="2">
        <v>4</v>
      </c>
      <c r="L144" s="2">
        <v>22</v>
      </c>
      <c r="M144" s="2" t="s">
        <v>400</v>
      </c>
      <c r="N144" s="38">
        <v>90000</v>
      </c>
      <c r="O144" s="37"/>
      <c r="P144" s="8" t="str">
        <f t="shared" si="4"/>
        <v>E00639202400000000000</v>
      </c>
      <c r="R144" s="8" t="str">
        <f t="shared" si="5"/>
        <v>3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39301</v>
      </c>
      <c r="J145" s="2">
        <v>1</v>
      </c>
      <c r="K145" s="2">
        <v>4</v>
      </c>
      <c r="L145" s="2">
        <v>22</v>
      </c>
      <c r="M145" s="2" t="s">
        <v>400</v>
      </c>
      <c r="N145" s="38">
        <v>250000</v>
      </c>
      <c r="O145" s="37"/>
      <c r="P145" s="8" t="str">
        <f t="shared" si="4"/>
        <v>E00639301400000000000</v>
      </c>
      <c r="R145" s="8" t="str">
        <f t="shared" si="5"/>
        <v>3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39401</v>
      </c>
      <c r="J146" s="2">
        <v>1</v>
      </c>
      <c r="K146" s="2">
        <v>4</v>
      </c>
      <c r="L146" s="2">
        <v>22</v>
      </c>
      <c r="M146" s="2" t="s">
        <v>400</v>
      </c>
      <c r="N146" s="38">
        <v>4900000</v>
      </c>
      <c r="O146" s="37"/>
      <c r="P146" s="8" t="str">
        <f t="shared" si="4"/>
        <v>E00639401400000000000</v>
      </c>
      <c r="R146" s="8" t="str">
        <f t="shared" si="5"/>
        <v>3</v>
      </c>
    </row>
    <row r="147" spans="1:18" s="36" customFormat="1" ht="20.100000000000001" customHeight="1" x14ac:dyDescent="0.25">
      <c r="A147" s="40"/>
      <c r="B147" s="2" t="s">
        <v>409</v>
      </c>
      <c r="C147" s="2">
        <v>3</v>
      </c>
      <c r="D147" s="2">
        <v>1</v>
      </c>
      <c r="E147" s="2" t="s">
        <v>412</v>
      </c>
      <c r="F147" s="2" t="s">
        <v>405</v>
      </c>
      <c r="G147" s="2" t="s">
        <v>411</v>
      </c>
      <c r="H147" s="2" t="s">
        <v>410</v>
      </c>
      <c r="I147" s="54">
        <v>12101</v>
      </c>
      <c r="J147" s="2">
        <v>1</v>
      </c>
      <c r="K147" s="2">
        <v>4</v>
      </c>
      <c r="L147" s="2">
        <v>22</v>
      </c>
      <c r="M147" s="2" t="s">
        <v>400</v>
      </c>
      <c r="N147" s="38">
        <v>1218477</v>
      </c>
      <c r="O147" s="37"/>
      <c r="P147" s="8" t="str">
        <f t="shared" si="4"/>
        <v>M00112101400000000000</v>
      </c>
      <c r="R147" s="8" t="str">
        <f t="shared" si="5"/>
        <v>1</v>
      </c>
    </row>
    <row r="148" spans="1:18" s="36" customFormat="1" ht="20.100000000000001" customHeight="1" x14ac:dyDescent="0.25">
      <c r="A148" s="40"/>
      <c r="B148" s="2" t="s">
        <v>409</v>
      </c>
      <c r="C148" s="2">
        <v>3</v>
      </c>
      <c r="D148" s="2">
        <v>1</v>
      </c>
      <c r="E148" s="2" t="s">
        <v>412</v>
      </c>
      <c r="F148" s="2" t="s">
        <v>405</v>
      </c>
      <c r="G148" s="2" t="s">
        <v>411</v>
      </c>
      <c r="H148" s="2" t="s">
        <v>410</v>
      </c>
      <c r="I148" s="54">
        <v>15901</v>
      </c>
      <c r="J148" s="2">
        <v>1</v>
      </c>
      <c r="K148" s="2">
        <v>4</v>
      </c>
      <c r="L148" s="2">
        <v>22</v>
      </c>
      <c r="M148" s="2" t="s">
        <v>400</v>
      </c>
      <c r="N148" s="38">
        <v>400000</v>
      </c>
      <c r="O148" s="37"/>
      <c r="P148" s="8" t="str">
        <f t="shared" si="4"/>
        <v>M00115901400000000000</v>
      </c>
      <c r="R148" s="8" t="str">
        <f t="shared" si="5"/>
        <v>1</v>
      </c>
    </row>
    <row r="149" spans="1:18" s="36" customFormat="1" ht="20.100000000000001" customHeight="1" x14ac:dyDescent="0.25">
      <c r="A149" s="40"/>
      <c r="B149" s="2" t="s">
        <v>409</v>
      </c>
      <c r="C149" s="2">
        <v>3</v>
      </c>
      <c r="D149" s="2">
        <v>1</v>
      </c>
      <c r="E149" s="2" t="s">
        <v>412</v>
      </c>
      <c r="F149" s="2" t="s">
        <v>405</v>
      </c>
      <c r="G149" s="2" t="s">
        <v>411</v>
      </c>
      <c r="H149" s="2" t="s">
        <v>410</v>
      </c>
      <c r="I149" s="54">
        <v>21101</v>
      </c>
      <c r="J149" s="2">
        <v>1</v>
      </c>
      <c r="K149" s="2">
        <v>4</v>
      </c>
      <c r="L149" s="2">
        <v>22</v>
      </c>
      <c r="M149" s="2" t="s">
        <v>400</v>
      </c>
      <c r="N149" s="38">
        <v>16100</v>
      </c>
      <c r="O149" s="37"/>
      <c r="P149" s="8" t="str">
        <f t="shared" si="4"/>
        <v>M00121101400000000000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>
        <v>3</v>
      </c>
      <c r="D150" s="2">
        <v>1</v>
      </c>
      <c r="E150" s="2" t="s">
        <v>412</v>
      </c>
      <c r="F150" s="2" t="s">
        <v>405</v>
      </c>
      <c r="G150" s="2" t="s">
        <v>411</v>
      </c>
      <c r="H150" s="2" t="s">
        <v>410</v>
      </c>
      <c r="I150" s="54">
        <v>21201</v>
      </c>
      <c r="J150" s="2">
        <v>1</v>
      </c>
      <c r="K150" s="2">
        <v>4</v>
      </c>
      <c r="L150" s="2">
        <v>22</v>
      </c>
      <c r="M150" s="2" t="s">
        <v>400</v>
      </c>
      <c r="N150" s="38">
        <v>9000</v>
      </c>
      <c r="O150" s="37"/>
      <c r="P150" s="8" t="str">
        <f t="shared" si="4"/>
        <v>M00121201400000000000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>
        <v>3</v>
      </c>
      <c r="D151" s="2">
        <v>1</v>
      </c>
      <c r="E151" s="2" t="s">
        <v>412</v>
      </c>
      <c r="F151" s="2" t="s">
        <v>405</v>
      </c>
      <c r="G151" s="2" t="s">
        <v>411</v>
      </c>
      <c r="H151" s="2" t="s">
        <v>410</v>
      </c>
      <c r="I151" s="54">
        <v>21401</v>
      </c>
      <c r="J151" s="2">
        <v>1</v>
      </c>
      <c r="K151" s="2">
        <v>4</v>
      </c>
      <c r="L151" s="2">
        <v>22</v>
      </c>
      <c r="M151" s="2" t="s">
        <v>400</v>
      </c>
      <c r="N151" s="38">
        <v>5400</v>
      </c>
      <c r="O151" s="37"/>
      <c r="P151" s="8" t="str">
        <f t="shared" si="4"/>
        <v>M00121401400000000000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>
        <v>3</v>
      </c>
      <c r="D152" s="2">
        <v>1</v>
      </c>
      <c r="E152" s="2" t="s">
        <v>412</v>
      </c>
      <c r="F152" s="2" t="s">
        <v>405</v>
      </c>
      <c r="G152" s="2" t="s">
        <v>411</v>
      </c>
      <c r="H152" s="2" t="s">
        <v>410</v>
      </c>
      <c r="I152" s="54">
        <v>21501</v>
      </c>
      <c r="J152" s="2">
        <v>1</v>
      </c>
      <c r="K152" s="2">
        <v>4</v>
      </c>
      <c r="L152" s="2">
        <v>22</v>
      </c>
      <c r="M152" s="2" t="s">
        <v>400</v>
      </c>
      <c r="N152" s="38">
        <v>5000</v>
      </c>
      <c r="O152" s="37"/>
      <c r="P152" s="8" t="str">
        <f t="shared" si="4"/>
        <v>M00121501400000000000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>
        <v>3</v>
      </c>
      <c r="D153" s="2">
        <v>1</v>
      </c>
      <c r="E153" s="2" t="s">
        <v>412</v>
      </c>
      <c r="F153" s="2" t="s">
        <v>405</v>
      </c>
      <c r="G153" s="2" t="s">
        <v>411</v>
      </c>
      <c r="H153" s="2" t="s">
        <v>410</v>
      </c>
      <c r="I153" s="54">
        <v>22104</v>
      </c>
      <c r="J153" s="2">
        <v>1</v>
      </c>
      <c r="K153" s="2">
        <v>4</v>
      </c>
      <c r="L153" s="2">
        <v>22</v>
      </c>
      <c r="M153" s="2" t="s">
        <v>400</v>
      </c>
      <c r="N153" s="38">
        <v>100400</v>
      </c>
      <c r="O153" s="37"/>
      <c r="P153" s="8" t="str">
        <f t="shared" si="4"/>
        <v>M00122104400000000000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>
        <v>3</v>
      </c>
      <c r="D154" s="2">
        <v>1</v>
      </c>
      <c r="E154" s="2" t="s">
        <v>412</v>
      </c>
      <c r="F154" s="2" t="s">
        <v>405</v>
      </c>
      <c r="G154" s="2" t="s">
        <v>411</v>
      </c>
      <c r="H154" s="2" t="s">
        <v>410</v>
      </c>
      <c r="I154" s="54">
        <v>22106</v>
      </c>
      <c r="J154" s="2">
        <v>1</v>
      </c>
      <c r="K154" s="2">
        <v>4</v>
      </c>
      <c r="L154" s="2">
        <v>22</v>
      </c>
      <c r="M154" s="2" t="s">
        <v>400</v>
      </c>
      <c r="N154" s="38">
        <v>90800</v>
      </c>
      <c r="O154" s="37"/>
      <c r="P154" s="8" t="str">
        <f t="shared" si="4"/>
        <v>M00122106400000000000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>
        <v>3</v>
      </c>
      <c r="D155" s="2">
        <v>1</v>
      </c>
      <c r="E155" s="2" t="s">
        <v>412</v>
      </c>
      <c r="F155" s="2" t="s">
        <v>405</v>
      </c>
      <c r="G155" s="2" t="s">
        <v>411</v>
      </c>
      <c r="H155" s="2" t="s">
        <v>410</v>
      </c>
      <c r="I155" s="54">
        <v>22301</v>
      </c>
      <c r="J155" s="2">
        <v>1</v>
      </c>
      <c r="K155" s="2">
        <v>4</v>
      </c>
      <c r="L155" s="2">
        <v>22</v>
      </c>
      <c r="M155" s="2" t="s">
        <v>400</v>
      </c>
      <c r="N155" s="38">
        <v>8400</v>
      </c>
      <c r="O155" s="37"/>
      <c r="P155" s="8" t="str">
        <f t="shared" si="4"/>
        <v>M00122301400000000000</v>
      </c>
      <c r="R155" s="8" t="str">
        <f t="shared" si="5"/>
        <v>2</v>
      </c>
    </row>
    <row r="156" spans="1:18" s="36" customFormat="1" ht="20.100000000000001" customHeight="1" x14ac:dyDescent="0.25">
      <c r="A156" s="40"/>
      <c r="B156" s="2" t="s">
        <v>409</v>
      </c>
      <c r="C156" s="2">
        <v>3</v>
      </c>
      <c r="D156" s="2">
        <v>1</v>
      </c>
      <c r="E156" s="2" t="s">
        <v>412</v>
      </c>
      <c r="F156" s="2" t="s">
        <v>405</v>
      </c>
      <c r="G156" s="2" t="s">
        <v>411</v>
      </c>
      <c r="H156" s="2" t="s">
        <v>410</v>
      </c>
      <c r="I156" s="54">
        <v>24601</v>
      </c>
      <c r="J156" s="2">
        <v>1</v>
      </c>
      <c r="K156" s="2">
        <v>4</v>
      </c>
      <c r="L156" s="2">
        <v>22</v>
      </c>
      <c r="M156" s="2" t="s">
        <v>400</v>
      </c>
      <c r="N156" s="38">
        <v>2000</v>
      </c>
      <c r="O156" s="37"/>
      <c r="P156" s="8" t="str">
        <f t="shared" si="4"/>
        <v>M00124601400000000000</v>
      </c>
      <c r="R156" s="8" t="str">
        <f t="shared" si="5"/>
        <v>2</v>
      </c>
    </row>
    <row r="157" spans="1:18" s="36" customFormat="1" ht="20.100000000000001" customHeight="1" x14ac:dyDescent="0.25">
      <c r="A157" s="40"/>
      <c r="B157" s="2" t="s">
        <v>409</v>
      </c>
      <c r="C157" s="2">
        <v>3</v>
      </c>
      <c r="D157" s="2">
        <v>1</v>
      </c>
      <c r="E157" s="2" t="s">
        <v>412</v>
      </c>
      <c r="F157" s="2" t="s">
        <v>405</v>
      </c>
      <c r="G157" s="2" t="s">
        <v>411</v>
      </c>
      <c r="H157" s="2" t="s">
        <v>410</v>
      </c>
      <c r="I157" s="54">
        <v>25301</v>
      </c>
      <c r="J157" s="2">
        <v>1</v>
      </c>
      <c r="K157" s="2">
        <v>4</v>
      </c>
      <c r="L157" s="2">
        <v>22</v>
      </c>
      <c r="M157" s="2" t="s">
        <v>400</v>
      </c>
      <c r="N157" s="38">
        <v>80000</v>
      </c>
      <c r="O157" s="37"/>
      <c r="P157" s="8" t="str">
        <f t="shared" si="4"/>
        <v>M00125301400000000000</v>
      </c>
      <c r="R157" s="8" t="str">
        <f t="shared" si="5"/>
        <v>2</v>
      </c>
    </row>
    <row r="158" spans="1:18" s="36" customFormat="1" ht="20.100000000000001" customHeight="1" x14ac:dyDescent="0.25">
      <c r="A158" s="40"/>
      <c r="B158" s="2" t="s">
        <v>409</v>
      </c>
      <c r="C158" s="2">
        <v>3</v>
      </c>
      <c r="D158" s="2">
        <v>1</v>
      </c>
      <c r="E158" s="2" t="s">
        <v>412</v>
      </c>
      <c r="F158" s="2" t="s">
        <v>405</v>
      </c>
      <c r="G158" s="2" t="s">
        <v>411</v>
      </c>
      <c r="H158" s="2" t="s">
        <v>410</v>
      </c>
      <c r="I158" s="54">
        <v>25401</v>
      </c>
      <c r="J158" s="2">
        <v>1</v>
      </c>
      <c r="K158" s="2">
        <v>4</v>
      </c>
      <c r="L158" s="2">
        <v>22</v>
      </c>
      <c r="M158" s="2" t="s">
        <v>400</v>
      </c>
      <c r="N158" s="38">
        <v>31000</v>
      </c>
      <c r="O158" s="37"/>
      <c r="P158" s="8" t="str">
        <f t="shared" si="4"/>
        <v>M00125401400000000000</v>
      </c>
      <c r="R158" s="8" t="str">
        <f t="shared" si="5"/>
        <v>2</v>
      </c>
    </row>
    <row r="159" spans="1:18" s="36" customFormat="1" ht="20.100000000000001" customHeight="1" x14ac:dyDescent="0.25">
      <c r="A159" s="40"/>
      <c r="B159" s="2" t="s">
        <v>409</v>
      </c>
      <c r="C159" s="2">
        <v>3</v>
      </c>
      <c r="D159" s="2">
        <v>1</v>
      </c>
      <c r="E159" s="2" t="s">
        <v>412</v>
      </c>
      <c r="F159" s="2" t="s">
        <v>405</v>
      </c>
      <c r="G159" s="2" t="s">
        <v>411</v>
      </c>
      <c r="H159" s="2" t="s">
        <v>410</v>
      </c>
      <c r="I159" s="54">
        <v>26102</v>
      </c>
      <c r="J159" s="2">
        <v>1</v>
      </c>
      <c r="K159" s="2">
        <v>4</v>
      </c>
      <c r="L159" s="2">
        <v>22</v>
      </c>
      <c r="M159" s="2" t="s">
        <v>400</v>
      </c>
      <c r="N159" s="38">
        <v>4000</v>
      </c>
      <c r="O159" s="37"/>
      <c r="P159" s="8" t="str">
        <f t="shared" si="4"/>
        <v>M00126102400000000000</v>
      </c>
      <c r="R159" s="8" t="str">
        <f t="shared" si="5"/>
        <v>2</v>
      </c>
    </row>
    <row r="160" spans="1:18" s="36" customFormat="1" ht="20.100000000000001" customHeight="1" x14ac:dyDescent="0.25">
      <c r="A160" s="40"/>
      <c r="B160" s="2" t="s">
        <v>409</v>
      </c>
      <c r="C160" s="2">
        <v>3</v>
      </c>
      <c r="D160" s="2">
        <v>1</v>
      </c>
      <c r="E160" s="2" t="s">
        <v>412</v>
      </c>
      <c r="F160" s="2" t="s">
        <v>405</v>
      </c>
      <c r="G160" s="2" t="s">
        <v>411</v>
      </c>
      <c r="H160" s="2" t="s">
        <v>410</v>
      </c>
      <c r="I160" s="54">
        <v>27101</v>
      </c>
      <c r="J160" s="2">
        <v>1</v>
      </c>
      <c r="K160" s="2">
        <v>4</v>
      </c>
      <c r="L160" s="2">
        <v>22</v>
      </c>
      <c r="M160" s="2" t="s">
        <v>400</v>
      </c>
      <c r="N160" s="38">
        <v>2000</v>
      </c>
      <c r="O160" s="37"/>
      <c r="P160" s="8" t="str">
        <f t="shared" si="4"/>
        <v>M00127101400000000000</v>
      </c>
      <c r="R160" s="8" t="str">
        <f t="shared" si="5"/>
        <v>2</v>
      </c>
    </row>
    <row r="161" spans="1:18" s="36" customFormat="1" ht="20.100000000000001" customHeight="1" x14ac:dyDescent="0.25">
      <c r="A161" s="40"/>
      <c r="B161" s="2" t="s">
        <v>409</v>
      </c>
      <c r="C161" s="2">
        <v>3</v>
      </c>
      <c r="D161" s="2">
        <v>1</v>
      </c>
      <c r="E161" s="2" t="s">
        <v>412</v>
      </c>
      <c r="F161" s="2" t="s">
        <v>405</v>
      </c>
      <c r="G161" s="2" t="s">
        <v>411</v>
      </c>
      <c r="H161" s="2" t="s">
        <v>410</v>
      </c>
      <c r="I161" s="54">
        <v>27201</v>
      </c>
      <c r="J161" s="2">
        <v>1</v>
      </c>
      <c r="K161" s="2">
        <v>4</v>
      </c>
      <c r="L161" s="2">
        <v>22</v>
      </c>
      <c r="M161" s="2" t="s">
        <v>400</v>
      </c>
      <c r="N161" s="38">
        <v>3000</v>
      </c>
      <c r="O161" s="37"/>
      <c r="P161" s="8" t="str">
        <f t="shared" si="4"/>
        <v>M00127201400000000000</v>
      </c>
      <c r="R161" s="8" t="str">
        <f t="shared" si="5"/>
        <v>2</v>
      </c>
    </row>
    <row r="162" spans="1:18" s="36" customFormat="1" ht="20.100000000000001" customHeight="1" x14ac:dyDescent="0.25">
      <c r="A162" s="40"/>
      <c r="B162" s="2" t="s">
        <v>409</v>
      </c>
      <c r="C162" s="2">
        <v>3</v>
      </c>
      <c r="D162" s="2">
        <v>1</v>
      </c>
      <c r="E162" s="2" t="s">
        <v>412</v>
      </c>
      <c r="F162" s="2" t="s">
        <v>405</v>
      </c>
      <c r="G162" s="2" t="s">
        <v>411</v>
      </c>
      <c r="H162" s="2" t="s">
        <v>410</v>
      </c>
      <c r="I162" s="54">
        <v>27301</v>
      </c>
      <c r="J162" s="2">
        <v>1</v>
      </c>
      <c r="K162" s="2">
        <v>4</v>
      </c>
      <c r="L162" s="2">
        <v>22</v>
      </c>
      <c r="M162" s="2" t="s">
        <v>400</v>
      </c>
      <c r="N162" s="38">
        <v>20000</v>
      </c>
      <c r="O162" s="37"/>
      <c r="P162" s="8" t="str">
        <f t="shared" si="4"/>
        <v>M00127301400000000000</v>
      </c>
      <c r="R162" s="8" t="str">
        <f t="shared" si="5"/>
        <v>2</v>
      </c>
    </row>
    <row r="163" spans="1:18" s="36" customFormat="1" ht="20.100000000000001" customHeight="1" x14ac:dyDescent="0.25">
      <c r="A163" s="40"/>
      <c r="B163" s="2" t="s">
        <v>409</v>
      </c>
      <c r="C163" s="2">
        <v>3</v>
      </c>
      <c r="D163" s="2">
        <v>1</v>
      </c>
      <c r="E163" s="2" t="s">
        <v>412</v>
      </c>
      <c r="F163" s="2" t="s">
        <v>405</v>
      </c>
      <c r="G163" s="2" t="s">
        <v>411</v>
      </c>
      <c r="H163" s="2" t="s">
        <v>410</v>
      </c>
      <c r="I163" s="54">
        <v>29401</v>
      </c>
      <c r="J163" s="2">
        <v>1</v>
      </c>
      <c r="K163" s="2">
        <v>4</v>
      </c>
      <c r="L163" s="2">
        <v>22</v>
      </c>
      <c r="M163" s="2" t="s">
        <v>400</v>
      </c>
      <c r="N163" s="38">
        <v>10000</v>
      </c>
      <c r="O163" s="37"/>
      <c r="P163" s="8" t="str">
        <f t="shared" si="4"/>
        <v>M00129401400000000000</v>
      </c>
      <c r="R163" s="8" t="str">
        <f t="shared" si="5"/>
        <v>2</v>
      </c>
    </row>
    <row r="164" spans="1:18" s="36" customFormat="1" ht="20.100000000000001" customHeight="1" x14ac:dyDescent="0.25">
      <c r="A164" s="40"/>
      <c r="B164" s="2" t="s">
        <v>409</v>
      </c>
      <c r="C164" s="2">
        <v>3</v>
      </c>
      <c r="D164" s="2">
        <v>1</v>
      </c>
      <c r="E164" s="2" t="s">
        <v>412</v>
      </c>
      <c r="F164" s="2" t="s">
        <v>405</v>
      </c>
      <c r="G164" s="2" t="s">
        <v>411</v>
      </c>
      <c r="H164" s="2" t="s">
        <v>410</v>
      </c>
      <c r="I164" s="54">
        <v>31401</v>
      </c>
      <c r="J164" s="2">
        <v>1</v>
      </c>
      <c r="K164" s="2">
        <v>4</v>
      </c>
      <c r="L164" s="2">
        <v>22</v>
      </c>
      <c r="M164" s="2" t="s">
        <v>400</v>
      </c>
      <c r="N164" s="38">
        <v>4800</v>
      </c>
      <c r="O164" s="37"/>
      <c r="P164" s="8" t="str">
        <f t="shared" si="4"/>
        <v>M00131401400000000000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>
        <v>3</v>
      </c>
      <c r="D165" s="2">
        <v>1</v>
      </c>
      <c r="E165" s="2" t="s">
        <v>412</v>
      </c>
      <c r="F165" s="2" t="s">
        <v>405</v>
      </c>
      <c r="G165" s="2" t="s">
        <v>411</v>
      </c>
      <c r="H165" s="2" t="s">
        <v>410</v>
      </c>
      <c r="I165" s="54">
        <v>32701</v>
      </c>
      <c r="J165" s="2">
        <v>1</v>
      </c>
      <c r="K165" s="2">
        <v>4</v>
      </c>
      <c r="L165" s="2">
        <v>22</v>
      </c>
      <c r="M165" s="2" t="s">
        <v>400</v>
      </c>
      <c r="N165" s="38">
        <v>30800</v>
      </c>
      <c r="O165" s="37"/>
      <c r="P165" s="8" t="str">
        <f t="shared" si="4"/>
        <v>M00132701400000000000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>
        <v>3</v>
      </c>
      <c r="D166" s="2">
        <v>1</v>
      </c>
      <c r="E166" s="2" t="s">
        <v>412</v>
      </c>
      <c r="F166" s="2" t="s">
        <v>405</v>
      </c>
      <c r="G166" s="2" t="s">
        <v>411</v>
      </c>
      <c r="H166" s="2" t="s">
        <v>410</v>
      </c>
      <c r="I166" s="54">
        <v>33104</v>
      </c>
      <c r="J166" s="2">
        <v>1</v>
      </c>
      <c r="K166" s="2">
        <v>4</v>
      </c>
      <c r="L166" s="2">
        <v>22</v>
      </c>
      <c r="M166" s="2" t="s">
        <v>400</v>
      </c>
      <c r="N166" s="38">
        <v>1051300</v>
      </c>
      <c r="O166" s="37"/>
      <c r="P166" s="8" t="str">
        <f t="shared" si="4"/>
        <v>M00133104400000000000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>
        <v>3</v>
      </c>
      <c r="D167" s="2">
        <v>1</v>
      </c>
      <c r="E167" s="2" t="s">
        <v>412</v>
      </c>
      <c r="F167" s="2" t="s">
        <v>405</v>
      </c>
      <c r="G167" s="2" t="s">
        <v>411</v>
      </c>
      <c r="H167" s="2" t="s">
        <v>410</v>
      </c>
      <c r="I167" s="54">
        <v>33401</v>
      </c>
      <c r="J167" s="2">
        <v>1</v>
      </c>
      <c r="K167" s="2">
        <v>4</v>
      </c>
      <c r="L167" s="2">
        <v>22</v>
      </c>
      <c r="M167" s="2" t="s">
        <v>400</v>
      </c>
      <c r="N167" s="38">
        <v>205000</v>
      </c>
      <c r="O167" s="37"/>
      <c r="P167" s="8" t="str">
        <f t="shared" si="4"/>
        <v>M00133401400000000000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>
        <v>3</v>
      </c>
      <c r="D168" s="2">
        <v>1</v>
      </c>
      <c r="E168" s="2" t="s">
        <v>412</v>
      </c>
      <c r="F168" s="2" t="s">
        <v>405</v>
      </c>
      <c r="G168" s="2" t="s">
        <v>411</v>
      </c>
      <c r="H168" s="2" t="s">
        <v>410</v>
      </c>
      <c r="I168" s="54">
        <v>33602</v>
      </c>
      <c r="J168" s="2">
        <v>1</v>
      </c>
      <c r="K168" s="2">
        <v>4</v>
      </c>
      <c r="L168" s="2">
        <v>22</v>
      </c>
      <c r="M168" s="2" t="s">
        <v>400</v>
      </c>
      <c r="N168" s="38">
        <v>2000</v>
      </c>
      <c r="O168" s="37"/>
      <c r="P168" s="8" t="str">
        <f t="shared" si="4"/>
        <v>M00133602400000000000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>
        <v>3</v>
      </c>
      <c r="D169" s="2">
        <v>1</v>
      </c>
      <c r="E169" s="2" t="s">
        <v>412</v>
      </c>
      <c r="F169" s="2" t="s">
        <v>405</v>
      </c>
      <c r="G169" s="2" t="s">
        <v>411</v>
      </c>
      <c r="H169" s="2" t="s">
        <v>410</v>
      </c>
      <c r="I169" s="54">
        <v>33604</v>
      </c>
      <c r="J169" s="2">
        <v>1</v>
      </c>
      <c r="K169" s="2">
        <v>4</v>
      </c>
      <c r="L169" s="2">
        <v>22</v>
      </c>
      <c r="M169" s="2" t="s">
        <v>400</v>
      </c>
      <c r="N169" s="38">
        <v>5000</v>
      </c>
      <c r="O169" s="37"/>
      <c r="P169" s="8" t="str">
        <f t="shared" si="4"/>
        <v>M00133604400000000000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>
        <v>3</v>
      </c>
      <c r="D170" s="2">
        <v>1</v>
      </c>
      <c r="E170" s="2" t="s">
        <v>412</v>
      </c>
      <c r="F170" s="2" t="s">
        <v>405</v>
      </c>
      <c r="G170" s="2" t="s">
        <v>411</v>
      </c>
      <c r="H170" s="2" t="s">
        <v>410</v>
      </c>
      <c r="I170" s="54">
        <v>34101</v>
      </c>
      <c r="J170" s="2">
        <v>1</v>
      </c>
      <c r="K170" s="2">
        <v>4</v>
      </c>
      <c r="L170" s="2">
        <v>22</v>
      </c>
      <c r="M170" s="2" t="s">
        <v>400</v>
      </c>
      <c r="N170" s="38">
        <v>315000</v>
      </c>
      <c r="O170" s="37"/>
      <c r="P170" s="8" t="str">
        <f t="shared" si="4"/>
        <v>M00134101400000000000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>
        <v>3</v>
      </c>
      <c r="D171" s="2">
        <v>1</v>
      </c>
      <c r="E171" s="2" t="s">
        <v>412</v>
      </c>
      <c r="F171" s="2" t="s">
        <v>405</v>
      </c>
      <c r="G171" s="2" t="s">
        <v>411</v>
      </c>
      <c r="H171" s="2" t="s">
        <v>410</v>
      </c>
      <c r="I171" s="54">
        <v>37204</v>
      </c>
      <c r="J171" s="2">
        <v>1</v>
      </c>
      <c r="K171" s="2">
        <v>4</v>
      </c>
      <c r="L171" s="2">
        <v>22</v>
      </c>
      <c r="M171" s="2" t="s">
        <v>400</v>
      </c>
      <c r="N171" s="38">
        <v>30600</v>
      </c>
      <c r="O171" s="37"/>
      <c r="P171" s="8" t="str">
        <f t="shared" si="4"/>
        <v>M00137204400000000000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>
        <v>3</v>
      </c>
      <c r="D172" s="2">
        <v>1</v>
      </c>
      <c r="E172" s="2" t="s">
        <v>412</v>
      </c>
      <c r="F172" s="2" t="s">
        <v>405</v>
      </c>
      <c r="G172" s="2" t="s">
        <v>411</v>
      </c>
      <c r="H172" s="2" t="s">
        <v>410</v>
      </c>
      <c r="I172" s="54">
        <v>37504</v>
      </c>
      <c r="J172" s="2">
        <v>1</v>
      </c>
      <c r="K172" s="2">
        <v>4</v>
      </c>
      <c r="L172" s="2">
        <v>22</v>
      </c>
      <c r="M172" s="2" t="s">
        <v>400</v>
      </c>
      <c r="N172" s="38">
        <v>32500</v>
      </c>
      <c r="O172" s="37"/>
      <c r="P172" s="8" t="str">
        <f t="shared" si="4"/>
        <v>M00137504400000000000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402</v>
      </c>
      <c r="D173" s="2" t="s">
        <v>408</v>
      </c>
      <c r="E173" s="2" t="s">
        <v>415</v>
      </c>
      <c r="F173" s="2" t="s">
        <v>405</v>
      </c>
      <c r="G173" s="2" t="s">
        <v>414</v>
      </c>
      <c r="H173" s="2" t="s">
        <v>413</v>
      </c>
      <c r="I173" s="54">
        <v>15901</v>
      </c>
      <c r="J173" s="2">
        <v>1</v>
      </c>
      <c r="K173" s="2">
        <v>4</v>
      </c>
      <c r="L173" s="2">
        <v>22</v>
      </c>
      <c r="M173" s="2" t="s">
        <v>400</v>
      </c>
      <c r="N173" s="38">
        <v>107000</v>
      </c>
      <c r="O173" s="37"/>
      <c r="P173" s="8" t="str">
        <f t="shared" si="4"/>
        <v>O00115901400000000000</v>
      </c>
      <c r="R173" s="8" t="str">
        <f t="shared" si="5"/>
        <v>1</v>
      </c>
    </row>
    <row r="174" spans="1:18" s="36" customFormat="1" ht="20.100000000000001" customHeight="1" x14ac:dyDescent="0.25">
      <c r="A174" s="40"/>
      <c r="B174" s="2" t="s">
        <v>409</v>
      </c>
      <c r="C174" s="2" t="s">
        <v>402</v>
      </c>
      <c r="D174" s="2" t="s">
        <v>408</v>
      </c>
      <c r="E174" s="2" t="s">
        <v>415</v>
      </c>
      <c r="F174" s="2" t="s">
        <v>405</v>
      </c>
      <c r="G174" s="2" t="s">
        <v>414</v>
      </c>
      <c r="H174" s="2" t="s">
        <v>413</v>
      </c>
      <c r="I174" s="54">
        <v>21101</v>
      </c>
      <c r="J174" s="2">
        <v>1</v>
      </c>
      <c r="K174" s="2">
        <v>4</v>
      </c>
      <c r="L174" s="2">
        <v>22</v>
      </c>
      <c r="M174" s="2" t="s">
        <v>400</v>
      </c>
      <c r="N174" s="38">
        <v>2000</v>
      </c>
      <c r="O174" s="37"/>
      <c r="P174" s="8" t="str">
        <f t="shared" si="4"/>
        <v>O00121101400000000000</v>
      </c>
      <c r="R174" s="8" t="str">
        <f t="shared" si="5"/>
        <v>2</v>
      </c>
    </row>
    <row r="175" spans="1:18" s="36" customFormat="1" ht="20.100000000000001" customHeight="1" x14ac:dyDescent="0.25">
      <c r="A175" s="40"/>
      <c r="B175" s="2" t="s">
        <v>409</v>
      </c>
      <c r="C175" s="2" t="s">
        <v>402</v>
      </c>
      <c r="D175" s="2" t="s">
        <v>408</v>
      </c>
      <c r="E175" s="2" t="s">
        <v>415</v>
      </c>
      <c r="F175" s="2" t="s">
        <v>405</v>
      </c>
      <c r="G175" s="2" t="s">
        <v>414</v>
      </c>
      <c r="H175" s="2" t="s">
        <v>413</v>
      </c>
      <c r="I175" s="54">
        <v>22104</v>
      </c>
      <c r="J175" s="2">
        <v>1</v>
      </c>
      <c r="K175" s="2">
        <v>4</v>
      </c>
      <c r="L175" s="2">
        <v>22</v>
      </c>
      <c r="M175" s="2" t="s">
        <v>400</v>
      </c>
      <c r="N175" s="38">
        <v>6000</v>
      </c>
      <c r="O175" s="37"/>
      <c r="P175" s="8" t="str">
        <f t="shared" si="4"/>
        <v>O00122104400000000000</v>
      </c>
      <c r="R175" s="8" t="str">
        <f t="shared" si="5"/>
        <v>2</v>
      </c>
    </row>
    <row r="176" spans="1:18" s="36" customFormat="1" ht="20.100000000000001" customHeight="1" x14ac:dyDescent="0.25">
      <c r="A176" s="40"/>
      <c r="B176" s="2" t="s">
        <v>409</v>
      </c>
      <c r="C176" s="2" t="s">
        <v>402</v>
      </c>
      <c r="D176" s="2" t="s">
        <v>408</v>
      </c>
      <c r="E176" s="2" t="s">
        <v>415</v>
      </c>
      <c r="F176" s="2" t="s">
        <v>405</v>
      </c>
      <c r="G176" s="2" t="s">
        <v>414</v>
      </c>
      <c r="H176" s="2" t="s">
        <v>413</v>
      </c>
      <c r="I176" s="54">
        <v>24601</v>
      </c>
      <c r="J176" s="2">
        <v>1</v>
      </c>
      <c r="K176" s="2">
        <v>4</v>
      </c>
      <c r="L176" s="2">
        <v>22</v>
      </c>
      <c r="M176" s="2" t="s">
        <v>400</v>
      </c>
      <c r="N176" s="38">
        <v>2000</v>
      </c>
      <c r="O176" s="37"/>
      <c r="P176" s="8" t="str">
        <f t="shared" si="4"/>
        <v>O00124601400000000000</v>
      </c>
      <c r="R176" s="8" t="str">
        <f t="shared" si="5"/>
        <v>2</v>
      </c>
    </row>
    <row r="177" spans="1:18" s="36" customFormat="1" ht="20.100000000000001" customHeight="1" x14ac:dyDescent="0.25">
      <c r="A177" s="40"/>
      <c r="B177" s="2" t="s">
        <v>409</v>
      </c>
      <c r="C177" s="2" t="s">
        <v>402</v>
      </c>
      <c r="D177" s="2" t="s">
        <v>408</v>
      </c>
      <c r="E177" s="2" t="s">
        <v>415</v>
      </c>
      <c r="F177" s="2" t="s">
        <v>405</v>
      </c>
      <c r="G177" s="2" t="s">
        <v>414</v>
      </c>
      <c r="H177" s="2" t="s">
        <v>413</v>
      </c>
      <c r="I177" s="54">
        <v>26102</v>
      </c>
      <c r="J177" s="2">
        <v>1</v>
      </c>
      <c r="K177" s="2">
        <v>4</v>
      </c>
      <c r="L177" s="2">
        <v>22</v>
      </c>
      <c r="M177" s="2" t="s">
        <v>400</v>
      </c>
      <c r="N177" s="38">
        <v>10000</v>
      </c>
      <c r="O177" s="37"/>
      <c r="P177" s="8" t="str">
        <f t="shared" si="4"/>
        <v>O00126102400000000000</v>
      </c>
      <c r="R177" s="8" t="str">
        <f t="shared" si="5"/>
        <v>2</v>
      </c>
    </row>
    <row r="178" spans="1:18" s="36" customFormat="1" ht="20.100000000000001" customHeight="1" x14ac:dyDescent="0.25">
      <c r="A178" s="40"/>
      <c r="B178" s="2" t="s">
        <v>409</v>
      </c>
      <c r="C178" s="2" t="s">
        <v>402</v>
      </c>
      <c r="D178" s="2" t="s">
        <v>408</v>
      </c>
      <c r="E178" s="2" t="s">
        <v>415</v>
      </c>
      <c r="F178" s="2" t="s">
        <v>405</v>
      </c>
      <c r="G178" s="2" t="s">
        <v>414</v>
      </c>
      <c r="H178" s="2" t="s">
        <v>413</v>
      </c>
      <c r="I178" s="54">
        <v>31401</v>
      </c>
      <c r="J178" s="2">
        <v>1</v>
      </c>
      <c r="K178" s="2">
        <v>4</v>
      </c>
      <c r="L178" s="2">
        <v>22</v>
      </c>
      <c r="M178" s="2" t="s">
        <v>400</v>
      </c>
      <c r="N178" s="38">
        <v>2400</v>
      </c>
      <c r="O178" s="37"/>
      <c r="P178" s="8" t="str">
        <f t="shared" si="4"/>
        <v>O00131401400000000000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402</v>
      </c>
      <c r="D179" s="2" t="s">
        <v>408</v>
      </c>
      <c r="E179" s="2" t="s">
        <v>415</v>
      </c>
      <c r="F179" s="2" t="s">
        <v>405</v>
      </c>
      <c r="G179" s="2" t="s">
        <v>414</v>
      </c>
      <c r="H179" s="2" t="s">
        <v>413</v>
      </c>
      <c r="I179" s="54">
        <v>33401</v>
      </c>
      <c r="J179" s="2">
        <v>1</v>
      </c>
      <c r="K179" s="2">
        <v>4</v>
      </c>
      <c r="L179" s="2">
        <v>22</v>
      </c>
      <c r="M179" s="2" t="s">
        <v>400</v>
      </c>
      <c r="N179" s="38">
        <v>31000</v>
      </c>
      <c r="O179" s="37"/>
      <c r="P179" s="8" t="str">
        <f t="shared" si="4"/>
        <v>O00133401400000000000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402</v>
      </c>
      <c r="D180" s="2" t="s">
        <v>408</v>
      </c>
      <c r="E180" s="2" t="s">
        <v>415</v>
      </c>
      <c r="F180" s="2" t="s">
        <v>405</v>
      </c>
      <c r="G180" s="2" t="s">
        <v>414</v>
      </c>
      <c r="H180" s="2" t="s">
        <v>413</v>
      </c>
      <c r="I180" s="54">
        <v>37204</v>
      </c>
      <c r="J180" s="2">
        <v>1</v>
      </c>
      <c r="K180" s="2">
        <v>4</v>
      </c>
      <c r="L180" s="2">
        <v>22</v>
      </c>
      <c r="M180" s="2" t="s">
        <v>400</v>
      </c>
      <c r="N180" s="38">
        <v>16600</v>
      </c>
      <c r="O180" s="37"/>
      <c r="P180" s="8" t="str">
        <f t="shared" si="4"/>
        <v>O00137204400000000000</v>
      </c>
      <c r="R180" s="8" t="str">
        <f t="shared" si="5"/>
        <v>3</v>
      </c>
    </row>
    <row r="181" spans="1:18" s="36" customFormat="1" ht="20.100000000000001" customHeight="1" thickBot="1" x14ac:dyDescent="0.3">
      <c r="A181" s="40"/>
      <c r="B181" s="2" t="s">
        <v>409</v>
      </c>
      <c r="C181" s="2" t="s">
        <v>402</v>
      </c>
      <c r="D181" s="2" t="s">
        <v>408</v>
      </c>
      <c r="E181" s="2" t="s">
        <v>415</v>
      </c>
      <c r="F181" s="2" t="s">
        <v>405</v>
      </c>
      <c r="G181" s="2" t="s">
        <v>414</v>
      </c>
      <c r="H181" s="2" t="s">
        <v>413</v>
      </c>
      <c r="I181" s="54">
        <v>37504</v>
      </c>
      <c r="J181" s="2">
        <v>1</v>
      </c>
      <c r="K181" s="2">
        <v>4</v>
      </c>
      <c r="L181" s="2">
        <v>22</v>
      </c>
      <c r="M181" s="2" t="s">
        <v>400</v>
      </c>
      <c r="N181" s="38">
        <v>44500</v>
      </c>
      <c r="O181" s="37"/>
      <c r="P181" s="8" t="str">
        <f t="shared" si="4"/>
        <v>O00137504400000000000</v>
      </c>
      <c r="R181" s="8" t="str">
        <f t="shared" si="5"/>
        <v>3</v>
      </c>
    </row>
    <row r="182" spans="1:18" ht="20.100000000000001" customHeight="1" thickBot="1" x14ac:dyDescent="0.3">
      <c r="A182" s="35"/>
      <c r="B182" s="3" t="s">
        <v>399</v>
      </c>
      <c r="C182" s="3"/>
      <c r="D182" s="3"/>
      <c r="E182" s="3"/>
      <c r="F182" s="3"/>
      <c r="G182" s="3"/>
      <c r="H182" s="3"/>
      <c r="I182" s="55"/>
      <c r="J182" s="3"/>
      <c r="K182" s="3"/>
      <c r="L182" s="3"/>
      <c r="M182" s="3"/>
      <c r="N182" s="34">
        <f>SUM(N8:N181)</f>
        <v>248890753</v>
      </c>
      <c r="O182" s="33"/>
      <c r="R182" s="8" t="str">
        <f t="shared" si="5"/>
        <v/>
      </c>
    </row>
    <row r="183" spans="1:18" x14ac:dyDescent="0.25">
      <c r="O183" s="31"/>
      <c r="R183" s="8" t="str">
        <f t="shared" si="5"/>
        <v/>
      </c>
    </row>
    <row r="184" spans="1:18" x14ac:dyDescent="0.25">
      <c r="N184" s="31">
        <f>+N182-'ORIGINAL 2019'!C264</f>
        <v>0</v>
      </c>
      <c r="O184" s="31"/>
      <c r="R184" s="8" t="str">
        <f t="shared" si="5"/>
        <v/>
      </c>
    </row>
    <row r="185" spans="1:18" x14ac:dyDescent="0.25">
      <c r="R185" s="8" t="str">
        <f t="shared" si="5"/>
        <v/>
      </c>
    </row>
    <row r="186" spans="1:18" x14ac:dyDescent="0.25">
      <c r="R186" s="8" t="str">
        <f t="shared" si="5"/>
        <v/>
      </c>
    </row>
    <row r="187" spans="1:18" x14ac:dyDescent="0.25">
      <c r="R187" s="8" t="str">
        <f t="shared" si="5"/>
        <v/>
      </c>
    </row>
    <row r="188" spans="1:18" x14ac:dyDescent="0.25">
      <c r="R188" s="8" t="str">
        <f t="shared" si="5"/>
        <v/>
      </c>
    </row>
    <row r="189" spans="1:18" x14ac:dyDescent="0.25">
      <c r="R189" s="8" t="str">
        <f t="shared" si="5"/>
        <v/>
      </c>
    </row>
  </sheetData>
  <autoFilter ref="R1:R190" xr:uid="{00000000-0009-0000-0000-00000D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FB7B0-99CB-432C-811A-D0DF2E8873F0}">
  <dimension ref="A1:J276"/>
  <sheetViews>
    <sheetView showGridLines="0" workbookViewId="0">
      <selection sqref="A1:J1"/>
    </sheetView>
  </sheetViews>
  <sheetFormatPr baseColWidth="10" defaultRowHeight="13.5" x14ac:dyDescent="0.25"/>
  <cols>
    <col min="1" max="1" width="16.570312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502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/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/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25">
      <c r="A7" s="85" t="s">
        <v>503</v>
      </c>
      <c r="B7" s="121"/>
      <c r="C7" s="124"/>
      <c r="D7" s="83" t="s">
        <v>482</v>
      </c>
      <c r="E7" s="83" t="s">
        <v>483</v>
      </c>
      <c r="F7" s="83" t="s">
        <v>484</v>
      </c>
      <c r="G7" s="56" t="s">
        <v>469</v>
      </c>
      <c r="H7" s="83" t="s">
        <v>482</v>
      </c>
      <c r="I7" s="83" t="s">
        <v>483</v>
      </c>
      <c r="J7" s="63" t="s">
        <v>484</v>
      </c>
    </row>
    <row r="8" spans="1:10" s="9" customFormat="1" ht="17.100000000000001" hidden="1" customHeight="1" thickBot="1" x14ac:dyDescent="0.3">
      <c r="A8" s="59" t="s">
        <v>117</v>
      </c>
      <c r="B8" s="122"/>
      <c r="C8" s="125"/>
      <c r="D8" s="83"/>
      <c r="E8" s="83"/>
      <c r="F8" s="79" t="s">
        <v>400</v>
      </c>
      <c r="G8" s="57" t="s">
        <v>470</v>
      </c>
      <c r="H8" s="78"/>
      <c r="I8" s="84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+C11+C14+C19+C25++C39+C47</f>
        <v>139052520</v>
      </c>
      <c r="D10" s="18">
        <f>+D11+D14+D19+D25+D39+D47</f>
        <v>4601815</v>
      </c>
      <c r="E10" s="18">
        <f t="shared" ref="E10:J10" si="0">+E11+E14+E19+E25++E39+E47</f>
        <v>11311883</v>
      </c>
      <c r="F10" s="18">
        <f t="shared" si="0"/>
        <v>118858685</v>
      </c>
      <c r="G10" s="18">
        <f t="shared" si="0"/>
        <v>0</v>
      </c>
      <c r="H10" s="18">
        <f t="shared" si="0"/>
        <v>33660</v>
      </c>
      <c r="I10" s="18">
        <f t="shared" si="0"/>
        <v>1339329</v>
      </c>
      <c r="J10" s="18">
        <f t="shared" si="0"/>
        <v>2907148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29621932</v>
      </c>
      <c r="D11" s="20">
        <f t="shared" si="1"/>
        <v>1015233</v>
      </c>
      <c r="E11" s="20">
        <f t="shared" si="1"/>
        <v>3318128</v>
      </c>
      <c r="F11" s="20">
        <f t="shared" si="1"/>
        <v>25288571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29621932</v>
      </c>
      <c r="D12" s="22">
        <f t="shared" si="1"/>
        <v>1015233</v>
      </c>
      <c r="E12" s="22">
        <f t="shared" si="1"/>
        <v>3318128</v>
      </c>
      <c r="F12" s="22">
        <f t="shared" si="1"/>
        <v>25288571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29621932</v>
      </c>
      <c r="D13" s="22">
        <f>+SUMIF('TOTAL RECURSOS 2020'!$P:$P,CONCATENATE("O001",$A13,1,$F$8),'TOTAL RECURSOS 2020'!$N:$N)</f>
        <v>1015233</v>
      </c>
      <c r="E13" s="22">
        <f>+SUMIF('TOTAL RECURSOS 2020'!$P:$P,CONCATENATE("M001",$A13,1,$F$8),'TOTAL RECURSOS 2020'!$N:$N)</f>
        <v>3318128</v>
      </c>
      <c r="F13" s="22">
        <f>+SUMIF('TOTAL RECURSOS 2020'!$P:$P,CONCATENATE("E006",$A13,1,$F$8),'TOTAL RECURSOS 2020'!$N:$N)</f>
        <v>25288571</v>
      </c>
      <c r="G13" s="22">
        <f>+SUMIF('TOTAL RECURSOS 2020'!$P:$P,CONCATENATE("K024",$A13,1,$G$8),'TOTAL RECURSOS 2020'!$N:$N)</f>
        <v>0</v>
      </c>
      <c r="H13" s="22">
        <f>+SUMIF('TOTAL RECURSOS 2020'!$P:$P,CONCATENATE("O001",$A13,4,$F$8),'TOTAL RECURSOS 2020'!$N:$N)</f>
        <v>0</v>
      </c>
      <c r="I13" s="22">
        <f>+SUMIF('TOTAL RECURSOS 2020'!$P:$P,CONCATENATE("M001",$A13,4,$F$8),'TOTAL RECURSOS 2020'!$N:$N)</f>
        <v>0</v>
      </c>
      <c r="J13" s="22">
        <f>+SUMIF('TOTAL RECURSOS 2020'!$P:$P,CONCATENATE("E006",$A13,4,$F$8),'TOTAL RECURSOS 2020'!$N:$N)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>+C15+C17</f>
        <v>3576498</v>
      </c>
      <c r="D14" s="20">
        <f t="shared" ref="D14:J14" si="2">+D15+D17</f>
        <v>0</v>
      </c>
      <c r="E14" s="20">
        <f t="shared" si="2"/>
        <v>0</v>
      </c>
      <c r="F14" s="20">
        <f t="shared" si="2"/>
        <v>1844721</v>
      </c>
      <c r="G14" s="20">
        <f t="shared" si="2"/>
        <v>0</v>
      </c>
      <c r="H14" s="20">
        <f t="shared" si="2"/>
        <v>0</v>
      </c>
      <c r="I14" s="20">
        <f t="shared" si="2"/>
        <v>921029</v>
      </c>
      <c r="J14" s="20">
        <f t="shared" si="2"/>
        <v>810748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ref="C15:J17" si="3">+C16</f>
        <v>3063261</v>
      </c>
      <c r="D15" s="22">
        <f t="shared" si="3"/>
        <v>0</v>
      </c>
      <c r="E15" s="22">
        <f t="shared" si="3"/>
        <v>0</v>
      </c>
      <c r="F15" s="22">
        <f t="shared" si="3"/>
        <v>1844721</v>
      </c>
      <c r="G15" s="22">
        <f t="shared" si="3"/>
        <v>0</v>
      </c>
      <c r="H15" s="22">
        <f t="shared" si="3"/>
        <v>0</v>
      </c>
      <c r="I15" s="22">
        <f t="shared" si="3"/>
        <v>821029</v>
      </c>
      <c r="J15" s="22">
        <f t="shared" si="3"/>
        <v>397511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3063261</v>
      </c>
      <c r="D16" s="22">
        <f>+SUMIF('TOTAL RECURSOS 2020'!$P:$P,CONCATENATE("O001",$A16,1,$F$8),'TOTAL RECURSOS 2020'!$N:$N)</f>
        <v>0</v>
      </c>
      <c r="E16" s="22">
        <f>+SUMIF('TOTAL RECURSOS 2020'!$P:$P,CONCATENATE("M001",$A16,1,$F$8),'TOTAL RECURSOS 2020'!$N:$N)</f>
        <v>0</v>
      </c>
      <c r="F16" s="22">
        <f>+SUMIF('TOTAL RECURSOS 2020'!$P:$P,CONCATENATE("E006",$A16,1,$F$8),'TOTAL RECURSOS 2020'!$N:$N)</f>
        <v>1844721</v>
      </c>
      <c r="G16" s="22">
        <f>+SUMIF('TOTAL RECURSOS 2020'!$P:$P,CONCATENATE("K024",$A16,1,$G$8),'TOTAL RECURSOS 2020'!$N:$N)</f>
        <v>0</v>
      </c>
      <c r="H16" s="22">
        <f>+SUMIF('TOTAL RECURSOS 2020'!$P:$P,CONCATENATE("O001",$A16,4,$F$8),'TOTAL RECURSOS 2020'!$N:$N)</f>
        <v>0</v>
      </c>
      <c r="I16" s="22">
        <f>+SUMIF('TOTAL RECURSOS 2020'!$P:$P,CONCATENATE("M001",$A16,4,$F$8),'TOTAL RECURSOS 2020'!$N:$N)</f>
        <v>821029</v>
      </c>
      <c r="J16" s="22">
        <f>+SUMIF('TOTAL RECURSOS 2020'!$P:$P,CONCATENATE("E006",$A16,4,$F$8),'TOTAL RECURSOS 2020'!$N:$N)</f>
        <v>397511</v>
      </c>
    </row>
    <row r="17" spans="1:10" ht="17.100000000000001" customHeight="1" x14ac:dyDescent="0.25">
      <c r="A17" s="27">
        <v>123</v>
      </c>
      <c r="B17" s="21" t="s">
        <v>499</v>
      </c>
      <c r="C17" s="22">
        <f t="shared" si="3"/>
        <v>513237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100000</v>
      </c>
      <c r="J17" s="22">
        <f t="shared" si="3"/>
        <v>413237</v>
      </c>
    </row>
    <row r="18" spans="1:10" ht="17.100000000000001" customHeight="1" x14ac:dyDescent="0.25">
      <c r="A18" s="28">
        <v>12301</v>
      </c>
      <c r="B18" s="21" t="s">
        <v>500</v>
      </c>
      <c r="C18" s="22">
        <f>+SUM(D18:J18)</f>
        <v>513237</v>
      </c>
      <c r="D18" s="22">
        <f>+SUMIF('TOTAL RECURSOS 2020'!$P:$P,CONCATENATE("O001",$A18,1,$F$8),'TOTAL RECURSOS 2020'!$N:$N)</f>
        <v>0</v>
      </c>
      <c r="E18" s="22">
        <f>+SUMIF('TOTAL RECURSOS 2020'!$P:$P,CONCATENATE("M001",$A18,1,$F$8),'TOTAL RECURSOS 2020'!$N:$N)</f>
        <v>0</v>
      </c>
      <c r="F18" s="22">
        <f>+SUMIF('TOTAL RECURSOS 2020'!$P:$P,CONCATENATE("E006",$A18,1,$F$8),'TOTAL RECURSOS 2020'!$N:$N)</f>
        <v>0</v>
      </c>
      <c r="G18" s="22">
        <f>+SUMIF('TOTAL RECURSOS 2020'!$P:$P,CONCATENATE("K024",$A18,1,$G$8),'TOTAL RECURSOS 2020'!$N:$N)</f>
        <v>0</v>
      </c>
      <c r="H18" s="22">
        <f>+SUMIF('TOTAL RECURSOS 2020'!$P:$P,CONCATENATE("O001",$A18,4,$F$8),'TOTAL RECURSOS 2020'!$N:$N)</f>
        <v>0</v>
      </c>
      <c r="I18" s="22">
        <f>+SUMIF('TOTAL RECURSOS 2020'!$P:$P,CONCATENATE("M001",$A18,4,$F$8),'TOTAL RECURSOS 2020'!$N:$N)</f>
        <v>100000</v>
      </c>
      <c r="J18" s="22">
        <f>+SUMIF('TOTAL RECURSOS 2020'!$P:$P,CONCATENATE("E006",$A18,4,$F$8),'TOTAL RECURSOS 2020'!$N:$N)</f>
        <v>413237</v>
      </c>
    </row>
    <row r="19" spans="1:10" s="9" customFormat="1" ht="17.100000000000001" customHeight="1" x14ac:dyDescent="0.2">
      <c r="A19" s="26">
        <v>1300</v>
      </c>
      <c r="B19" s="19" t="s">
        <v>212</v>
      </c>
      <c r="C19" s="20">
        <f t="shared" ref="C19:J19" si="4">+C20+C22</f>
        <v>4791377</v>
      </c>
      <c r="D19" s="20">
        <f t="shared" si="4"/>
        <v>322944</v>
      </c>
      <c r="E19" s="20">
        <f t="shared" si="4"/>
        <v>664664</v>
      </c>
      <c r="F19" s="20">
        <f t="shared" si="4"/>
        <v>3803769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</row>
    <row r="20" spans="1:10" ht="17.100000000000001" customHeight="1" x14ac:dyDescent="0.25">
      <c r="A20" s="27" t="s">
        <v>120</v>
      </c>
      <c r="B20" s="21" t="s">
        <v>213</v>
      </c>
      <c r="C20" s="22">
        <f t="shared" ref="C20:J20" si="5">+C21</f>
        <v>675239</v>
      </c>
      <c r="D20" s="22">
        <f t="shared" si="5"/>
        <v>19907</v>
      </c>
      <c r="E20" s="22">
        <f t="shared" si="5"/>
        <v>50202</v>
      </c>
      <c r="F20" s="22">
        <f t="shared" si="5"/>
        <v>605130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3</v>
      </c>
      <c r="B21" s="21" t="s">
        <v>214</v>
      </c>
      <c r="C21" s="22">
        <f>+SUM(D21:J21)</f>
        <v>675239</v>
      </c>
      <c r="D21" s="22">
        <f>+SUMIF('TOTAL RECURSOS 2020'!$P:$P,CONCATENATE("O001",$A21,1,$F$8),'TOTAL RECURSOS 2020'!$N:$N)</f>
        <v>19907</v>
      </c>
      <c r="E21" s="22">
        <f>+SUMIF('TOTAL RECURSOS 2020'!$P:$P,CONCATENATE("M001",$A21,1,$F$8),'TOTAL RECURSOS 2020'!$N:$N)</f>
        <v>50202</v>
      </c>
      <c r="F21" s="22">
        <f>+SUMIF('TOTAL RECURSOS 2020'!$P:$P,CONCATENATE("E006",$A21,1,$F$8),'TOTAL RECURSOS 2020'!$N:$N)</f>
        <v>605130</v>
      </c>
      <c r="G21" s="22">
        <f>+SUMIF('TOTAL RECURSOS 2020'!$P:$P,CONCATENATE("K024",$A21,1,$G$8),'TOTAL RECURSOS 2020'!$N:$N)</f>
        <v>0</v>
      </c>
      <c r="H21" s="22">
        <f>+SUMIF('TOTAL RECURSOS 2020'!$P:$P,CONCATENATE("O001",$A21,4,$F$8),'TOTAL RECURSOS 2020'!$N:$N)</f>
        <v>0</v>
      </c>
      <c r="I21" s="22">
        <f>+SUMIF('TOTAL RECURSOS 2020'!$P:$P,CONCATENATE("M001",$A21,4,$F$8),'TOTAL RECURSOS 2020'!$N:$N)</f>
        <v>0</v>
      </c>
      <c r="J21" s="22">
        <f>+SUMIF('TOTAL RECURSOS 2020'!$P:$P,CONCATENATE("E006",$A21,4,$F$8),'TOTAL RECURSOS 2020'!$N:$N)</f>
        <v>0</v>
      </c>
    </row>
    <row r="22" spans="1:10" ht="17.100000000000001" customHeight="1" x14ac:dyDescent="0.25">
      <c r="A22" s="27" t="s">
        <v>121</v>
      </c>
      <c r="B22" s="21" t="s">
        <v>215</v>
      </c>
      <c r="C22" s="22">
        <f t="shared" ref="C22:J22" si="6">+C23+C24</f>
        <v>4116138</v>
      </c>
      <c r="D22" s="22">
        <f t="shared" si="6"/>
        <v>303037</v>
      </c>
      <c r="E22" s="22">
        <f t="shared" si="6"/>
        <v>614462</v>
      </c>
      <c r="F22" s="22">
        <f t="shared" si="6"/>
        <v>3198639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</row>
    <row r="23" spans="1:10" ht="17.100000000000001" customHeight="1" x14ac:dyDescent="0.25">
      <c r="A23" s="28" t="s">
        <v>4</v>
      </c>
      <c r="B23" s="21" t="s">
        <v>216</v>
      </c>
      <c r="C23" s="22">
        <f>+SUM(D23:J23)</f>
        <v>823227</v>
      </c>
      <c r="D23" s="22">
        <f>+SUMIF('TOTAL RECURSOS 2020'!$P:$P,CONCATENATE("O001",$A23,1,$F$8),'TOTAL RECURSOS 2020'!$N:$N)</f>
        <v>24113</v>
      </c>
      <c r="E23" s="22">
        <f>+SUMIF('TOTAL RECURSOS 2020'!$P:$P,CONCATENATE("M001",$A23,1,$F$8),'TOTAL RECURSOS 2020'!$N:$N)</f>
        <v>68112</v>
      </c>
      <c r="F23" s="22">
        <f>+SUMIF('TOTAL RECURSOS 2020'!$P:$P,CONCATENATE("E006",$A23,1,$F$8),'TOTAL RECURSOS 2020'!$N:$N)</f>
        <v>731002</v>
      </c>
      <c r="G23" s="22">
        <f>+SUMIF('TOTAL RECURSOS 2020'!$P:$P,CONCATENATE("K024",$A23,1,$G$8),'TOTAL RECURSOS 2020'!$N:$N)</f>
        <v>0</v>
      </c>
      <c r="H23" s="22">
        <f>+SUMIF('TOTAL RECURSOS 2020'!$P:$P,CONCATENATE("O001",$A23,4,$F$8),'TOTAL RECURSOS 2020'!$N:$N)</f>
        <v>0</v>
      </c>
      <c r="I23" s="22">
        <f>+SUMIF('TOTAL RECURSOS 2020'!$P:$P,CONCATENATE("M001",$A23,4,$F$8),'TOTAL RECURSOS 2020'!$N:$N)</f>
        <v>0</v>
      </c>
      <c r="J23" s="22">
        <f>+SUMIF('TOTAL RECURSOS 2020'!$P:$P,CONCATENATE("E006",$A23,4,$F$8),'TOTAL RECURSOS 2020'!$N:$N)</f>
        <v>0</v>
      </c>
    </row>
    <row r="24" spans="1:10" ht="17.100000000000001" customHeight="1" x14ac:dyDescent="0.25">
      <c r="A24" s="28" t="s">
        <v>5</v>
      </c>
      <c r="B24" s="21" t="s">
        <v>217</v>
      </c>
      <c r="C24" s="22">
        <f>+SUM(D24:J24)</f>
        <v>3292911</v>
      </c>
      <c r="D24" s="22">
        <f>+SUMIF('TOTAL RECURSOS 2020'!$P:$P,CONCATENATE("O001",$A24,1,$F$8),'TOTAL RECURSOS 2020'!$N:$N)</f>
        <v>278924</v>
      </c>
      <c r="E24" s="22">
        <f>+SUMIF('TOTAL RECURSOS 2020'!$P:$P,CONCATENATE("M001",$A24,1,$F$8),'TOTAL RECURSOS 2020'!$N:$N)</f>
        <v>546350</v>
      </c>
      <c r="F24" s="22">
        <f>+SUMIF('TOTAL RECURSOS 2020'!$P:$P,CONCATENATE("E006",$A24,1,$F$8),'TOTAL RECURSOS 2020'!$N:$N)</f>
        <v>2467637</v>
      </c>
      <c r="G24" s="22">
        <f>+SUMIF('TOTAL RECURSOS 2020'!$P:$P,CONCATENATE("K024",$A24,1,$G$8),'TOTAL RECURSOS 2020'!$N:$N)</f>
        <v>0</v>
      </c>
      <c r="H24" s="22">
        <f>+SUMIF('TOTAL RECURSOS 2020'!$P:$P,CONCATENATE("O001",$A24,4,$F$8),'TOTAL RECURSOS 2020'!$N:$N)</f>
        <v>0</v>
      </c>
      <c r="I24" s="22">
        <f>+SUMIF('TOTAL RECURSOS 2020'!$P:$P,CONCATENATE("M001",$A24,4,$F$8),'TOTAL RECURSOS 2020'!$N:$N)</f>
        <v>0</v>
      </c>
      <c r="J24" s="22">
        <f>+SUMIF('TOTAL RECURSOS 2020'!$P:$P,CONCATENATE("E006",$A24,4,$F$8),'TOTAL RECURSOS 2020'!$N:$N)</f>
        <v>0</v>
      </c>
    </row>
    <row r="25" spans="1:10" s="9" customFormat="1" ht="17.100000000000001" customHeight="1" x14ac:dyDescent="0.2">
      <c r="A25" s="26">
        <v>1400</v>
      </c>
      <c r="B25" s="19" t="s">
        <v>218</v>
      </c>
      <c r="C25" s="20">
        <f t="shared" ref="C25:J25" si="7">+C26+C29+C31+C34</f>
        <v>10979155</v>
      </c>
      <c r="D25" s="20">
        <f t="shared" si="7"/>
        <v>302718</v>
      </c>
      <c r="E25" s="20">
        <f t="shared" si="7"/>
        <v>843123</v>
      </c>
      <c r="F25" s="20">
        <f t="shared" si="7"/>
        <v>9833314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</row>
    <row r="26" spans="1:10" ht="17.100000000000001" customHeight="1" x14ac:dyDescent="0.25">
      <c r="A26" s="27" t="s">
        <v>122</v>
      </c>
      <c r="B26" s="21" t="s">
        <v>219</v>
      </c>
      <c r="C26" s="22">
        <f t="shared" ref="C26:J26" si="8">+C27+C28</f>
        <v>5584678</v>
      </c>
      <c r="D26" s="22">
        <f t="shared" si="8"/>
        <v>137658</v>
      </c>
      <c r="E26" s="22">
        <f t="shared" si="8"/>
        <v>406989</v>
      </c>
      <c r="F26" s="22">
        <f t="shared" si="8"/>
        <v>5040031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</row>
    <row r="27" spans="1:10" ht="17.100000000000001" customHeight="1" x14ac:dyDescent="0.25">
      <c r="A27" s="28" t="s">
        <v>6</v>
      </c>
      <c r="B27" s="21" t="s">
        <v>220</v>
      </c>
      <c r="C27" s="22">
        <f>+SUM(D27:J27)</f>
        <v>4164916</v>
      </c>
      <c r="D27" s="22">
        <f>+SUMIF('TOTAL RECURSOS 2020'!$P:$P,CONCATENATE("O001",$A27,1,$F$8),'TOTAL RECURSOS 2020'!$N:$N)</f>
        <v>102741</v>
      </c>
      <c r="E27" s="22">
        <f>+SUMIF('TOTAL RECURSOS 2020'!$P:$P,CONCATENATE("M001",$A27,1,$F$8),'TOTAL RECURSOS 2020'!$N:$N)</f>
        <v>303236</v>
      </c>
      <c r="F27" s="22">
        <f>+SUMIF('TOTAL RECURSOS 2020'!$P:$P,CONCATENATE("E006",$A27,1,$F$8),'TOTAL RECURSOS 2020'!$N:$N)</f>
        <v>3758939</v>
      </c>
      <c r="G27" s="22">
        <f>+SUMIF('TOTAL RECURSOS 2020'!$P:$P,CONCATENATE("K024",$A27,1,$G$8),'TOTAL RECURSOS 2020'!$N:$N)</f>
        <v>0</v>
      </c>
      <c r="H27" s="22">
        <f>+SUMIF('TOTAL RECURSOS 2020'!$P:$P,CONCATENATE("O001",$A27,4,$F$8),'TOTAL RECURSOS 2020'!$N:$N)</f>
        <v>0</v>
      </c>
      <c r="I27" s="22">
        <f>+SUMIF('TOTAL RECURSOS 2020'!$P:$P,CONCATENATE("M001",$A27,4,$F$8),'TOTAL RECURSOS 2020'!$N:$N)</f>
        <v>0</v>
      </c>
      <c r="J27" s="22">
        <f>+SUMIF('TOTAL RECURSOS 2020'!$P:$P,CONCATENATE("E006",$A27,4,$F$8),'TOTAL RECURSOS 2020'!$N:$N)</f>
        <v>0</v>
      </c>
    </row>
    <row r="28" spans="1:10" ht="17.100000000000001" customHeight="1" x14ac:dyDescent="0.25">
      <c r="A28" s="28" t="s">
        <v>7</v>
      </c>
      <c r="B28" s="21" t="s">
        <v>221</v>
      </c>
      <c r="C28" s="22">
        <f>+SUM(D28:J28)</f>
        <v>1419762</v>
      </c>
      <c r="D28" s="22">
        <f>+SUMIF('TOTAL RECURSOS 2020'!$P:$P,CONCATENATE("O001",$A28,1,$F$8),'TOTAL RECURSOS 2020'!$N:$N)</f>
        <v>34917</v>
      </c>
      <c r="E28" s="22">
        <f>+SUMIF('TOTAL RECURSOS 2020'!$P:$P,CONCATENATE("M001",$A28,1,$F$8),'TOTAL RECURSOS 2020'!$N:$N)</f>
        <v>103753</v>
      </c>
      <c r="F28" s="22">
        <f>+SUMIF('TOTAL RECURSOS 2020'!$P:$P,CONCATENATE("E006",$A28,1,$F$8),'TOTAL RECURSOS 2020'!$N:$N)</f>
        <v>1281092</v>
      </c>
      <c r="G28" s="22">
        <f>+SUMIF('TOTAL RECURSOS 2020'!$P:$P,CONCATENATE("K024",$A28,1,$G$8),'TOTAL RECURSOS 2020'!$N:$N)</f>
        <v>0</v>
      </c>
      <c r="H28" s="22">
        <f>+SUMIF('TOTAL RECURSOS 2020'!$P:$P,CONCATENATE("O001",$A28,4,$F$8),'TOTAL RECURSOS 2020'!$N:$N)</f>
        <v>0</v>
      </c>
      <c r="I28" s="22">
        <f>+SUMIF('TOTAL RECURSOS 2020'!$P:$P,CONCATENATE("M001",$A28,4,$F$8),'TOTAL RECURSOS 2020'!$N:$N)</f>
        <v>0</v>
      </c>
      <c r="J28" s="22">
        <f>+SUMIF('TOTAL RECURSOS 2020'!$P:$P,CONCATENATE("E006",$A28,4,$F$8),'TOTAL RECURSOS 2020'!$N:$N)</f>
        <v>0</v>
      </c>
    </row>
    <row r="29" spans="1:10" ht="17.100000000000001" customHeight="1" x14ac:dyDescent="0.25">
      <c r="A29" s="27" t="s">
        <v>123</v>
      </c>
      <c r="B29" s="21" t="s">
        <v>222</v>
      </c>
      <c r="C29" s="22">
        <f t="shared" ref="C29:J29" si="9">+C30</f>
        <v>1482117</v>
      </c>
      <c r="D29" s="22">
        <f t="shared" si="9"/>
        <v>43500</v>
      </c>
      <c r="E29" s="22">
        <f t="shared" si="9"/>
        <v>122616</v>
      </c>
      <c r="F29" s="22">
        <f t="shared" si="9"/>
        <v>1316001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8</v>
      </c>
      <c r="B30" s="21" t="s">
        <v>223</v>
      </c>
      <c r="C30" s="22">
        <f>+SUM(D30:J30)</f>
        <v>1482117</v>
      </c>
      <c r="D30" s="22">
        <f>+SUMIF('TOTAL RECURSOS 2020'!$P:$P,CONCATENATE("O001",$A30,1,$F$8),'TOTAL RECURSOS 2020'!$N:$N)</f>
        <v>43500</v>
      </c>
      <c r="E30" s="22">
        <f>+SUMIF('TOTAL RECURSOS 2020'!$P:$P,CONCATENATE("M001",$A30,1,$F$8),'TOTAL RECURSOS 2020'!$N:$N)</f>
        <v>122616</v>
      </c>
      <c r="F30" s="22">
        <f>+SUMIF('TOTAL RECURSOS 2020'!$P:$P,CONCATENATE("E006",$A30,1,$F$8),'TOTAL RECURSOS 2020'!$N:$N)</f>
        <v>1316001</v>
      </c>
      <c r="G30" s="22">
        <f>+SUMIF('TOTAL RECURSOS 2020'!$P:$P,CONCATENATE("K024",$A30,1,$G$8),'TOTAL RECURSOS 2020'!$N:$N)</f>
        <v>0</v>
      </c>
      <c r="H30" s="22">
        <f>+SUMIF('TOTAL RECURSOS 2020'!$P:$P,CONCATENATE("O001",$A30,4,$F$8),'TOTAL RECURSOS 2020'!$N:$N)</f>
        <v>0</v>
      </c>
      <c r="I30" s="22">
        <f>+SUMIF('TOTAL RECURSOS 2020'!$P:$P,CONCATENATE("M001",$A30,4,$F$8),'TOTAL RECURSOS 2020'!$N:$N)</f>
        <v>0</v>
      </c>
      <c r="J30" s="22">
        <f>+SUMIF('TOTAL RECURSOS 2020'!$P:$P,CONCATENATE("E006",$A30,4,$F$8),'TOTAL RECURSOS 2020'!$N:$N)</f>
        <v>0</v>
      </c>
    </row>
    <row r="31" spans="1:10" ht="17.100000000000001" customHeight="1" x14ac:dyDescent="0.25">
      <c r="A31" s="27" t="s">
        <v>124</v>
      </c>
      <c r="B31" s="21" t="s">
        <v>224</v>
      </c>
      <c r="C31" s="22">
        <f t="shared" ref="C31:J31" si="10">+C32+C33</f>
        <v>1994955</v>
      </c>
      <c r="D31" s="22">
        <f t="shared" si="10"/>
        <v>70234</v>
      </c>
      <c r="E31" s="22">
        <f t="shared" si="10"/>
        <v>181711</v>
      </c>
      <c r="F31" s="22">
        <f t="shared" si="10"/>
        <v>1743010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</row>
    <row r="32" spans="1:10" ht="17.100000000000001" customHeight="1" x14ac:dyDescent="0.25">
      <c r="A32" s="28" t="s">
        <v>9</v>
      </c>
      <c r="B32" s="21" t="s">
        <v>225</v>
      </c>
      <c r="C32" s="22">
        <f>+SUM(D32:J32)</f>
        <v>592847</v>
      </c>
      <c r="D32" s="22">
        <f>+SUMIF('TOTAL RECURSOS 2020'!$P:$P,CONCATENATE("O001",$A32,1,$F$8),'TOTAL RECURSOS 2020'!$N:$N)</f>
        <v>17400</v>
      </c>
      <c r="E32" s="22">
        <f>+SUMIF('TOTAL RECURSOS 2020'!$P:$P,CONCATENATE("M001",$A32,1,$F$8),'TOTAL RECURSOS 2020'!$N:$N)</f>
        <v>49047</v>
      </c>
      <c r="F32" s="22">
        <f>+SUMIF('TOTAL RECURSOS 2020'!$P:$P,CONCATENATE("E006",$A32,1,$F$8),'TOTAL RECURSOS 2020'!$N:$N)</f>
        <v>526400</v>
      </c>
      <c r="G32" s="22">
        <f>+SUMIF('TOTAL RECURSOS 2020'!$P:$P,CONCATENATE("K024",$A32,1,$G$8),'TOTAL RECURSOS 2020'!$N:$N)</f>
        <v>0</v>
      </c>
      <c r="H32" s="22">
        <f>+SUMIF('TOTAL RECURSOS 2020'!$P:$P,CONCATENATE("O001",$A32,4,$F$8),'TOTAL RECURSOS 2020'!$N:$N)</f>
        <v>0</v>
      </c>
      <c r="I32" s="22">
        <f>+SUMIF('TOTAL RECURSOS 2020'!$P:$P,CONCATENATE("M001",$A32,4,$F$8),'TOTAL RECURSOS 2020'!$N:$N)</f>
        <v>0</v>
      </c>
      <c r="J32" s="22">
        <f>+SUMIF('TOTAL RECURSOS 2020'!$P:$P,CONCATENATE("E006",$A32,4,$F$8),'TOTAL RECURSOS 2020'!$N:$N)</f>
        <v>0</v>
      </c>
    </row>
    <row r="33" spans="1:10" ht="17.100000000000001" customHeight="1" x14ac:dyDescent="0.25">
      <c r="A33" s="28">
        <v>14302</v>
      </c>
      <c r="B33" s="21" t="s">
        <v>448</v>
      </c>
      <c r="C33" s="22">
        <f>+SUM(D33:J33)</f>
        <v>1402108</v>
      </c>
      <c r="D33" s="22">
        <f>+SUMIF('TOTAL RECURSOS 2020'!$P:$P,CONCATENATE("O001",$A33,1,$F$8),'TOTAL RECURSOS 2020'!$N:$N)</f>
        <v>52834</v>
      </c>
      <c r="E33" s="22">
        <f>+SUMIF('TOTAL RECURSOS 2020'!$P:$P,CONCATENATE("M001",$A33,1,$F$8),'TOTAL RECURSOS 2020'!$N:$N)</f>
        <v>132664</v>
      </c>
      <c r="F33" s="22">
        <f>+SUMIF('TOTAL RECURSOS 2020'!$P:$P,CONCATENATE("E006",$A33,1,$F$8),'TOTAL RECURSOS 2020'!$N:$N)</f>
        <v>1216610</v>
      </c>
      <c r="G33" s="22">
        <f>+SUMIF('TOTAL RECURSOS 2020'!$P:$P,CONCATENATE("K024",$A33,1,$G$8),'TOTAL RECURSOS 2020'!$N:$N)</f>
        <v>0</v>
      </c>
      <c r="H33" s="22">
        <f>+SUMIF('TOTAL RECURSOS 2020'!$P:$P,CONCATENATE("O001",$A33,4,$F$8),'TOTAL RECURSOS 2020'!$N:$N)</f>
        <v>0</v>
      </c>
      <c r="I33" s="22">
        <f>+SUMIF('TOTAL RECURSOS 2020'!$P:$P,CONCATENATE("M001",$A33,4,$F$8),'TOTAL RECURSOS 2020'!$N:$N)</f>
        <v>0</v>
      </c>
      <c r="J33" s="22">
        <f>+SUMIF('TOTAL RECURSOS 2020'!$P:$P,CONCATENATE("E006",$A33,4,$F$8),'TOTAL RECURSOS 2020'!$N:$N)</f>
        <v>0</v>
      </c>
    </row>
    <row r="34" spans="1:10" ht="17.100000000000001" customHeight="1" x14ac:dyDescent="0.25">
      <c r="A34" s="27" t="s">
        <v>125</v>
      </c>
      <c r="B34" s="21" t="s">
        <v>226</v>
      </c>
      <c r="C34" s="22">
        <f t="shared" ref="C34:J34" si="11">+C35+C36+C37+C38</f>
        <v>1917405</v>
      </c>
      <c r="D34" s="22">
        <f t="shared" si="11"/>
        <v>51326</v>
      </c>
      <c r="E34" s="22">
        <f t="shared" si="11"/>
        <v>131807</v>
      </c>
      <c r="F34" s="22">
        <f t="shared" si="11"/>
        <v>1734272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</row>
    <row r="35" spans="1:10" ht="17.100000000000001" customHeight="1" x14ac:dyDescent="0.25">
      <c r="A35" s="28" t="s">
        <v>10</v>
      </c>
      <c r="B35" s="21" t="s">
        <v>227</v>
      </c>
      <c r="C35" s="22">
        <f>+SUM(D35:J35)</f>
        <v>1799994</v>
      </c>
      <c r="D35" s="22">
        <f>+SUMIF('TOTAL RECURSOS 2020'!$P:$P,CONCATENATE("O001",$A35,1,$F$8),'TOTAL RECURSOS 2020'!$N:$N)</f>
        <v>47908</v>
      </c>
      <c r="E35" s="22">
        <f>+SUMIF('TOTAL RECURSOS 2020'!$P:$P,CONCATENATE("M001",$A35,1,$F$8),'TOTAL RECURSOS 2020'!$N:$N)</f>
        <v>121139</v>
      </c>
      <c r="F35" s="22">
        <f>+SUMIF('TOTAL RECURSOS 2020'!$P:$P,CONCATENATE("E006",$A35,1,$F$8),'TOTAL RECURSOS 2020'!$N:$N)</f>
        <v>1630947</v>
      </c>
      <c r="G35" s="22">
        <f>+SUMIF('TOTAL RECURSOS 2020'!$P:$P,CONCATENATE("K024",$A35,1,$G$8),'TOTAL RECURSOS 2020'!$N:$N)</f>
        <v>0</v>
      </c>
      <c r="H35" s="22">
        <f>+SUMIF('TOTAL RECURSOS 2020'!$P:$P,CONCATENATE("O001",$A35,4,$F$8),'TOTAL RECURSOS 2020'!$N:$N)</f>
        <v>0</v>
      </c>
      <c r="I35" s="22">
        <f>+SUMIF('TOTAL RECURSOS 2020'!$P:$P,CONCATENATE("M001",$A35,4,$F$8),'TOTAL RECURSOS 2020'!$N:$N)</f>
        <v>0</v>
      </c>
      <c r="J35" s="22">
        <f>+SUMIF('TOTAL RECURSOS 2020'!$P:$P,CONCATENATE("E006",$A35,4,$F$8),'TOTAL RECURSOS 2020'!$N:$N)</f>
        <v>0</v>
      </c>
    </row>
    <row r="36" spans="1:10" ht="17.100000000000001" customHeight="1" x14ac:dyDescent="0.25">
      <c r="A36" s="28" t="s">
        <v>11</v>
      </c>
      <c r="B36" s="21" t="s">
        <v>228</v>
      </c>
      <c r="C36" s="22">
        <f>+SUM(D36:J36)</f>
        <v>0</v>
      </c>
      <c r="D36" s="22">
        <f>+SUMIF('TOTAL RECURSOS 2020'!$P:$P,CONCATENATE("O001",$A36,1,$F$8),'TOTAL RECURSOS 2020'!$N:$N)</f>
        <v>0</v>
      </c>
      <c r="E36" s="22">
        <f>+SUMIF('TOTAL RECURSOS 2020'!$P:$P,CONCATENATE("M001",$A36,1,$F$8),'TOTAL RECURSOS 2020'!$N:$N)</f>
        <v>0</v>
      </c>
      <c r="F36" s="22">
        <f>+SUMIF('TOTAL RECURSOS 2020'!$P:$P,CONCATENATE("E006",$A36,1,$F$8),'TOTAL RECURSOS 2020'!$N:$N)</f>
        <v>0</v>
      </c>
      <c r="G36" s="22">
        <f>+SUMIF('TOTAL RECURSOS 2020'!$P:$P,CONCATENATE("K024",$A36,1,$G$8),'TOTAL RECURSOS 2020'!$N:$N)</f>
        <v>0</v>
      </c>
      <c r="H36" s="22">
        <f>+SUMIF('TOTAL RECURSOS 2020'!$P:$P,CONCATENATE("O001",$A36,4,$F$8),'TOTAL RECURSOS 2020'!$N:$N)</f>
        <v>0</v>
      </c>
      <c r="I36" s="22">
        <f>+SUMIF('TOTAL RECURSOS 2020'!$P:$P,CONCATENATE("M001",$A36,4,$F$8),'TOTAL RECURSOS 2020'!$N:$N)</f>
        <v>0</v>
      </c>
      <c r="J36" s="22">
        <f>+SUMIF('TOTAL RECURSOS 2020'!$P:$P,CONCATENATE("E006",$A36,4,$F$8),'TOTAL RECURSOS 2020'!$N:$N)</f>
        <v>0</v>
      </c>
    </row>
    <row r="37" spans="1:10" ht="17.100000000000001" customHeight="1" x14ac:dyDescent="0.25">
      <c r="A37" s="28" t="s">
        <v>12</v>
      </c>
      <c r="B37" s="21" t="s">
        <v>229</v>
      </c>
      <c r="C37" s="22">
        <f>+SUM(D37:J37)</f>
        <v>0</v>
      </c>
      <c r="D37" s="22">
        <f>+SUMIF('TOTAL RECURSOS 2020'!$P:$P,CONCATENATE("O001",$A37,1,$F$8),'TOTAL RECURSOS 2020'!$N:$N)</f>
        <v>0</v>
      </c>
      <c r="E37" s="22">
        <f>+SUMIF('TOTAL RECURSOS 2020'!$P:$P,CONCATENATE("M001",$A37,1,$F$8),'TOTAL RECURSOS 2020'!$N:$N)</f>
        <v>0</v>
      </c>
      <c r="F37" s="22">
        <f>+SUMIF('TOTAL RECURSOS 2020'!$P:$P,CONCATENATE("E006",$A37,1,$F$8),'TOTAL RECURSOS 2020'!$N:$N)</f>
        <v>0</v>
      </c>
      <c r="G37" s="22">
        <f>+SUMIF('TOTAL RECURSOS 2020'!$P:$P,CONCATENATE("K024",$A37,1,$G$8),'TOTAL RECURSOS 2020'!$N:$N)</f>
        <v>0</v>
      </c>
      <c r="H37" s="22">
        <f>+SUMIF('TOTAL RECURSOS 2020'!$P:$P,CONCATENATE("O001",$A37,4,$F$8),'TOTAL RECURSOS 2020'!$N:$N)</f>
        <v>0</v>
      </c>
      <c r="I37" s="22">
        <f>+SUMIF('TOTAL RECURSOS 2020'!$P:$P,CONCATENATE("M001",$A37,4,$F$8),'TOTAL RECURSOS 2020'!$N:$N)</f>
        <v>0</v>
      </c>
      <c r="J37" s="22">
        <f>+SUMIF('TOTAL RECURSOS 2020'!$P:$P,CONCATENATE("E006",$A37,4,$F$8),'TOTAL RECURSOS 2020'!$N:$N)</f>
        <v>0</v>
      </c>
    </row>
    <row r="38" spans="1:10" ht="17.100000000000001" customHeight="1" x14ac:dyDescent="0.25">
      <c r="A38" s="28" t="s">
        <v>13</v>
      </c>
      <c r="B38" s="21" t="s">
        <v>230</v>
      </c>
      <c r="C38" s="22">
        <f>+SUM(D38:J38)</f>
        <v>117411</v>
      </c>
      <c r="D38" s="22">
        <f>+SUMIF('TOTAL RECURSOS 2020'!$P:$P,CONCATENATE("O001",$A38,1,$F$8),'TOTAL RECURSOS 2020'!$N:$N)</f>
        <v>3418</v>
      </c>
      <c r="E38" s="22">
        <f>+SUMIF('TOTAL RECURSOS 2020'!$P:$P,CONCATENATE("M001",$A38,1,$F$8),'TOTAL RECURSOS 2020'!$N:$N)</f>
        <v>10668</v>
      </c>
      <c r="F38" s="22">
        <f>+SUMIF('TOTAL RECURSOS 2020'!$P:$P,CONCATENATE("E006",$A38,1,$F$8),'TOTAL RECURSOS 2020'!$N:$N)</f>
        <v>103325</v>
      </c>
      <c r="G38" s="22">
        <f>+SUMIF('TOTAL RECURSOS 2020'!$P:$P,CONCATENATE("K024",$A38,1,$G$8),'TOTAL RECURSOS 2020'!$N:$N)</f>
        <v>0</v>
      </c>
      <c r="H38" s="22">
        <f>+SUMIF('TOTAL RECURSOS 2020'!$P:$P,CONCATENATE("O001",$A38,4,$F$8),'TOTAL RECURSOS 2020'!$N:$N)</f>
        <v>0</v>
      </c>
      <c r="I38" s="22">
        <f>+SUMIF('TOTAL RECURSOS 2020'!$P:$P,CONCATENATE("M001",$A38,4,$F$8),'TOTAL RECURSOS 2020'!$N:$N)</f>
        <v>0</v>
      </c>
      <c r="J38" s="22">
        <f>+SUMIF('TOTAL RECURSOS 2020'!$P:$P,CONCATENATE("E006",$A38,4,$F$8),'TOTAL RECURSOS 2020'!$N:$N)</f>
        <v>0</v>
      </c>
    </row>
    <row r="39" spans="1:10" s="9" customFormat="1" ht="17.100000000000001" customHeight="1" x14ac:dyDescent="0.2">
      <c r="A39" s="26">
        <v>1500</v>
      </c>
      <c r="B39" s="19" t="s">
        <v>231</v>
      </c>
      <c r="C39" s="20">
        <f>+C40+C43+C45</f>
        <v>90083558</v>
      </c>
      <c r="D39" s="20">
        <f t="shared" ref="D39:J39" si="12">+D40+D43+D45</f>
        <v>2960920</v>
      </c>
      <c r="E39" s="20">
        <f t="shared" si="12"/>
        <v>6485968</v>
      </c>
      <c r="F39" s="20">
        <f t="shared" si="12"/>
        <v>78088310</v>
      </c>
      <c r="G39" s="20">
        <f t="shared" si="12"/>
        <v>0</v>
      </c>
      <c r="H39" s="20">
        <f t="shared" si="12"/>
        <v>33660</v>
      </c>
      <c r="I39" s="20">
        <f t="shared" si="12"/>
        <v>418300</v>
      </c>
      <c r="J39" s="20">
        <f t="shared" si="12"/>
        <v>2096400</v>
      </c>
    </row>
    <row r="40" spans="1:10" ht="17.100000000000001" customHeight="1" x14ac:dyDescent="0.25">
      <c r="A40" s="27" t="s">
        <v>126</v>
      </c>
      <c r="B40" s="21" t="s">
        <v>232</v>
      </c>
      <c r="C40" s="22">
        <f t="shared" ref="C40:J40" si="13">+C41+C42</f>
        <v>87275470</v>
      </c>
      <c r="D40" s="22">
        <f t="shared" si="13"/>
        <v>2701192</v>
      </c>
      <c r="E40" s="22">
        <f t="shared" si="13"/>
        <v>6485968</v>
      </c>
      <c r="F40" s="22">
        <f t="shared" si="13"/>
        <v>78088310</v>
      </c>
      <c r="G40" s="22">
        <f t="shared" si="13"/>
        <v>0</v>
      </c>
      <c r="H40" s="22">
        <f t="shared" si="13"/>
        <v>0</v>
      </c>
      <c r="I40" s="22">
        <f t="shared" si="13"/>
        <v>0</v>
      </c>
      <c r="J40" s="22">
        <f t="shared" si="13"/>
        <v>0</v>
      </c>
    </row>
    <row r="41" spans="1:10" ht="17.100000000000001" customHeight="1" x14ac:dyDescent="0.25">
      <c r="A41" s="28" t="s">
        <v>14</v>
      </c>
      <c r="B41" s="21" t="s">
        <v>233</v>
      </c>
      <c r="C41" s="22">
        <f>+SUM(D41:J41)</f>
        <v>84301749</v>
      </c>
      <c r="D41" s="22">
        <f>+SUMIF('TOTAL RECURSOS 2020'!$P:$P,CONCATENATE("O001",$A41,1,$F$8),'TOTAL RECURSOS 2020'!$N:$N)</f>
        <v>2586476</v>
      </c>
      <c r="E41" s="22">
        <f>+SUMIF('TOTAL RECURSOS 2020'!$P:$P,CONCATENATE("M001",$A41,1,$F$8),'TOTAL RECURSOS 2020'!$N:$N)</f>
        <v>6106082</v>
      </c>
      <c r="F41" s="22">
        <f>+SUMIF('TOTAL RECURSOS 2020'!$P:$P,CONCATENATE("E006",$A41,1,$F$8),'TOTAL RECURSOS 2020'!$N:$N)</f>
        <v>75609191</v>
      </c>
      <c r="G41" s="22">
        <f>+SUMIF('TOTAL RECURSOS 2020'!$P:$P,CONCATENATE("K024",$A41,1,$G$8),'TOTAL RECURSOS 2020'!$N:$N)</f>
        <v>0</v>
      </c>
      <c r="H41" s="22">
        <f>+SUMIF('TOTAL RECURSOS 2020'!$P:$P,CONCATENATE("O001",$A41,4,$F$8),'TOTAL RECURSOS 2020'!$N:$N)</f>
        <v>0</v>
      </c>
      <c r="I41" s="22">
        <f>+SUMIF('TOTAL RECURSOS 2020'!$P:$P,CONCATENATE("M001",$A41,4,$F$8),'TOTAL RECURSOS 2020'!$N:$N)</f>
        <v>0</v>
      </c>
      <c r="J41" s="22">
        <f>+SUMIF('TOTAL RECURSOS 2020'!$P:$P,CONCATENATE("E006",$A41,4,$F$8),'TOTAL RECURSOS 2020'!$N:$N)</f>
        <v>0</v>
      </c>
    </row>
    <row r="42" spans="1:10" ht="17.100000000000001" customHeight="1" x14ac:dyDescent="0.25">
      <c r="A42" s="28" t="s">
        <v>15</v>
      </c>
      <c r="B42" s="21" t="s">
        <v>234</v>
      </c>
      <c r="C42" s="22">
        <f>+SUM(D42:J42)</f>
        <v>2973721</v>
      </c>
      <c r="D42" s="22">
        <f>+SUMIF('TOTAL RECURSOS 2020'!$P:$P,CONCATENATE("O001",$A42,1,$F$8),'TOTAL RECURSOS 2020'!$N:$N)</f>
        <v>114716</v>
      </c>
      <c r="E42" s="22">
        <f>+SUMIF('TOTAL RECURSOS 2020'!$P:$P,CONCATENATE("M001",$A42,1,$F$8),'TOTAL RECURSOS 2020'!$N:$N)</f>
        <v>379886</v>
      </c>
      <c r="F42" s="22">
        <f>+SUMIF('TOTAL RECURSOS 2020'!$P:$P,CONCATENATE("E006",$A42,1,$F$8),'TOTAL RECURSOS 2020'!$N:$N)</f>
        <v>2479119</v>
      </c>
      <c r="G42" s="22">
        <f>+SUMIF('TOTAL RECURSOS 2020'!$P:$P,CONCATENATE("K024",$A42,1,$G$8),'TOTAL RECURSOS 2020'!$N:$N)</f>
        <v>0</v>
      </c>
      <c r="H42" s="22">
        <f>+SUMIF('TOTAL RECURSOS 2020'!$P:$P,CONCATENATE("O001",$A42,4,$F$8),'TOTAL RECURSOS 2020'!$N:$N)</f>
        <v>0</v>
      </c>
      <c r="I42" s="22">
        <f>+SUMIF('TOTAL RECURSOS 2020'!$P:$P,CONCATENATE("M001",$A42,4,$F$8),'TOTAL RECURSOS 2020'!$N:$N)</f>
        <v>0</v>
      </c>
      <c r="J42" s="22">
        <f>+SUMIF('TOTAL RECURSOS 2020'!$P:$P,CONCATENATE("E006",$A42,4,$F$8),'TOTAL RECURSOS 2020'!$N:$N)</f>
        <v>0</v>
      </c>
    </row>
    <row r="43" spans="1:10" ht="17.100000000000001" customHeight="1" x14ac:dyDescent="0.25">
      <c r="A43" s="27">
        <v>155</v>
      </c>
      <c r="B43" s="21" t="s">
        <v>501</v>
      </c>
      <c r="C43" s="22">
        <f t="shared" ref="C43:J45" si="14">+C44</f>
        <v>1000000</v>
      </c>
      <c r="D43" s="22">
        <f t="shared" si="14"/>
        <v>0</v>
      </c>
      <c r="E43" s="22">
        <f t="shared" si="14"/>
        <v>0</v>
      </c>
      <c r="F43" s="22">
        <f t="shared" si="14"/>
        <v>0</v>
      </c>
      <c r="G43" s="22">
        <f t="shared" si="14"/>
        <v>0</v>
      </c>
      <c r="H43" s="22">
        <f t="shared" si="14"/>
        <v>0</v>
      </c>
      <c r="I43" s="22">
        <f t="shared" si="14"/>
        <v>250000</v>
      </c>
      <c r="J43" s="22">
        <f t="shared" si="14"/>
        <v>750000</v>
      </c>
    </row>
    <row r="44" spans="1:10" ht="17.100000000000001" customHeight="1" x14ac:dyDescent="0.25">
      <c r="A44" s="28">
        <v>15501</v>
      </c>
      <c r="B44" s="21" t="s">
        <v>501</v>
      </c>
      <c r="C44" s="22">
        <f>+SUM(D44:J44)</f>
        <v>1000000</v>
      </c>
      <c r="D44" s="22">
        <f>+SUMIF('TOTAL RECURSOS 2020'!$P:$P,CONCATENATE("O001",$A44,1,$F$8),'TOTAL RECURSOS 2020'!$N:$N)</f>
        <v>0</v>
      </c>
      <c r="E44" s="22">
        <f>+SUMIF('TOTAL RECURSOS 2020'!$P:$P,CONCATENATE("M001",$A44,1,$F$8),'TOTAL RECURSOS 2020'!$N:$N)</f>
        <v>0</v>
      </c>
      <c r="F44" s="22">
        <f>+SUMIF('TOTAL RECURSOS 2020'!$P:$P,CONCATENATE("E006",$A44,1,$F$8),'TOTAL RECURSOS 2020'!$N:$N)</f>
        <v>0</v>
      </c>
      <c r="G44" s="22">
        <f>+SUMIF('TOTAL RECURSOS 2020'!$P:$P,CONCATENATE("K024",$A44,1,$G$8),'TOTAL RECURSOS 2020'!$N:$N)</f>
        <v>0</v>
      </c>
      <c r="H44" s="22">
        <f>+SUMIF('TOTAL RECURSOS 2020'!$P:$P,CONCATENATE("O001",$A44,4,$F$8),'TOTAL RECURSOS 2020'!$N:$N)</f>
        <v>0</v>
      </c>
      <c r="I44" s="22">
        <f>+SUMIF('TOTAL RECURSOS 2020'!$P:$P,CONCATENATE("M001",$A44,4,$F$8),'TOTAL RECURSOS 2020'!$N:$N)</f>
        <v>250000</v>
      </c>
      <c r="J44" s="22">
        <f>+SUMIF('TOTAL RECURSOS 2020'!$P:$P,CONCATENATE("E006",$A44,4,$F$8),'TOTAL RECURSOS 2020'!$N:$N)</f>
        <v>750000</v>
      </c>
    </row>
    <row r="45" spans="1:10" ht="17.100000000000001" customHeight="1" x14ac:dyDescent="0.25">
      <c r="A45" s="27" t="s">
        <v>127</v>
      </c>
      <c r="B45" s="21" t="s">
        <v>235</v>
      </c>
      <c r="C45" s="22">
        <f t="shared" si="14"/>
        <v>1808088</v>
      </c>
      <c r="D45" s="22">
        <f t="shared" si="14"/>
        <v>259728</v>
      </c>
      <c r="E45" s="22">
        <f t="shared" si="14"/>
        <v>0</v>
      </c>
      <c r="F45" s="22">
        <f t="shared" si="14"/>
        <v>0</v>
      </c>
      <c r="G45" s="22">
        <f t="shared" si="14"/>
        <v>0</v>
      </c>
      <c r="H45" s="22">
        <f t="shared" si="14"/>
        <v>33660</v>
      </c>
      <c r="I45" s="22">
        <f t="shared" si="14"/>
        <v>168300</v>
      </c>
      <c r="J45" s="22">
        <f t="shared" si="14"/>
        <v>1346400</v>
      </c>
    </row>
    <row r="46" spans="1:10" ht="17.100000000000001" customHeight="1" x14ac:dyDescent="0.25">
      <c r="A46" s="28" t="s">
        <v>24</v>
      </c>
      <c r="B46" s="21" t="s">
        <v>236</v>
      </c>
      <c r="C46" s="22">
        <f>+SUM(D46:J46)</f>
        <v>1808088</v>
      </c>
      <c r="D46" s="22">
        <f>+SUMIF('TOTAL RECURSOS 2020'!$P:$P,CONCATENATE("O001",$A46,1,$F$8),'TOTAL RECURSOS 2020'!$N:$N)</f>
        <v>259728</v>
      </c>
      <c r="E46" s="22">
        <f>+SUMIF('TOTAL RECURSOS 2020'!$P:$P,CONCATENATE("M001",$A46,1,$F$8),'TOTAL RECURSOS 2020'!$N:$N)</f>
        <v>0</v>
      </c>
      <c r="F46" s="22">
        <f>+SUMIF('TOTAL RECURSOS 2020'!$P:$P,CONCATENATE("E006",$A46,1,$F$8),'TOTAL RECURSOS 2020'!$N:$N)</f>
        <v>0</v>
      </c>
      <c r="G46" s="22">
        <f>+SUMIF('TOTAL RECURSOS 2020'!$P:$P,CONCATENATE("K024",$A46,1,$G$8),'TOTAL RECURSOS 2020'!$N:$N)</f>
        <v>0</v>
      </c>
      <c r="H46" s="22">
        <f>+SUMIF('TOTAL RECURSOS 2020'!$P:$P,CONCATENATE("O001",$A46,4,$F$8),'TOTAL RECURSOS 2020'!$N:$N)</f>
        <v>33660</v>
      </c>
      <c r="I46" s="22">
        <f>+SUMIF('TOTAL RECURSOS 2020'!$P:$P,CONCATENATE("M001",$A46,4,$F$8),'TOTAL RECURSOS 2020'!$N:$N)</f>
        <v>168300</v>
      </c>
      <c r="J46" s="22">
        <f>+SUMIF('TOTAL RECURSOS 2020'!$P:$P,CONCATENATE("E006",$A46,4,$F$8),'TOTAL RECURSOS 2020'!$N:$N)</f>
        <v>1346400</v>
      </c>
    </row>
    <row r="47" spans="1:10" s="9" customFormat="1" ht="17.100000000000001" customHeight="1" x14ac:dyDescent="0.2">
      <c r="A47" s="26">
        <v>1600</v>
      </c>
      <c r="B47" s="19" t="s">
        <v>434</v>
      </c>
      <c r="C47" s="20">
        <f t="shared" ref="C47:J47" si="15">+C48</f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</row>
    <row r="48" spans="1:10" ht="17.100000000000001" customHeight="1" x14ac:dyDescent="0.25">
      <c r="A48" s="27">
        <v>161</v>
      </c>
      <c r="B48" s="21" t="s">
        <v>435</v>
      </c>
      <c r="C48" s="22">
        <f t="shared" ref="C48:J48" si="16">+SUM(C49:C56)</f>
        <v>0</v>
      </c>
      <c r="D48" s="22">
        <f t="shared" si="16"/>
        <v>0</v>
      </c>
      <c r="E48" s="22">
        <f t="shared" si="16"/>
        <v>0</v>
      </c>
      <c r="F48" s="22">
        <f t="shared" si="16"/>
        <v>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</row>
    <row r="49" spans="1:10" ht="17.100000000000001" customHeight="1" x14ac:dyDescent="0.25">
      <c r="A49" s="28" t="s">
        <v>420</v>
      </c>
      <c r="B49" s="21" t="s">
        <v>436</v>
      </c>
      <c r="C49" s="22">
        <f t="shared" ref="C49:C56" si="17">+SUM(D49:J49)</f>
        <v>0</v>
      </c>
      <c r="D49" s="22">
        <f>+SUMIF('TOTAL RECURSOS 2020'!$P:$P,CONCATENATE("O001",$A49,1,$F$8),'TOTAL RECURSOS 2020'!$N:$N)</f>
        <v>0</v>
      </c>
      <c r="E49" s="22">
        <f>+SUMIF('TOTAL RECURSOS 2020'!$P:$P,CONCATENATE("M001",$A49,1,$F$8),'TOTAL RECURSOS 2020'!$N:$N)</f>
        <v>0</v>
      </c>
      <c r="F49" s="22">
        <f>+SUMIF('TOTAL RECURSOS 2020'!$P:$P,CONCATENATE("E006",$A49,1,$F$8),'TOTAL RECURSOS 2020'!$N:$N)</f>
        <v>0</v>
      </c>
      <c r="G49" s="22">
        <f>+SUMIF('TOTAL RECURSOS 2020'!$P:$P,CONCATENATE("K024",$A49,1,$G$8),'TOTAL RECURSOS 2020'!$N:$N)</f>
        <v>0</v>
      </c>
      <c r="H49" s="22">
        <f>+SUMIF('TOTAL RECURSOS 2020'!$P:$P,CONCATENATE("O001",$A49,4,$F$8),'TOTAL RECURSOS 2020'!$N:$N)</f>
        <v>0</v>
      </c>
      <c r="I49" s="22">
        <f>+SUMIF('TOTAL RECURSOS 2020'!$P:$P,CONCATENATE("M001",$A49,4,$F$8),'TOTAL RECURSOS 2020'!$N:$N)</f>
        <v>0</v>
      </c>
      <c r="J49" s="22">
        <f>+SUMIF('TOTAL RECURSOS 2020'!$P:$P,CONCATENATE("E006",$A49,4,$F$8),'TOTAL RECURSOS 2020'!$N:$N)</f>
        <v>0</v>
      </c>
    </row>
    <row r="50" spans="1:10" ht="17.100000000000001" customHeight="1" x14ac:dyDescent="0.25">
      <c r="A50" s="28">
        <v>16102</v>
      </c>
      <c r="B50" s="21" t="s">
        <v>437</v>
      </c>
      <c r="C50" s="22">
        <f t="shared" si="17"/>
        <v>0</v>
      </c>
      <c r="D50" s="22">
        <f>+SUMIF('TOTAL RECURSOS 2020'!$P:$P,CONCATENATE("O001",$A50,1,$F$8),'TOTAL RECURSOS 2020'!$N:$N)</f>
        <v>0</v>
      </c>
      <c r="E50" s="22">
        <f>+SUMIF('TOTAL RECURSOS 2020'!$P:$P,CONCATENATE("M001",$A50,1,$F$8),'TOTAL RECURSOS 2020'!$N:$N)</f>
        <v>0</v>
      </c>
      <c r="F50" s="22">
        <f>+SUMIF('TOTAL RECURSOS 2020'!$P:$P,CONCATENATE("E006",$A50,1,$F$8),'TOTAL RECURSOS 2020'!$N:$N)</f>
        <v>0</v>
      </c>
      <c r="G50" s="22">
        <f>+SUMIF('TOTAL RECURSOS 2020'!$P:$P,CONCATENATE("K024",$A50,1,$G$8),'TOTAL RECURSOS 2020'!$N:$N)</f>
        <v>0</v>
      </c>
      <c r="H50" s="22">
        <f>+SUMIF('TOTAL RECURSOS 2020'!$P:$P,CONCATENATE("O001",$A50,4,$F$8),'TOTAL RECURSOS 2020'!$N:$N)</f>
        <v>0</v>
      </c>
      <c r="I50" s="22">
        <f>+SUMIF('TOTAL RECURSOS 2020'!$P:$P,CONCATENATE("M001",$A50,4,$F$8),'TOTAL RECURSOS 2020'!$N:$N)</f>
        <v>0</v>
      </c>
      <c r="J50" s="22">
        <f>+SUMIF('TOTAL RECURSOS 2020'!$P:$P,CONCATENATE("E006",$A50,4,$F$8),'TOTAL RECURSOS 2020'!$N:$N)</f>
        <v>0</v>
      </c>
    </row>
    <row r="51" spans="1:10" ht="17.100000000000001" customHeight="1" x14ac:dyDescent="0.25">
      <c r="A51" s="28" t="s">
        <v>419</v>
      </c>
      <c r="B51" s="21" t="s">
        <v>437</v>
      </c>
      <c r="C51" s="22">
        <f t="shared" si="17"/>
        <v>0</v>
      </c>
      <c r="D51" s="22">
        <f>+SUMIF('TOTAL RECURSOS 2020'!$P:$P,CONCATENATE("O001",$A51,1,$F$8),'TOTAL RECURSOS 2020'!$N:$N)</f>
        <v>0</v>
      </c>
      <c r="E51" s="22">
        <f>+SUMIF('TOTAL RECURSOS 2020'!$P:$P,CONCATENATE("M001",$A51,1,$F$8),'TOTAL RECURSOS 2020'!$N:$N)</f>
        <v>0</v>
      </c>
      <c r="F51" s="22">
        <f>+SUMIF('TOTAL RECURSOS 2020'!$P:$P,CONCATENATE("E006",$A51,1,$F$8),'TOTAL RECURSOS 2020'!$N:$N)</f>
        <v>0</v>
      </c>
      <c r="G51" s="22">
        <f>+SUMIF('TOTAL RECURSOS 2020'!$P:$P,CONCATENATE("K024",$A51,1,$G$8),'TOTAL RECURSOS 2020'!$N:$N)</f>
        <v>0</v>
      </c>
      <c r="H51" s="22">
        <f>+SUMIF('TOTAL RECURSOS 2020'!$P:$P,CONCATENATE("O001",$A51,4,$F$8),'TOTAL RECURSOS 2020'!$N:$N)</f>
        <v>0</v>
      </c>
      <c r="I51" s="22">
        <f>+SUMIF('TOTAL RECURSOS 2020'!$P:$P,CONCATENATE("M001",$A51,4,$F$8),'TOTAL RECURSOS 2020'!$N:$N)</f>
        <v>0</v>
      </c>
      <c r="J51" s="22">
        <f>+SUMIF('TOTAL RECURSOS 2020'!$P:$P,CONCATENATE("E006",$A51,4,$F$8),'TOTAL RECURSOS 2020'!$N:$N)</f>
        <v>0</v>
      </c>
    </row>
    <row r="52" spans="1:10" ht="17.100000000000001" customHeight="1" x14ac:dyDescent="0.25">
      <c r="A52" s="28" t="s">
        <v>418</v>
      </c>
      <c r="B52" s="21" t="s">
        <v>439</v>
      </c>
      <c r="C52" s="22">
        <f t="shared" si="17"/>
        <v>0</v>
      </c>
      <c r="D52" s="22">
        <f>+SUMIF('TOTAL RECURSOS 2020'!$P:$P,CONCATENATE("O001",$A52,1,$F$8),'TOTAL RECURSOS 2020'!$N:$N)</f>
        <v>0</v>
      </c>
      <c r="E52" s="22">
        <f>+SUMIF('TOTAL RECURSOS 2020'!$P:$P,CONCATENATE("M001",$A52,1,$F$8),'TOTAL RECURSOS 2020'!$N:$N)</f>
        <v>0</v>
      </c>
      <c r="F52" s="22">
        <f>+SUMIF('TOTAL RECURSOS 2020'!$P:$P,CONCATENATE("E006",$A52,1,$F$8),'TOTAL RECURSOS 2020'!$N:$N)</f>
        <v>0</v>
      </c>
      <c r="G52" s="22">
        <f>+SUMIF('TOTAL RECURSOS 2020'!$P:$P,CONCATENATE("K024",$A52,1,$G$8),'TOTAL RECURSOS 2020'!$N:$N)</f>
        <v>0</v>
      </c>
      <c r="H52" s="22">
        <f>+SUMIF('TOTAL RECURSOS 2020'!$P:$P,CONCATENATE("O001",$A52,4,$F$8),'TOTAL RECURSOS 2020'!$N:$N)</f>
        <v>0</v>
      </c>
      <c r="I52" s="22">
        <f>+SUMIF('TOTAL RECURSOS 2020'!$P:$P,CONCATENATE("M001",$A52,4,$F$8),'TOTAL RECURSOS 2020'!$N:$N)</f>
        <v>0</v>
      </c>
      <c r="J52" s="22">
        <f>+SUMIF('TOTAL RECURSOS 2020'!$P:$P,CONCATENATE("E006",$A52,4,$F$8),'TOTAL RECURSOS 2020'!$N:$N)</f>
        <v>0</v>
      </c>
    </row>
    <row r="53" spans="1:10" ht="17.100000000000001" customHeight="1" x14ac:dyDescent="0.25">
      <c r="A53" s="28" t="s">
        <v>417</v>
      </c>
      <c r="B53" s="21" t="s">
        <v>440</v>
      </c>
      <c r="C53" s="22">
        <f t="shared" si="17"/>
        <v>0</v>
      </c>
      <c r="D53" s="22">
        <f>+SUMIF('TOTAL RECURSOS 2020'!$P:$P,CONCATENATE("O001",$A53,1,$F$8),'TOTAL RECURSOS 2020'!$N:$N)</f>
        <v>0</v>
      </c>
      <c r="E53" s="22">
        <f>+SUMIF('TOTAL RECURSOS 2020'!$P:$P,CONCATENATE("M001",$A53,1,$F$8),'TOTAL RECURSOS 2020'!$N:$N)</f>
        <v>0</v>
      </c>
      <c r="F53" s="22">
        <f>+SUMIF('TOTAL RECURSOS 2020'!$P:$P,CONCATENATE("E006",$A53,1,$F$8),'TOTAL RECURSOS 2020'!$N:$N)</f>
        <v>0</v>
      </c>
      <c r="G53" s="22">
        <f>+SUMIF('TOTAL RECURSOS 2020'!$P:$P,CONCATENATE("K024",$A53,1,$G$8),'TOTAL RECURSOS 2020'!$N:$N)</f>
        <v>0</v>
      </c>
      <c r="H53" s="22">
        <f>+SUMIF('TOTAL RECURSOS 2020'!$P:$P,CONCATENATE("O001",$A53,4,$F$8),'TOTAL RECURSOS 2020'!$N:$N)</f>
        <v>0</v>
      </c>
      <c r="I53" s="22">
        <f>+SUMIF('TOTAL RECURSOS 2020'!$P:$P,CONCATENATE("M001",$A53,4,$F$8),'TOTAL RECURSOS 2020'!$N:$N)</f>
        <v>0</v>
      </c>
      <c r="J53" s="22">
        <f>+SUMIF('TOTAL RECURSOS 2020'!$P:$P,CONCATENATE("E006",$A53,4,$F$8),'TOTAL RECURSOS 2020'!$N:$N)</f>
        <v>0</v>
      </c>
    </row>
    <row r="54" spans="1:10" ht="17.100000000000001" customHeight="1" x14ac:dyDescent="0.25">
      <c r="A54" s="28" t="s">
        <v>416</v>
      </c>
      <c r="B54" s="21" t="s">
        <v>438</v>
      </c>
      <c r="C54" s="22">
        <f t="shared" si="17"/>
        <v>0</v>
      </c>
      <c r="D54" s="22">
        <f>+SUMIF('TOTAL RECURSOS 2020'!$P:$P,CONCATENATE("O001",$A54,1,$F$8),'TOTAL RECURSOS 2020'!$N:$N)</f>
        <v>0</v>
      </c>
      <c r="E54" s="22">
        <f>+SUMIF('TOTAL RECURSOS 2020'!$P:$P,CONCATENATE("M001",$A54,1,$F$8),'TOTAL RECURSOS 2020'!$N:$N)</f>
        <v>0</v>
      </c>
      <c r="F54" s="22">
        <f>+SUMIF('TOTAL RECURSOS 2020'!$P:$P,CONCATENATE("E006",$A54,1,$F$8),'TOTAL RECURSOS 2020'!$N:$N)</f>
        <v>0</v>
      </c>
      <c r="G54" s="22">
        <f>+SUMIF('TOTAL RECURSOS 2020'!$P:$P,CONCATENATE("K024",$A54,1,$G$8),'TOTAL RECURSOS 2020'!$N:$N)</f>
        <v>0</v>
      </c>
      <c r="H54" s="22">
        <f>+SUMIF('TOTAL RECURSOS 2020'!$P:$P,CONCATENATE("O001",$A54,4,$F$8),'TOTAL RECURSOS 2020'!$N:$N)</f>
        <v>0</v>
      </c>
      <c r="I54" s="22">
        <f>+SUMIF('TOTAL RECURSOS 2020'!$P:$P,CONCATENATE("M001",$A54,4,$F$8),'TOTAL RECURSOS 2020'!$N:$N)</f>
        <v>0</v>
      </c>
      <c r="J54" s="22">
        <f>+SUMIF('TOTAL RECURSOS 2020'!$P:$P,CONCATENATE("E006",$A54,4,$F$8),'TOTAL RECURSOS 2020'!$N:$N)</f>
        <v>0</v>
      </c>
    </row>
    <row r="55" spans="1:10" ht="17.100000000000001" customHeight="1" x14ac:dyDescent="0.25">
      <c r="A55" s="28">
        <v>16107</v>
      </c>
      <c r="B55" s="21" t="s">
        <v>441</v>
      </c>
      <c r="C55" s="22">
        <f t="shared" si="17"/>
        <v>0</v>
      </c>
      <c r="D55" s="22">
        <f>+SUMIF('TOTAL RECURSOS 2020'!$P:$P,CONCATENATE("O001",$A55,1,$F$8),'TOTAL RECURSOS 2020'!$N:$N)</f>
        <v>0</v>
      </c>
      <c r="E55" s="22">
        <f>+SUMIF('TOTAL RECURSOS 2020'!$P:$P,CONCATENATE("M001",$A55,1,$F$8),'TOTAL RECURSOS 2020'!$N:$N)</f>
        <v>0</v>
      </c>
      <c r="F55" s="22">
        <f>+SUMIF('TOTAL RECURSOS 2020'!$P:$P,CONCATENATE("E006",$A55,1,$F$8),'TOTAL RECURSOS 2020'!$N:$N)</f>
        <v>0</v>
      </c>
      <c r="G55" s="22">
        <f>+SUMIF('TOTAL RECURSOS 2020'!$P:$P,CONCATENATE("K024",$A55,1,$G$8),'TOTAL RECURSOS 2020'!$N:$N)</f>
        <v>0</v>
      </c>
      <c r="H55" s="22">
        <f>+SUMIF('TOTAL RECURSOS 2020'!$P:$P,CONCATENATE("O001",$A55,4,$F$8),'TOTAL RECURSOS 2020'!$N:$N)</f>
        <v>0</v>
      </c>
      <c r="I55" s="22">
        <f>+SUMIF('TOTAL RECURSOS 2020'!$P:$P,CONCATENATE("M001",$A55,4,$F$8),'TOTAL RECURSOS 2020'!$N:$N)</f>
        <v>0</v>
      </c>
      <c r="J55" s="22">
        <f>+SUMIF('TOTAL RECURSOS 2020'!$P:$P,CONCATENATE("E006",$A55,4,$F$8),'TOTAL RECURSOS 2020'!$N:$N)</f>
        <v>0</v>
      </c>
    </row>
    <row r="56" spans="1:10" ht="17.100000000000001" customHeight="1" x14ac:dyDescent="0.25">
      <c r="A56" s="28">
        <v>16108</v>
      </c>
      <c r="B56" s="21" t="s">
        <v>442</v>
      </c>
      <c r="C56" s="22">
        <f t="shared" si="17"/>
        <v>0</v>
      </c>
      <c r="D56" s="22">
        <f>+SUMIF('TOTAL RECURSOS 2020'!$P:$P,CONCATENATE("O001",$A56,1,$F$8),'TOTAL RECURSOS 2020'!$N:$N)</f>
        <v>0</v>
      </c>
      <c r="E56" s="22">
        <f>+SUMIF('TOTAL RECURSOS 2020'!$P:$P,CONCATENATE("M001",$A56,1,$F$8),'TOTAL RECURSOS 2020'!$N:$N)</f>
        <v>0</v>
      </c>
      <c r="F56" s="22">
        <f>+SUMIF('TOTAL RECURSOS 2020'!$P:$P,CONCATENATE("E006",$A56,1,$F$8),'TOTAL RECURSOS 2020'!$N:$N)</f>
        <v>0</v>
      </c>
      <c r="G56" s="22">
        <f>+SUMIF('TOTAL RECURSOS 2020'!$P:$P,CONCATENATE("K024",$A56,1,$G$8),'TOTAL RECURSOS 2020'!$N:$N)</f>
        <v>0</v>
      </c>
      <c r="H56" s="22">
        <f>+SUMIF('TOTAL RECURSOS 2020'!$P:$P,CONCATENATE("O001",$A56,4,$F$8),'TOTAL RECURSOS 2020'!$N:$N)</f>
        <v>0</v>
      </c>
      <c r="I56" s="22">
        <f>+SUMIF('TOTAL RECURSOS 2020'!$P:$P,CONCATENATE("M001",$A56,4,$F$8),'TOTAL RECURSOS 2020'!$N:$N)</f>
        <v>0</v>
      </c>
      <c r="J56" s="22">
        <f>+SUMIF('TOTAL RECURSOS 2020'!$P:$P,CONCATENATE("E006",$A56,4,$F$8),'TOTAL RECURSOS 2020'!$N:$N)</f>
        <v>0</v>
      </c>
    </row>
    <row r="57" spans="1:10" s="9" customFormat="1" ht="17.100000000000001" customHeight="1" x14ac:dyDescent="0.2">
      <c r="A57" s="23">
        <v>2000</v>
      </c>
      <c r="B57" s="24" t="s">
        <v>237</v>
      </c>
      <c r="C57" s="18">
        <f t="shared" ref="C57:J57" si="18">+C58+C70+C77++C96+C107+C112+C123</f>
        <v>17656692</v>
      </c>
      <c r="D57" s="18">
        <f t="shared" si="18"/>
        <v>0</v>
      </c>
      <c r="E57" s="18">
        <f t="shared" si="18"/>
        <v>0</v>
      </c>
      <c r="F57" s="18">
        <f t="shared" si="18"/>
        <v>891692</v>
      </c>
      <c r="G57" s="18">
        <f t="shared" si="18"/>
        <v>0</v>
      </c>
      <c r="H57" s="18">
        <f t="shared" si="18"/>
        <v>21500</v>
      </c>
      <c r="I57" s="18">
        <f t="shared" si="18"/>
        <v>335600</v>
      </c>
      <c r="J57" s="18">
        <f t="shared" si="18"/>
        <v>16407900</v>
      </c>
    </row>
    <row r="58" spans="1:10" s="9" customFormat="1" ht="17.100000000000001" customHeight="1" x14ac:dyDescent="0.2">
      <c r="A58" s="26">
        <v>2100</v>
      </c>
      <c r="B58" s="19" t="s">
        <v>238</v>
      </c>
      <c r="C58" s="20">
        <f t="shared" ref="C58:J58" si="19">+C59+C61+C63+C65+C68</f>
        <v>1764300</v>
      </c>
      <c r="D58" s="20">
        <f t="shared" si="19"/>
        <v>0</v>
      </c>
      <c r="E58" s="20">
        <f t="shared" si="19"/>
        <v>0</v>
      </c>
      <c r="F58" s="20">
        <f t="shared" si="19"/>
        <v>0</v>
      </c>
      <c r="G58" s="20">
        <f t="shared" si="19"/>
        <v>0</v>
      </c>
      <c r="H58" s="20">
        <f t="shared" si="19"/>
        <v>2200</v>
      </c>
      <c r="I58" s="20">
        <f t="shared" si="19"/>
        <v>38000</v>
      </c>
      <c r="J58" s="20">
        <f t="shared" si="19"/>
        <v>1724100</v>
      </c>
    </row>
    <row r="59" spans="1:10" ht="17.100000000000001" customHeight="1" x14ac:dyDescent="0.25">
      <c r="A59" s="27" t="s">
        <v>128</v>
      </c>
      <c r="B59" s="21" t="s">
        <v>239</v>
      </c>
      <c r="C59" s="22">
        <f t="shared" ref="C59:J59" si="20">+C60</f>
        <v>450000</v>
      </c>
      <c r="D59" s="22">
        <f t="shared" si="20"/>
        <v>0</v>
      </c>
      <c r="E59" s="22">
        <f t="shared" si="20"/>
        <v>0</v>
      </c>
      <c r="F59" s="22">
        <f t="shared" si="20"/>
        <v>0</v>
      </c>
      <c r="G59" s="22">
        <f t="shared" si="20"/>
        <v>0</v>
      </c>
      <c r="H59" s="22">
        <f t="shared" si="20"/>
        <v>2200</v>
      </c>
      <c r="I59" s="22">
        <f t="shared" si="20"/>
        <v>17200</v>
      </c>
      <c r="J59" s="22">
        <f t="shared" si="20"/>
        <v>430600</v>
      </c>
    </row>
    <row r="60" spans="1:10" ht="17.100000000000001" customHeight="1" x14ac:dyDescent="0.25">
      <c r="A60" s="28" t="s">
        <v>25</v>
      </c>
      <c r="B60" s="21" t="s">
        <v>240</v>
      </c>
      <c r="C60" s="22">
        <f>+SUM(D60:J60)</f>
        <v>450000</v>
      </c>
      <c r="D60" s="22">
        <f>+SUMIF('TOTAL RECURSOS 2020'!$P:$P,CONCATENATE("O001",$A60,1,$F$8),'TOTAL RECURSOS 2020'!$N:$N)</f>
        <v>0</v>
      </c>
      <c r="E60" s="22">
        <f>+SUMIF('TOTAL RECURSOS 2020'!$P:$P,CONCATENATE("M001",$A60,1,$F$8),'TOTAL RECURSOS 2020'!$N:$N)</f>
        <v>0</v>
      </c>
      <c r="F60" s="22">
        <f>+SUMIF('TOTAL RECURSOS 2020'!$P:$P,CONCATENATE("E006",$A60,1,$F$8),'TOTAL RECURSOS 2020'!$N:$N)</f>
        <v>0</v>
      </c>
      <c r="G60" s="22">
        <f>+SUMIF('TOTAL RECURSOS 2020'!$P:$P,CONCATENATE("K024",$A60,1,$G$8),'TOTAL RECURSOS 2020'!$N:$N)</f>
        <v>0</v>
      </c>
      <c r="H60" s="22">
        <f>+SUMIF('TOTAL RECURSOS 2020'!$P:$P,CONCATENATE("O001",$A60,4,$F$8),'TOTAL RECURSOS 2020'!$N:$N)</f>
        <v>2200</v>
      </c>
      <c r="I60" s="22">
        <f>+SUMIF('TOTAL RECURSOS 2020'!$P:$P,CONCATENATE("M001",$A60,4,$F$8),'TOTAL RECURSOS 2020'!$N:$N)</f>
        <v>17200</v>
      </c>
      <c r="J60" s="22">
        <f>+SUMIF('TOTAL RECURSOS 2020'!$P:$P,CONCATENATE("E006",$A60,4,$F$8),'TOTAL RECURSOS 2020'!$N:$N)</f>
        <v>430600</v>
      </c>
    </row>
    <row r="61" spans="1:10" ht="17.100000000000001" customHeight="1" x14ac:dyDescent="0.25">
      <c r="A61" s="27" t="s">
        <v>129</v>
      </c>
      <c r="B61" s="21" t="s">
        <v>241</v>
      </c>
      <c r="C61" s="22">
        <f t="shared" ref="C61:J61" si="21">+C62</f>
        <v>150000</v>
      </c>
      <c r="D61" s="22">
        <f t="shared" si="21"/>
        <v>0</v>
      </c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9600</v>
      </c>
      <c r="J61" s="22">
        <f t="shared" si="21"/>
        <v>140400</v>
      </c>
    </row>
    <row r="62" spans="1:10" ht="17.100000000000001" customHeight="1" x14ac:dyDescent="0.25">
      <c r="A62" s="28" t="s">
        <v>72</v>
      </c>
      <c r="B62" s="21" t="s">
        <v>241</v>
      </c>
      <c r="C62" s="22">
        <f>+SUM(D62:J62)</f>
        <v>150000</v>
      </c>
      <c r="D62" s="22">
        <f>+SUMIF('TOTAL RECURSOS 2020'!$P:$P,CONCATENATE("O001",$A62,1,$F$8),'TOTAL RECURSOS 2020'!$N:$N)</f>
        <v>0</v>
      </c>
      <c r="E62" s="22">
        <f>+SUMIF('TOTAL RECURSOS 2020'!$P:$P,CONCATENATE("M001",$A62,1,$F$8),'TOTAL RECURSOS 2020'!$N:$N)</f>
        <v>0</v>
      </c>
      <c r="F62" s="22">
        <f>+SUMIF('TOTAL RECURSOS 2020'!$P:$P,CONCATENATE("E006",$A62,1,$F$8),'TOTAL RECURSOS 2020'!$N:$N)</f>
        <v>0</v>
      </c>
      <c r="G62" s="22">
        <f>+SUMIF('TOTAL RECURSOS 2020'!$P:$P,CONCATENATE("K024",$A62,1,$G$8),'TOTAL RECURSOS 2020'!$N:$N)</f>
        <v>0</v>
      </c>
      <c r="H62" s="22">
        <f>+SUMIF('TOTAL RECURSOS 2020'!$P:$P,CONCATENATE("O001",$A62,4,$F$8),'TOTAL RECURSOS 2020'!$N:$N)</f>
        <v>0</v>
      </c>
      <c r="I62" s="22">
        <f>+SUMIF('TOTAL RECURSOS 2020'!$P:$P,CONCATENATE("M001",$A62,4,$F$8),'TOTAL RECURSOS 2020'!$N:$N)</f>
        <v>9600</v>
      </c>
      <c r="J62" s="22">
        <f>+SUMIF('TOTAL RECURSOS 2020'!$P:$P,CONCATENATE("E006",$A62,4,$F$8),'TOTAL RECURSOS 2020'!$N:$N)</f>
        <v>140400</v>
      </c>
    </row>
    <row r="63" spans="1:10" ht="17.100000000000001" customHeight="1" x14ac:dyDescent="0.25">
      <c r="A63" s="27" t="s">
        <v>130</v>
      </c>
      <c r="B63" s="21" t="s">
        <v>242</v>
      </c>
      <c r="C63" s="22">
        <f t="shared" ref="C63:J63" si="22">+C64</f>
        <v>170000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5800</v>
      </c>
      <c r="J63" s="22">
        <f t="shared" si="22"/>
        <v>164200</v>
      </c>
    </row>
    <row r="64" spans="1:10" ht="17.100000000000001" customHeight="1" x14ac:dyDescent="0.25">
      <c r="A64" s="28" t="s">
        <v>26</v>
      </c>
      <c r="B64" s="21" t="s">
        <v>243</v>
      </c>
      <c r="C64" s="22">
        <f>+SUM(D64:J64)</f>
        <v>170000</v>
      </c>
      <c r="D64" s="22">
        <f>+SUMIF('TOTAL RECURSOS 2020'!$P:$P,CONCATENATE("O001",$A64,1,$F$8),'TOTAL RECURSOS 2020'!$N:$N)</f>
        <v>0</v>
      </c>
      <c r="E64" s="22">
        <f>+SUMIF('TOTAL RECURSOS 2020'!$P:$P,CONCATENATE("M001",$A64,1,$F$8),'TOTAL RECURSOS 2020'!$N:$N)</f>
        <v>0</v>
      </c>
      <c r="F64" s="22">
        <f>+SUMIF('TOTAL RECURSOS 2020'!$P:$P,CONCATENATE("E006",$A64,1,$F$8),'TOTAL RECURSOS 2020'!$N:$N)</f>
        <v>0</v>
      </c>
      <c r="G64" s="22">
        <f>+SUMIF('TOTAL RECURSOS 2020'!$P:$P,CONCATENATE("K024",$A64,1,$G$8),'TOTAL RECURSOS 2020'!$N:$N)</f>
        <v>0</v>
      </c>
      <c r="H64" s="22">
        <f>+SUMIF('TOTAL RECURSOS 2020'!$P:$P,CONCATENATE("O001",$A64,4,$F$8),'TOTAL RECURSOS 2020'!$N:$N)</f>
        <v>0</v>
      </c>
      <c r="I64" s="22">
        <f>+SUMIF('TOTAL RECURSOS 2020'!$P:$P,CONCATENATE("M001",$A64,4,$F$8),'TOTAL RECURSOS 2020'!$N:$N)</f>
        <v>5800</v>
      </c>
      <c r="J64" s="22">
        <f>+SUMIF('TOTAL RECURSOS 2020'!$P:$P,CONCATENATE("E006",$A64,4,$F$8),'TOTAL RECURSOS 2020'!$N:$N)</f>
        <v>164200</v>
      </c>
    </row>
    <row r="65" spans="1:10" ht="17.100000000000001" customHeight="1" x14ac:dyDescent="0.25">
      <c r="A65" s="27" t="s">
        <v>131</v>
      </c>
      <c r="B65" s="21" t="s">
        <v>244</v>
      </c>
      <c r="C65" s="22">
        <f t="shared" ref="C65:J65" si="23">+C66+C67</f>
        <v>864300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5400</v>
      </c>
      <c r="J65" s="22">
        <f t="shared" si="23"/>
        <v>858900</v>
      </c>
    </row>
    <row r="66" spans="1:10" ht="17.100000000000001" customHeight="1" x14ac:dyDescent="0.25">
      <c r="A66" s="28" t="s">
        <v>49</v>
      </c>
      <c r="B66" s="21" t="s">
        <v>245</v>
      </c>
      <c r="C66" s="22">
        <f>+SUM(D66:J66)</f>
        <v>64300</v>
      </c>
      <c r="D66" s="22">
        <f>+SUMIF('TOTAL RECURSOS 2020'!$P:$P,CONCATENATE("O001",$A66,1,$F$8),'TOTAL RECURSOS 2020'!$N:$N)</f>
        <v>0</v>
      </c>
      <c r="E66" s="22">
        <f>+SUMIF('TOTAL RECURSOS 2020'!$P:$P,CONCATENATE("M001",$A66,1,$F$8),'TOTAL RECURSOS 2020'!$N:$N)</f>
        <v>0</v>
      </c>
      <c r="F66" s="22">
        <f>+SUMIF('TOTAL RECURSOS 2020'!$P:$P,CONCATENATE("E006",$A66,1,$F$8),'TOTAL RECURSOS 2020'!$N:$N)</f>
        <v>0</v>
      </c>
      <c r="G66" s="22">
        <f>+SUMIF('TOTAL RECURSOS 2020'!$P:$P,CONCATENATE("K024",$A66,1,$G$8),'TOTAL RECURSOS 2020'!$N:$N)</f>
        <v>0</v>
      </c>
      <c r="H66" s="22">
        <f>+SUMIF('TOTAL RECURSOS 2020'!$P:$P,CONCATENATE("O001",$A66,4,$F$8),'TOTAL RECURSOS 2020'!$N:$N)</f>
        <v>0</v>
      </c>
      <c r="I66" s="22">
        <f>+SUMIF('TOTAL RECURSOS 2020'!$P:$P,CONCATENATE("M001",$A66,4,$F$8),'TOTAL RECURSOS 2020'!$N:$N)</f>
        <v>5400</v>
      </c>
      <c r="J66" s="22">
        <f>+SUMIF('TOTAL RECURSOS 2020'!$P:$P,CONCATENATE("E006",$A66,4,$F$8),'TOTAL RECURSOS 2020'!$N:$N)</f>
        <v>58900</v>
      </c>
    </row>
    <row r="67" spans="1:10" ht="17.100000000000001" customHeight="1" x14ac:dyDescent="0.25">
      <c r="A67" s="28" t="s">
        <v>73</v>
      </c>
      <c r="B67" s="21" t="s">
        <v>246</v>
      </c>
      <c r="C67" s="22">
        <f>+SUM(D67:J67)</f>
        <v>800000</v>
      </c>
      <c r="D67" s="22">
        <f>+SUMIF('TOTAL RECURSOS 2020'!$P:$P,CONCATENATE("O001",$A67,1,$F$8),'TOTAL RECURSOS 2020'!$N:$N)</f>
        <v>0</v>
      </c>
      <c r="E67" s="22">
        <f>+SUMIF('TOTAL RECURSOS 2020'!$P:$P,CONCATENATE("M001",$A67,1,$F$8),'TOTAL RECURSOS 2020'!$N:$N)</f>
        <v>0</v>
      </c>
      <c r="F67" s="22">
        <f>+SUMIF('TOTAL RECURSOS 2020'!$P:$P,CONCATENATE("E006",$A67,1,$F$8),'TOTAL RECURSOS 2020'!$N:$N)</f>
        <v>0</v>
      </c>
      <c r="G67" s="22">
        <f>+SUMIF('TOTAL RECURSOS 2020'!$P:$P,CONCATENATE("K024",$A67,1,$G$8),'TOTAL RECURSOS 2020'!$N:$N)</f>
        <v>0</v>
      </c>
      <c r="H67" s="22">
        <f>+SUMIF('TOTAL RECURSOS 2020'!$P:$P,CONCATENATE("O001",$A67,4,$F$8),'TOTAL RECURSOS 2020'!$N:$N)</f>
        <v>0</v>
      </c>
      <c r="I67" s="22">
        <f>+SUMIF('TOTAL RECURSOS 2020'!$P:$P,CONCATENATE("M001",$A67,4,$F$8),'TOTAL RECURSOS 2020'!$N:$N)</f>
        <v>0</v>
      </c>
      <c r="J67" s="22">
        <f>+SUMIF('TOTAL RECURSOS 2020'!$P:$P,CONCATENATE("E006",$A67,4,$F$8),'TOTAL RECURSOS 2020'!$N:$N)</f>
        <v>800000</v>
      </c>
    </row>
    <row r="68" spans="1:10" ht="17.100000000000001" customHeight="1" x14ac:dyDescent="0.25">
      <c r="A68" s="27" t="s">
        <v>132</v>
      </c>
      <c r="B68" s="21" t="s">
        <v>247</v>
      </c>
      <c r="C68" s="22">
        <f t="shared" ref="C68:J68" si="24">+C69</f>
        <v>130000</v>
      </c>
      <c r="D68" s="22">
        <f t="shared" si="24"/>
        <v>0</v>
      </c>
      <c r="E68" s="22">
        <f t="shared" si="24"/>
        <v>0</v>
      </c>
      <c r="F68" s="22">
        <f t="shared" si="24"/>
        <v>0</v>
      </c>
      <c r="G68" s="22">
        <f t="shared" si="24"/>
        <v>0</v>
      </c>
      <c r="H68" s="22">
        <f t="shared" si="24"/>
        <v>0</v>
      </c>
      <c r="I68" s="22">
        <f t="shared" si="24"/>
        <v>0</v>
      </c>
      <c r="J68" s="22">
        <f t="shared" si="24"/>
        <v>130000</v>
      </c>
    </row>
    <row r="69" spans="1:10" ht="17.100000000000001" customHeight="1" x14ac:dyDescent="0.25">
      <c r="A69" s="28" t="s">
        <v>74</v>
      </c>
      <c r="B69" s="21" t="s">
        <v>247</v>
      </c>
      <c r="C69" s="22">
        <f>+SUM(D69:J69)</f>
        <v>130000</v>
      </c>
      <c r="D69" s="22">
        <f>+SUMIF('TOTAL RECURSOS 2020'!$P:$P,CONCATENATE("O001",$A69,1,$F$8),'TOTAL RECURSOS 2020'!$N:$N)</f>
        <v>0</v>
      </c>
      <c r="E69" s="22">
        <f>+SUMIF('TOTAL RECURSOS 2020'!$P:$P,CONCATENATE("M001",$A69,1,$F$8),'TOTAL RECURSOS 2020'!$N:$N)</f>
        <v>0</v>
      </c>
      <c r="F69" s="22">
        <f>+SUMIF('TOTAL RECURSOS 2020'!$P:$P,CONCATENATE("E006",$A69,1,$F$8),'TOTAL RECURSOS 2020'!$N:$N)</f>
        <v>0</v>
      </c>
      <c r="G69" s="22">
        <f>+SUMIF('TOTAL RECURSOS 2020'!$P:$P,CONCATENATE("K024",$A69,1,$G$8),'TOTAL RECURSOS 2020'!$N:$N)</f>
        <v>0</v>
      </c>
      <c r="H69" s="22">
        <f>+SUMIF('TOTAL RECURSOS 2020'!$P:$P,CONCATENATE("O001",$A69,4,$F$8),'TOTAL RECURSOS 2020'!$N:$N)</f>
        <v>0</v>
      </c>
      <c r="I69" s="22">
        <f>+SUMIF('TOTAL RECURSOS 2020'!$P:$P,CONCATENATE("M001",$A69,4,$F$8),'TOTAL RECURSOS 2020'!$N:$N)</f>
        <v>0</v>
      </c>
      <c r="J69" s="22">
        <f>+SUMIF('TOTAL RECURSOS 2020'!$P:$P,CONCATENATE("E006",$A69,4,$F$8),'TOTAL RECURSOS 2020'!$N:$N)</f>
        <v>130000</v>
      </c>
    </row>
    <row r="70" spans="1:10" s="9" customFormat="1" ht="17.100000000000001" customHeight="1" x14ac:dyDescent="0.2">
      <c r="A70" s="26">
        <v>2200</v>
      </c>
      <c r="B70" s="19" t="s">
        <v>248</v>
      </c>
      <c r="C70" s="20">
        <f t="shared" ref="C70:J70" si="25">+C71+C75</f>
        <v>909000</v>
      </c>
      <c r="D70" s="20">
        <f t="shared" si="25"/>
        <v>0</v>
      </c>
      <c r="E70" s="20">
        <f t="shared" si="25"/>
        <v>0</v>
      </c>
      <c r="F70" s="20">
        <f t="shared" si="25"/>
        <v>0</v>
      </c>
      <c r="G70" s="20">
        <f t="shared" si="25"/>
        <v>0</v>
      </c>
      <c r="H70" s="20">
        <f t="shared" si="25"/>
        <v>6400</v>
      </c>
      <c r="I70" s="20">
        <f t="shared" si="25"/>
        <v>135500</v>
      </c>
      <c r="J70" s="20">
        <f t="shared" si="25"/>
        <v>767100</v>
      </c>
    </row>
    <row r="71" spans="1:10" ht="17.100000000000001" customHeight="1" x14ac:dyDescent="0.25">
      <c r="A71" s="27" t="s">
        <v>133</v>
      </c>
      <c r="B71" s="21" t="s">
        <v>249</v>
      </c>
      <c r="C71" s="22">
        <f>+C72+C73+C74</f>
        <v>879000</v>
      </c>
      <c r="D71" s="22">
        <f t="shared" ref="D71:J71" si="26">+D72+D73+D74</f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6400</v>
      </c>
      <c r="I71" s="22">
        <f t="shared" si="26"/>
        <v>126600</v>
      </c>
      <c r="J71" s="22">
        <f t="shared" si="26"/>
        <v>746000</v>
      </c>
    </row>
    <row r="72" spans="1:10" ht="17.100000000000001" customHeight="1" x14ac:dyDescent="0.25">
      <c r="A72" s="28">
        <v>22103</v>
      </c>
      <c r="B72" s="29" t="s">
        <v>474</v>
      </c>
      <c r="C72" s="22">
        <f>+SUM(D72:J72)</f>
        <v>0</v>
      </c>
      <c r="D72" s="22">
        <f>+SUMIF('TOTAL RECURSOS 2020'!$P:$P,CONCATENATE("O001",$A72,1,$F$8),'TOTAL RECURSOS 2020'!$N:$N)</f>
        <v>0</v>
      </c>
      <c r="E72" s="22">
        <f>+SUMIF('TOTAL RECURSOS 2020'!$P:$P,CONCATENATE("M001",$A72,1,$F$8),'TOTAL RECURSOS 2020'!$N:$N)</f>
        <v>0</v>
      </c>
      <c r="F72" s="22">
        <f>+SUMIF('TOTAL RECURSOS 2020'!$P:$P,CONCATENATE("E006",$A72,1,$F$8),'TOTAL RECURSOS 2020'!$N:$N)</f>
        <v>0</v>
      </c>
      <c r="G72" s="22">
        <f>+SUMIF('TOTAL RECURSOS 2020'!$P:$P,CONCATENATE("K024",$A72,1,$G$8),'TOTAL RECURSOS 2020'!$N:$N)</f>
        <v>0</v>
      </c>
      <c r="H72" s="22">
        <f>+SUMIF('TOTAL RECURSOS 2020'!$P:$P,CONCATENATE("O001",$A72,4,$F$8),'TOTAL RECURSOS 2020'!$N:$N)</f>
        <v>0</v>
      </c>
      <c r="I72" s="22">
        <f>+SUMIF('TOTAL RECURSOS 2020'!$P:$P,CONCATENATE("M001",$A72,4,$F$8),'TOTAL RECURSOS 2020'!$N:$N)</f>
        <v>0</v>
      </c>
      <c r="J72" s="22">
        <f>+SUMIF('TOTAL RECURSOS 2020'!$P:$P,CONCATENATE("E006",$A72,4,$F$8),'TOTAL RECURSOS 2020'!$N:$N)</f>
        <v>0</v>
      </c>
    </row>
    <row r="73" spans="1:10" ht="17.100000000000001" customHeight="1" x14ac:dyDescent="0.25">
      <c r="A73" s="28" t="s">
        <v>16</v>
      </c>
      <c r="B73" s="29" t="s">
        <v>250</v>
      </c>
      <c r="C73" s="22">
        <f>+SUM(D73:J73)</f>
        <v>429000</v>
      </c>
      <c r="D73" s="22">
        <f>+SUMIF('TOTAL RECURSOS 2020'!$P:$P,CONCATENATE("O001",$A73,1,$F$8),'TOTAL RECURSOS 2020'!$N:$N)</f>
        <v>0</v>
      </c>
      <c r="E73" s="22">
        <f>+SUMIF('TOTAL RECURSOS 2020'!$P:$P,CONCATENATE("M001",$A73,1,$F$8),'TOTAL RECURSOS 2020'!$N:$N)</f>
        <v>0</v>
      </c>
      <c r="F73" s="22">
        <f>+SUMIF('TOTAL RECURSOS 2020'!$P:$P,CONCATENATE("E006",$A73,1,$F$8),'TOTAL RECURSOS 2020'!$N:$N)</f>
        <v>0</v>
      </c>
      <c r="G73" s="22">
        <f>+SUMIF('TOTAL RECURSOS 2020'!$P:$P,CONCATENATE("K024",$A73,1,$G$8),'TOTAL RECURSOS 2020'!$N:$N)</f>
        <v>0</v>
      </c>
      <c r="H73" s="22">
        <f>+SUMIF('TOTAL RECURSOS 2020'!$P:$P,CONCATENATE("O001",$A73,4,$F$8),'TOTAL RECURSOS 2020'!$N:$N)</f>
        <v>6400</v>
      </c>
      <c r="I73" s="22">
        <f>+SUMIF('TOTAL RECURSOS 2020'!$P:$P,CONCATENATE("M001",$A73,4,$F$8),'TOTAL RECURSOS 2020'!$N:$N)</f>
        <v>107600</v>
      </c>
      <c r="J73" s="22">
        <f>+SUMIF('TOTAL RECURSOS 2020'!$P:$P,CONCATENATE("E006",$A73,4,$F$8),'TOTAL RECURSOS 2020'!$N:$N)</f>
        <v>315000</v>
      </c>
    </row>
    <row r="74" spans="1:10" ht="17.100000000000001" customHeight="1" x14ac:dyDescent="0.25">
      <c r="A74" s="28" t="s">
        <v>63</v>
      </c>
      <c r="B74" s="21" t="s">
        <v>251</v>
      </c>
      <c r="C74" s="22">
        <f>+SUM(D74:J74)</f>
        <v>450000</v>
      </c>
      <c r="D74" s="22">
        <f>+SUMIF('TOTAL RECURSOS 2020'!$P:$P,CONCATENATE("O001",$A74,1,$F$8),'TOTAL RECURSOS 2020'!$N:$N)</f>
        <v>0</v>
      </c>
      <c r="E74" s="22">
        <f>+SUMIF('TOTAL RECURSOS 2020'!$P:$P,CONCATENATE("M001",$A74,1,$F$8),'TOTAL RECURSOS 2020'!$N:$N)</f>
        <v>0</v>
      </c>
      <c r="F74" s="22">
        <f>+SUMIF('TOTAL RECURSOS 2020'!$P:$P,CONCATENATE("E006",$A74,1,$F$8),'TOTAL RECURSOS 2020'!$N:$N)</f>
        <v>0</v>
      </c>
      <c r="G74" s="22">
        <f>+SUMIF('TOTAL RECURSOS 2020'!$P:$P,CONCATENATE("K024",$A74,1,$G$8),'TOTAL RECURSOS 2020'!$N:$N)</f>
        <v>0</v>
      </c>
      <c r="H74" s="22">
        <f>+SUMIF('TOTAL RECURSOS 2020'!$P:$P,CONCATENATE("O001",$A74,4,$F$8),'TOTAL RECURSOS 2020'!$N:$N)</f>
        <v>0</v>
      </c>
      <c r="I74" s="22">
        <f>+SUMIF('TOTAL RECURSOS 2020'!$P:$P,CONCATENATE("M001",$A74,4,$F$8),'TOTAL RECURSOS 2020'!$N:$N)</f>
        <v>19000</v>
      </c>
      <c r="J74" s="22">
        <f>+SUMIF('TOTAL RECURSOS 2020'!$P:$P,CONCATENATE("E006",$A74,4,$F$8),'TOTAL RECURSOS 2020'!$N:$N)</f>
        <v>431000</v>
      </c>
    </row>
    <row r="75" spans="1:10" ht="17.100000000000001" customHeight="1" x14ac:dyDescent="0.25">
      <c r="A75" s="27" t="s">
        <v>134</v>
      </c>
      <c r="B75" s="21" t="s">
        <v>252</v>
      </c>
      <c r="C75" s="22">
        <f t="shared" ref="C75:J75" si="27">+C76</f>
        <v>30000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8900</v>
      </c>
      <c r="J75" s="22">
        <f t="shared" si="27"/>
        <v>21100</v>
      </c>
    </row>
    <row r="76" spans="1:10" ht="17.100000000000001" customHeight="1" x14ac:dyDescent="0.25">
      <c r="A76" s="28" t="s">
        <v>75</v>
      </c>
      <c r="B76" s="21" t="s">
        <v>252</v>
      </c>
      <c r="C76" s="22">
        <f>+SUM(D76:J76)</f>
        <v>30000</v>
      </c>
      <c r="D76" s="22">
        <f>+SUMIF('TOTAL RECURSOS 2020'!$P:$P,CONCATENATE("O001",$A76,1,$F$8),'TOTAL RECURSOS 2020'!$N:$N)</f>
        <v>0</v>
      </c>
      <c r="E76" s="22">
        <f>+SUMIF('TOTAL RECURSOS 2020'!$P:$P,CONCATENATE("M001",$A76,1,$F$8),'TOTAL RECURSOS 2020'!$N:$N)</f>
        <v>0</v>
      </c>
      <c r="F76" s="22">
        <f>+SUMIF('TOTAL RECURSOS 2020'!$P:$P,CONCATENATE("E006",$A76,1,$F$8),'TOTAL RECURSOS 2020'!$N:$N)</f>
        <v>0</v>
      </c>
      <c r="G76" s="22">
        <f>+SUMIF('TOTAL RECURSOS 2020'!$P:$P,CONCATENATE("K024",$A76,1,$G$8),'TOTAL RECURSOS 2020'!$N:$N)</f>
        <v>0</v>
      </c>
      <c r="H76" s="22">
        <f>+SUMIF('TOTAL RECURSOS 2020'!$P:$P,CONCATENATE("O001",$A76,4,$F$8),'TOTAL RECURSOS 2020'!$N:$N)</f>
        <v>0</v>
      </c>
      <c r="I76" s="22">
        <f>+SUMIF('TOTAL RECURSOS 2020'!$P:$P,CONCATENATE("M001",$A76,4,$F$8),'TOTAL RECURSOS 2020'!$N:$N)</f>
        <v>8900</v>
      </c>
      <c r="J76" s="22">
        <f>+SUMIF('TOTAL RECURSOS 2020'!$P:$P,CONCATENATE("E006",$A76,4,$F$8),'TOTAL RECURSOS 2020'!$N:$N)</f>
        <v>21100</v>
      </c>
    </row>
    <row r="77" spans="1:10" s="9" customFormat="1" ht="17.100000000000001" customHeight="1" x14ac:dyDescent="0.2">
      <c r="A77" s="26">
        <v>2400</v>
      </c>
      <c r="B77" s="19" t="s">
        <v>253</v>
      </c>
      <c r="C77" s="20">
        <f t="shared" ref="C77:J77" si="28">+C78+C80+C82+C84+C86+C88+C90+C92+C94</f>
        <v>4580000</v>
      </c>
      <c r="D77" s="20">
        <f t="shared" si="28"/>
        <v>0</v>
      </c>
      <c r="E77" s="20">
        <f t="shared" si="28"/>
        <v>0</v>
      </c>
      <c r="F77" s="20">
        <f t="shared" si="28"/>
        <v>0</v>
      </c>
      <c r="G77" s="20">
        <f t="shared" si="28"/>
        <v>0</v>
      </c>
      <c r="H77" s="20">
        <f t="shared" si="28"/>
        <v>2100</v>
      </c>
      <c r="I77" s="20">
        <f t="shared" si="28"/>
        <v>2100</v>
      </c>
      <c r="J77" s="20">
        <f t="shared" si="28"/>
        <v>4575800</v>
      </c>
    </row>
    <row r="78" spans="1:10" ht="17.100000000000001" customHeight="1" x14ac:dyDescent="0.25">
      <c r="A78" s="27" t="s">
        <v>135</v>
      </c>
      <c r="B78" s="21" t="s">
        <v>254</v>
      </c>
      <c r="C78" s="22">
        <f t="shared" ref="C78:J78" si="29">+C79</f>
        <v>10000</v>
      </c>
      <c r="D78" s="22">
        <f t="shared" si="29"/>
        <v>0</v>
      </c>
      <c r="E78" s="22">
        <f t="shared" si="29"/>
        <v>0</v>
      </c>
      <c r="F78" s="22">
        <f t="shared" si="29"/>
        <v>0</v>
      </c>
      <c r="G78" s="22">
        <f t="shared" si="29"/>
        <v>0</v>
      </c>
      <c r="H78" s="22">
        <f t="shared" si="29"/>
        <v>0</v>
      </c>
      <c r="I78" s="22">
        <f t="shared" si="29"/>
        <v>0</v>
      </c>
      <c r="J78" s="22">
        <f t="shared" si="29"/>
        <v>10000</v>
      </c>
    </row>
    <row r="79" spans="1:10" ht="17.100000000000001" customHeight="1" x14ac:dyDescent="0.25">
      <c r="A79" s="28" t="s">
        <v>76</v>
      </c>
      <c r="B79" s="21" t="s">
        <v>254</v>
      </c>
      <c r="C79" s="22">
        <f>+SUM(D79:J79)</f>
        <v>10000</v>
      </c>
      <c r="D79" s="22">
        <f>+SUMIF('TOTAL RECURSOS 2020'!$P:$P,CONCATENATE("O001",$A79,1,$F$8),'TOTAL RECURSOS 2020'!$N:$N)</f>
        <v>0</v>
      </c>
      <c r="E79" s="22">
        <f>+SUMIF('TOTAL RECURSOS 2020'!$P:$P,CONCATENATE("M001",$A79,1,$F$8),'TOTAL RECURSOS 2020'!$N:$N)</f>
        <v>0</v>
      </c>
      <c r="F79" s="22">
        <f>+SUMIF('TOTAL RECURSOS 2020'!$P:$P,CONCATENATE("E006",$A79,1,$F$8),'TOTAL RECURSOS 2020'!$N:$N)</f>
        <v>0</v>
      </c>
      <c r="G79" s="22">
        <f>+SUMIF('TOTAL RECURSOS 2020'!$P:$P,CONCATENATE("K024",$A79,1,$G$8),'TOTAL RECURSOS 2020'!$N:$N)</f>
        <v>0</v>
      </c>
      <c r="H79" s="22">
        <f>+SUMIF('TOTAL RECURSOS 2020'!$P:$P,CONCATENATE("O001",$A79,4,$F$8),'TOTAL RECURSOS 2020'!$N:$N)</f>
        <v>0</v>
      </c>
      <c r="I79" s="22">
        <f>+SUMIF('TOTAL RECURSOS 2020'!$P:$P,CONCATENATE("M001",$A79,4,$F$8),'TOTAL RECURSOS 2020'!$N:$N)</f>
        <v>0</v>
      </c>
      <c r="J79" s="22">
        <f>+SUMIF('TOTAL RECURSOS 2020'!$P:$P,CONCATENATE("E006",$A79,4,$F$8),'TOTAL RECURSOS 2020'!$N:$N)</f>
        <v>10000</v>
      </c>
    </row>
    <row r="80" spans="1:10" ht="17.100000000000001" customHeight="1" x14ac:dyDescent="0.25">
      <c r="A80" s="27" t="s">
        <v>136</v>
      </c>
      <c r="B80" s="21" t="s">
        <v>255</v>
      </c>
      <c r="C80" s="22">
        <f t="shared" ref="C80:J80" si="30">+C81</f>
        <v>30000</v>
      </c>
      <c r="D80" s="22">
        <f t="shared" si="30"/>
        <v>0</v>
      </c>
      <c r="E80" s="22">
        <f t="shared" si="30"/>
        <v>0</v>
      </c>
      <c r="F80" s="22">
        <f t="shared" si="30"/>
        <v>0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30000</v>
      </c>
    </row>
    <row r="81" spans="1:10" ht="17.100000000000001" customHeight="1" x14ac:dyDescent="0.25">
      <c r="A81" s="28" t="s">
        <v>77</v>
      </c>
      <c r="B81" s="21" t="s">
        <v>255</v>
      </c>
      <c r="C81" s="22">
        <f>+SUM(D81:J81)</f>
        <v>30000</v>
      </c>
      <c r="D81" s="22">
        <f>+SUMIF('TOTAL RECURSOS 2020'!$P:$P,CONCATENATE("O001",$A81,1,$F$8),'TOTAL RECURSOS 2020'!$N:$N)</f>
        <v>0</v>
      </c>
      <c r="E81" s="22">
        <f>+SUMIF('TOTAL RECURSOS 2020'!$P:$P,CONCATENATE("M001",$A81,1,$F$8),'TOTAL RECURSOS 2020'!$N:$N)</f>
        <v>0</v>
      </c>
      <c r="F81" s="22">
        <f>+SUMIF('TOTAL RECURSOS 2020'!$P:$P,CONCATENATE("E006",$A81,1,$F$8),'TOTAL RECURSOS 2020'!$N:$N)</f>
        <v>0</v>
      </c>
      <c r="G81" s="22">
        <f>+SUMIF('TOTAL RECURSOS 2020'!$P:$P,CONCATENATE("K024",$A81,1,$G$8),'TOTAL RECURSOS 2020'!$N:$N)</f>
        <v>0</v>
      </c>
      <c r="H81" s="22">
        <f>+SUMIF('TOTAL RECURSOS 2020'!$P:$P,CONCATENATE("O001",$A81,4,$F$8),'TOTAL RECURSOS 2020'!$N:$N)</f>
        <v>0</v>
      </c>
      <c r="I81" s="22">
        <f>+SUMIF('TOTAL RECURSOS 2020'!$P:$P,CONCATENATE("M001",$A81,4,$F$8),'TOTAL RECURSOS 2020'!$N:$N)</f>
        <v>0</v>
      </c>
      <c r="J81" s="22">
        <f>+SUMIF('TOTAL RECURSOS 2020'!$P:$P,CONCATENATE("E006",$A81,4,$F$8),'TOTAL RECURSOS 2020'!$N:$N)</f>
        <v>30000</v>
      </c>
    </row>
    <row r="82" spans="1:10" ht="17.100000000000001" customHeight="1" x14ac:dyDescent="0.25">
      <c r="A82" s="27" t="s">
        <v>137</v>
      </c>
      <c r="B82" s="21" t="s">
        <v>256</v>
      </c>
      <c r="C82" s="22">
        <f t="shared" ref="C82:J82" si="31">+C83</f>
        <v>10000</v>
      </c>
      <c r="D82" s="22">
        <f t="shared" si="31"/>
        <v>0</v>
      </c>
      <c r="E82" s="22">
        <f t="shared" si="31"/>
        <v>0</v>
      </c>
      <c r="F82" s="22">
        <f t="shared" si="31"/>
        <v>0</v>
      </c>
      <c r="G82" s="22">
        <f t="shared" si="31"/>
        <v>0</v>
      </c>
      <c r="H82" s="22">
        <f t="shared" si="31"/>
        <v>0</v>
      </c>
      <c r="I82" s="22">
        <f t="shared" si="31"/>
        <v>0</v>
      </c>
      <c r="J82" s="22">
        <f t="shared" si="31"/>
        <v>10000</v>
      </c>
    </row>
    <row r="83" spans="1:10" ht="17.100000000000001" customHeight="1" x14ac:dyDescent="0.25">
      <c r="A83" s="28" t="s">
        <v>78</v>
      </c>
      <c r="B83" s="21" t="s">
        <v>256</v>
      </c>
      <c r="C83" s="22">
        <f>+SUM(D83:J83)</f>
        <v>10000</v>
      </c>
      <c r="D83" s="22">
        <f>+SUMIF('TOTAL RECURSOS 2020'!$P:$P,CONCATENATE("O001",$A83,1,$F$8),'TOTAL RECURSOS 2020'!$N:$N)</f>
        <v>0</v>
      </c>
      <c r="E83" s="22">
        <f>+SUMIF('TOTAL RECURSOS 2020'!$P:$P,CONCATENATE("M001",$A83,1,$F$8),'TOTAL RECURSOS 2020'!$N:$N)</f>
        <v>0</v>
      </c>
      <c r="F83" s="22">
        <f>+SUMIF('TOTAL RECURSOS 2020'!$P:$P,CONCATENATE("E006",$A83,1,$F$8),'TOTAL RECURSOS 2020'!$N:$N)</f>
        <v>0</v>
      </c>
      <c r="G83" s="22">
        <f>+SUMIF('TOTAL RECURSOS 2020'!$P:$P,CONCATENATE("K024",$A83,1,$G$8),'TOTAL RECURSOS 2020'!$N:$N)</f>
        <v>0</v>
      </c>
      <c r="H83" s="22">
        <f>+SUMIF('TOTAL RECURSOS 2020'!$P:$P,CONCATENATE("O001",$A83,4,$F$8),'TOTAL RECURSOS 2020'!$N:$N)</f>
        <v>0</v>
      </c>
      <c r="I83" s="22">
        <f>+SUMIF('TOTAL RECURSOS 2020'!$P:$P,CONCATENATE("M001",$A83,4,$F$8),'TOTAL RECURSOS 2020'!$N:$N)</f>
        <v>0</v>
      </c>
      <c r="J83" s="22">
        <f>+SUMIF('TOTAL RECURSOS 2020'!$P:$P,CONCATENATE("E006",$A83,4,$F$8),'TOTAL RECURSOS 2020'!$N:$N)</f>
        <v>10000</v>
      </c>
    </row>
    <row r="84" spans="1:10" ht="17.100000000000001" customHeight="1" x14ac:dyDescent="0.25">
      <c r="A84" s="27" t="s">
        <v>138</v>
      </c>
      <c r="B84" s="21" t="s">
        <v>257</v>
      </c>
      <c r="C84" s="22">
        <f t="shared" ref="C84:J84" si="32">+C85</f>
        <v>20000</v>
      </c>
      <c r="D84" s="22">
        <f t="shared" si="32"/>
        <v>0</v>
      </c>
      <c r="E84" s="22">
        <f t="shared" si="32"/>
        <v>0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20000</v>
      </c>
    </row>
    <row r="85" spans="1:10" ht="17.100000000000001" customHeight="1" x14ac:dyDescent="0.25">
      <c r="A85" s="28" t="s">
        <v>79</v>
      </c>
      <c r="B85" s="21" t="s">
        <v>257</v>
      </c>
      <c r="C85" s="22">
        <f>+SUM(D85:J85)</f>
        <v>20000</v>
      </c>
      <c r="D85" s="22">
        <f>+SUMIF('TOTAL RECURSOS 2020'!$P:$P,CONCATENATE("O001",$A85,1,$F$8),'TOTAL RECURSOS 2020'!$N:$N)</f>
        <v>0</v>
      </c>
      <c r="E85" s="22">
        <f>+SUMIF('TOTAL RECURSOS 2020'!$P:$P,CONCATENATE("M001",$A85,1,$F$8),'TOTAL RECURSOS 2020'!$N:$N)</f>
        <v>0</v>
      </c>
      <c r="F85" s="22">
        <f>+SUMIF('TOTAL RECURSOS 2020'!$P:$P,CONCATENATE("E006",$A85,1,$F$8),'TOTAL RECURSOS 2020'!$N:$N)</f>
        <v>0</v>
      </c>
      <c r="G85" s="22">
        <f>+SUMIF('TOTAL RECURSOS 2020'!$P:$P,CONCATENATE("K024",$A85,1,$G$8),'TOTAL RECURSOS 2020'!$N:$N)</f>
        <v>0</v>
      </c>
      <c r="H85" s="22">
        <f>+SUMIF('TOTAL RECURSOS 2020'!$P:$P,CONCATENATE("O001",$A85,4,$F$8),'TOTAL RECURSOS 2020'!$N:$N)</f>
        <v>0</v>
      </c>
      <c r="I85" s="22">
        <f>+SUMIF('TOTAL RECURSOS 2020'!$P:$P,CONCATENATE("M001",$A85,4,$F$8),'TOTAL RECURSOS 2020'!$N:$N)</f>
        <v>0</v>
      </c>
      <c r="J85" s="22">
        <f>+SUMIF('TOTAL RECURSOS 2020'!$P:$P,CONCATENATE("E006",$A85,4,$F$8),'TOTAL RECURSOS 2020'!$N:$N)</f>
        <v>20000</v>
      </c>
    </row>
    <row r="86" spans="1:10" ht="17.100000000000001" customHeight="1" x14ac:dyDescent="0.25">
      <c r="A86" s="27" t="s">
        <v>139</v>
      </c>
      <c r="B86" s="21" t="s">
        <v>258</v>
      </c>
      <c r="C86" s="22">
        <f t="shared" ref="C86:J86" si="33">+C87</f>
        <v>330000</v>
      </c>
      <c r="D86" s="22">
        <f t="shared" si="33"/>
        <v>0</v>
      </c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2">
        <f t="shared" si="33"/>
        <v>0</v>
      </c>
      <c r="J86" s="22">
        <f t="shared" si="33"/>
        <v>330000</v>
      </c>
    </row>
    <row r="87" spans="1:10" ht="17.100000000000001" customHeight="1" x14ac:dyDescent="0.25">
      <c r="A87" s="28" t="s">
        <v>80</v>
      </c>
      <c r="B87" s="21" t="s">
        <v>258</v>
      </c>
      <c r="C87" s="22">
        <f>+SUM(D87:J87)</f>
        <v>330000</v>
      </c>
      <c r="D87" s="22">
        <f>+SUMIF('TOTAL RECURSOS 2020'!$P:$P,CONCATENATE("O001",$A87,1,$F$8),'TOTAL RECURSOS 2020'!$N:$N)</f>
        <v>0</v>
      </c>
      <c r="E87" s="22">
        <f>+SUMIF('TOTAL RECURSOS 2020'!$P:$P,CONCATENATE("M001",$A87,1,$F$8),'TOTAL RECURSOS 2020'!$N:$N)</f>
        <v>0</v>
      </c>
      <c r="F87" s="22">
        <f>+SUMIF('TOTAL RECURSOS 2020'!$P:$P,CONCATENATE("E006",$A87,1,$F$8),'TOTAL RECURSOS 2020'!$N:$N)</f>
        <v>0</v>
      </c>
      <c r="G87" s="22">
        <f>+SUMIF('TOTAL RECURSOS 2020'!$P:$P,CONCATENATE("K024",$A87,1,$G$8),'TOTAL RECURSOS 2020'!$N:$N)</f>
        <v>0</v>
      </c>
      <c r="H87" s="22">
        <f>+SUMIF('TOTAL RECURSOS 2020'!$P:$P,CONCATENATE("O001",$A87,4,$F$8),'TOTAL RECURSOS 2020'!$N:$N)</f>
        <v>0</v>
      </c>
      <c r="I87" s="22">
        <f>+SUMIF('TOTAL RECURSOS 2020'!$P:$P,CONCATENATE("M001",$A87,4,$F$8),'TOTAL RECURSOS 2020'!$N:$N)</f>
        <v>0</v>
      </c>
      <c r="J87" s="22">
        <f>+SUMIF('TOTAL RECURSOS 2020'!$P:$P,CONCATENATE("E006",$A87,4,$F$8),'TOTAL RECURSOS 2020'!$N:$N)</f>
        <v>330000</v>
      </c>
    </row>
    <row r="88" spans="1:10" ht="17.100000000000001" customHeight="1" x14ac:dyDescent="0.25">
      <c r="A88" s="27" t="s">
        <v>140</v>
      </c>
      <c r="B88" s="21" t="s">
        <v>259</v>
      </c>
      <c r="C88" s="22">
        <f t="shared" ref="C88:J88" si="34">+C89</f>
        <v>2600000</v>
      </c>
      <c r="D88" s="22">
        <f t="shared" si="34"/>
        <v>0</v>
      </c>
      <c r="E88" s="22">
        <f t="shared" si="34"/>
        <v>0</v>
      </c>
      <c r="F88" s="22">
        <f t="shared" si="34"/>
        <v>0</v>
      </c>
      <c r="G88" s="22">
        <f t="shared" si="34"/>
        <v>0</v>
      </c>
      <c r="H88" s="22">
        <f t="shared" si="34"/>
        <v>2100</v>
      </c>
      <c r="I88" s="22">
        <f t="shared" si="34"/>
        <v>2100</v>
      </c>
      <c r="J88" s="22">
        <f t="shared" si="34"/>
        <v>2595800</v>
      </c>
    </row>
    <row r="89" spans="1:10" ht="17.100000000000001" customHeight="1" x14ac:dyDescent="0.25">
      <c r="A89" s="28" t="s">
        <v>27</v>
      </c>
      <c r="B89" s="21" t="s">
        <v>259</v>
      </c>
      <c r="C89" s="22">
        <f>+SUM(D89:J89)</f>
        <v>2600000</v>
      </c>
      <c r="D89" s="22">
        <f>+SUMIF('TOTAL RECURSOS 2020'!$P:$P,CONCATENATE("O001",$A89,1,$F$8),'TOTAL RECURSOS 2020'!$N:$N)</f>
        <v>0</v>
      </c>
      <c r="E89" s="22">
        <f>+SUMIF('TOTAL RECURSOS 2020'!$P:$P,CONCATENATE("M001",$A89,1,$F$8),'TOTAL RECURSOS 2020'!$N:$N)</f>
        <v>0</v>
      </c>
      <c r="F89" s="22">
        <f>+SUMIF('TOTAL RECURSOS 2020'!$P:$P,CONCATENATE("E006",$A89,1,$F$8),'TOTAL RECURSOS 2020'!$N:$N)</f>
        <v>0</v>
      </c>
      <c r="G89" s="22">
        <f>+SUMIF('TOTAL RECURSOS 2020'!$P:$P,CONCATENATE("K024",$A89,1,$G$8),'TOTAL RECURSOS 2020'!$N:$N)</f>
        <v>0</v>
      </c>
      <c r="H89" s="22">
        <f>+SUMIF('TOTAL RECURSOS 2020'!$P:$P,CONCATENATE("O001",$A89,4,$F$8),'TOTAL RECURSOS 2020'!$N:$N)</f>
        <v>2100</v>
      </c>
      <c r="I89" s="22">
        <f>+SUMIF('TOTAL RECURSOS 2020'!$P:$P,CONCATENATE("M001",$A89,4,$F$8),'TOTAL RECURSOS 2020'!$N:$N)</f>
        <v>2100</v>
      </c>
      <c r="J89" s="22">
        <f>+SUMIF('TOTAL RECURSOS 2020'!$P:$P,CONCATENATE("E006",$A89,4,$F$8),'TOTAL RECURSOS 2020'!$N:$N)</f>
        <v>2595800</v>
      </c>
    </row>
    <row r="90" spans="1:10" ht="17.100000000000001" customHeight="1" x14ac:dyDescent="0.25">
      <c r="A90" s="27" t="s">
        <v>141</v>
      </c>
      <c r="B90" s="21" t="s">
        <v>260</v>
      </c>
      <c r="C90" s="22">
        <f t="shared" ref="C90:J90" si="35">+C91</f>
        <v>1250000</v>
      </c>
      <c r="D90" s="22">
        <f t="shared" si="35"/>
        <v>0</v>
      </c>
      <c r="E90" s="22">
        <f t="shared" si="35"/>
        <v>0</v>
      </c>
      <c r="F90" s="22">
        <f t="shared" si="35"/>
        <v>0</v>
      </c>
      <c r="G90" s="22">
        <f t="shared" si="35"/>
        <v>0</v>
      </c>
      <c r="H90" s="22">
        <f t="shared" si="35"/>
        <v>0</v>
      </c>
      <c r="I90" s="22">
        <f t="shared" si="35"/>
        <v>0</v>
      </c>
      <c r="J90" s="22">
        <f t="shared" si="35"/>
        <v>1250000</v>
      </c>
    </row>
    <row r="91" spans="1:10" ht="17.100000000000001" customHeight="1" x14ac:dyDescent="0.25">
      <c r="A91" s="28" t="s">
        <v>81</v>
      </c>
      <c r="B91" s="21" t="s">
        <v>260</v>
      </c>
      <c r="C91" s="22">
        <f>+SUM(D91:J91)</f>
        <v>1250000</v>
      </c>
      <c r="D91" s="22">
        <f>+SUMIF('TOTAL RECURSOS 2020'!$P:$P,CONCATENATE("O001",$A91,1,$F$8),'TOTAL RECURSOS 2020'!$N:$N)</f>
        <v>0</v>
      </c>
      <c r="E91" s="22">
        <f>+SUMIF('TOTAL RECURSOS 2020'!$P:$P,CONCATENATE("M001",$A91,1,$F$8),'TOTAL RECURSOS 2020'!$N:$N)</f>
        <v>0</v>
      </c>
      <c r="F91" s="22">
        <f>+SUMIF('TOTAL RECURSOS 2020'!$P:$P,CONCATENATE("E006",$A91,1,$F$8),'TOTAL RECURSOS 2020'!$N:$N)</f>
        <v>0</v>
      </c>
      <c r="G91" s="22">
        <f>+SUMIF('TOTAL RECURSOS 2020'!$P:$P,CONCATENATE("K024",$A91,1,$G$8),'TOTAL RECURSOS 2020'!$N:$N)</f>
        <v>0</v>
      </c>
      <c r="H91" s="22">
        <f>+SUMIF('TOTAL RECURSOS 2020'!$P:$P,CONCATENATE("O001",$A91,4,$F$8),'TOTAL RECURSOS 2020'!$N:$N)</f>
        <v>0</v>
      </c>
      <c r="I91" s="22">
        <f>+SUMIF('TOTAL RECURSOS 2020'!$P:$P,CONCATENATE("M001",$A91,4,$F$8),'TOTAL RECURSOS 2020'!$N:$N)</f>
        <v>0</v>
      </c>
      <c r="J91" s="22">
        <f>+SUMIF('TOTAL RECURSOS 2020'!$P:$P,CONCATENATE("E006",$A91,4,$F$8),'TOTAL RECURSOS 2020'!$N:$N)</f>
        <v>1250000</v>
      </c>
    </row>
    <row r="92" spans="1:10" ht="17.100000000000001" customHeight="1" x14ac:dyDescent="0.25">
      <c r="A92" s="27" t="s">
        <v>142</v>
      </c>
      <c r="B92" s="21" t="s">
        <v>261</v>
      </c>
      <c r="C92" s="22">
        <f t="shared" ref="C92:J92" si="36">+C93</f>
        <v>210000</v>
      </c>
      <c r="D92" s="22">
        <f t="shared" si="36"/>
        <v>0</v>
      </c>
      <c r="E92" s="22">
        <f t="shared" si="36"/>
        <v>0</v>
      </c>
      <c r="F92" s="22">
        <f t="shared" si="36"/>
        <v>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210000</v>
      </c>
    </row>
    <row r="93" spans="1:10" ht="17.100000000000001" customHeight="1" x14ac:dyDescent="0.25">
      <c r="A93" s="28" t="s">
        <v>82</v>
      </c>
      <c r="B93" s="21" t="s">
        <v>261</v>
      </c>
      <c r="C93" s="22">
        <f>+SUM(D93:J93)</f>
        <v>210000</v>
      </c>
      <c r="D93" s="22">
        <f>+SUMIF('TOTAL RECURSOS 2020'!$P:$P,CONCATENATE("O001",$A93,1,$F$8),'TOTAL RECURSOS 2020'!$N:$N)</f>
        <v>0</v>
      </c>
      <c r="E93" s="22">
        <f>+SUMIF('TOTAL RECURSOS 2020'!$P:$P,CONCATENATE("M001",$A93,1,$F$8),'TOTAL RECURSOS 2020'!$N:$N)</f>
        <v>0</v>
      </c>
      <c r="F93" s="22">
        <f>+SUMIF('TOTAL RECURSOS 2020'!$P:$P,CONCATENATE("E006",$A93,1,$F$8),'TOTAL RECURSOS 2020'!$N:$N)</f>
        <v>0</v>
      </c>
      <c r="G93" s="22">
        <f>+SUMIF('TOTAL RECURSOS 2020'!$P:$P,CONCATENATE("K024",$A93,1,$G$8),'TOTAL RECURSOS 2020'!$N:$N)</f>
        <v>0</v>
      </c>
      <c r="H93" s="22">
        <f>+SUMIF('TOTAL RECURSOS 2020'!$P:$P,CONCATENATE("O001",$A93,4,$F$8),'TOTAL RECURSOS 2020'!$N:$N)</f>
        <v>0</v>
      </c>
      <c r="I93" s="22">
        <f>+SUMIF('TOTAL RECURSOS 2020'!$P:$P,CONCATENATE("M001",$A93,4,$F$8),'TOTAL RECURSOS 2020'!$N:$N)</f>
        <v>0</v>
      </c>
      <c r="J93" s="22">
        <f>+SUMIF('TOTAL RECURSOS 2020'!$P:$P,CONCATENATE("E006",$A93,4,$F$8),'TOTAL RECURSOS 2020'!$N:$N)</f>
        <v>210000</v>
      </c>
    </row>
    <row r="94" spans="1:10" ht="17.100000000000001" customHeight="1" x14ac:dyDescent="0.25">
      <c r="A94" s="27" t="s">
        <v>143</v>
      </c>
      <c r="B94" s="21" t="s">
        <v>262</v>
      </c>
      <c r="C94" s="22">
        <f t="shared" ref="C94:J94" si="37">+C95</f>
        <v>120000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0</v>
      </c>
      <c r="J94" s="22">
        <f t="shared" si="37"/>
        <v>120000</v>
      </c>
    </row>
    <row r="95" spans="1:10" ht="17.100000000000001" customHeight="1" x14ac:dyDescent="0.25">
      <c r="A95" s="28" t="s">
        <v>83</v>
      </c>
      <c r="B95" s="21" t="s">
        <v>262</v>
      </c>
      <c r="C95" s="22">
        <f>+SUM(D95:J95)</f>
        <v>120000</v>
      </c>
      <c r="D95" s="22">
        <f>+SUMIF('TOTAL RECURSOS 2020'!$P:$P,CONCATENATE("O001",$A95,1,$F$8),'TOTAL RECURSOS 2020'!$N:$N)</f>
        <v>0</v>
      </c>
      <c r="E95" s="22">
        <f>+SUMIF('TOTAL RECURSOS 2020'!$P:$P,CONCATENATE("M001",$A95,1,$F$8),'TOTAL RECURSOS 2020'!$N:$N)</f>
        <v>0</v>
      </c>
      <c r="F95" s="22">
        <f>+SUMIF('TOTAL RECURSOS 2020'!$P:$P,CONCATENATE("E006",$A95,1,$F$8),'TOTAL RECURSOS 2020'!$N:$N)</f>
        <v>0</v>
      </c>
      <c r="G95" s="22">
        <f>+SUMIF('TOTAL RECURSOS 2020'!$P:$P,CONCATENATE("K024",$A95,1,$G$8),'TOTAL RECURSOS 2020'!$N:$N)</f>
        <v>0</v>
      </c>
      <c r="H95" s="22">
        <f>+SUMIF('TOTAL RECURSOS 2020'!$P:$P,CONCATENATE("O001",$A95,4,$F$8),'TOTAL RECURSOS 2020'!$N:$N)</f>
        <v>0</v>
      </c>
      <c r="I95" s="22">
        <f>+SUMIF('TOTAL RECURSOS 2020'!$P:$P,CONCATENATE("M001",$A95,4,$F$8),'TOTAL RECURSOS 2020'!$N:$N)</f>
        <v>0</v>
      </c>
      <c r="J95" s="22">
        <f>+SUMIF('TOTAL RECURSOS 2020'!$P:$P,CONCATENATE("E006",$A95,4,$F$8),'TOTAL RECURSOS 2020'!$N:$N)</f>
        <v>120000</v>
      </c>
    </row>
    <row r="96" spans="1:10" s="9" customFormat="1" ht="17.100000000000001" customHeight="1" x14ac:dyDescent="0.2">
      <c r="A96" s="26">
        <v>2500</v>
      </c>
      <c r="B96" s="19" t="s">
        <v>263</v>
      </c>
      <c r="C96" s="20">
        <f t="shared" ref="C96:J96" si="38">+C97+C99+C101+C103+C105</f>
        <v>4702292</v>
      </c>
      <c r="D96" s="20">
        <f t="shared" si="38"/>
        <v>0</v>
      </c>
      <c r="E96" s="20">
        <f t="shared" si="38"/>
        <v>0</v>
      </c>
      <c r="F96" s="20">
        <f t="shared" si="38"/>
        <v>891692</v>
      </c>
      <c r="G96" s="20">
        <f t="shared" si="38"/>
        <v>0</v>
      </c>
      <c r="H96" s="20">
        <f t="shared" si="38"/>
        <v>0</v>
      </c>
      <c r="I96" s="20">
        <f t="shared" si="38"/>
        <v>118700</v>
      </c>
      <c r="J96" s="20">
        <f t="shared" si="38"/>
        <v>3691900</v>
      </c>
    </row>
    <row r="97" spans="1:10" ht="17.100000000000001" customHeight="1" x14ac:dyDescent="0.25">
      <c r="A97" s="27" t="s">
        <v>144</v>
      </c>
      <c r="B97" s="21" t="s">
        <v>264</v>
      </c>
      <c r="C97" s="22">
        <f t="shared" ref="C97:J97" si="39">+C98</f>
        <v>891692</v>
      </c>
      <c r="D97" s="22">
        <f t="shared" si="39"/>
        <v>0</v>
      </c>
      <c r="E97" s="22">
        <f t="shared" si="39"/>
        <v>0</v>
      </c>
      <c r="F97" s="22">
        <f t="shared" si="39"/>
        <v>891692</v>
      </c>
      <c r="G97" s="22">
        <f t="shared" si="39"/>
        <v>0</v>
      </c>
      <c r="H97" s="22">
        <f t="shared" si="39"/>
        <v>0</v>
      </c>
      <c r="I97" s="22">
        <f t="shared" si="39"/>
        <v>0</v>
      </c>
      <c r="J97" s="22">
        <f t="shared" si="39"/>
        <v>0</v>
      </c>
    </row>
    <row r="98" spans="1:10" ht="17.100000000000001" customHeight="1" x14ac:dyDescent="0.25">
      <c r="A98" s="28" t="s">
        <v>28</v>
      </c>
      <c r="B98" s="21" t="s">
        <v>264</v>
      </c>
      <c r="C98" s="22">
        <f>+SUM(D98:J98)</f>
        <v>891692</v>
      </c>
      <c r="D98" s="22">
        <f>+SUMIF('TOTAL RECURSOS 2020'!$P:$P,CONCATENATE("O001",$A98,1,$F$8),'TOTAL RECURSOS 2020'!$N:$N)</f>
        <v>0</v>
      </c>
      <c r="E98" s="22">
        <f>+SUMIF('TOTAL RECURSOS 2020'!$P:$P,CONCATENATE("M001",$A98,1,$F$8),'TOTAL RECURSOS 2020'!$N:$N)</f>
        <v>0</v>
      </c>
      <c r="F98" s="22">
        <f>+SUMIF('TOTAL RECURSOS 2020'!$P:$P,CONCATENATE("E006",$A98,1,$F$8),'TOTAL RECURSOS 2020'!$N:$N)</f>
        <v>891692</v>
      </c>
      <c r="G98" s="22">
        <f>+SUMIF('TOTAL RECURSOS 2020'!$P:$P,CONCATENATE("K024",$A98,1,$G$8),'TOTAL RECURSOS 2020'!$N:$N)</f>
        <v>0</v>
      </c>
      <c r="H98" s="22">
        <f>+SUMIF('TOTAL RECURSOS 2020'!$P:$P,CONCATENATE("O001",$A98,4,$F$8),'TOTAL RECURSOS 2020'!$N:$N)</f>
        <v>0</v>
      </c>
      <c r="I98" s="22">
        <f>+SUMIF('TOTAL RECURSOS 2020'!$P:$P,CONCATENATE("M001",$A98,4,$F$8),'TOTAL RECURSOS 2020'!$N:$N)</f>
        <v>0</v>
      </c>
      <c r="J98" s="22">
        <f>+SUMIF('TOTAL RECURSOS 2020'!$P:$P,CONCATENATE("E006",$A98,4,$F$8),'TOTAL RECURSOS 2020'!$N:$N)</f>
        <v>0</v>
      </c>
    </row>
    <row r="99" spans="1:10" ht="17.100000000000001" customHeight="1" x14ac:dyDescent="0.25">
      <c r="A99" s="27" t="s">
        <v>145</v>
      </c>
      <c r="B99" s="21" t="s">
        <v>265</v>
      </c>
      <c r="C99" s="22">
        <f t="shared" ref="C99:J99" si="40">+C100</f>
        <v>130000</v>
      </c>
      <c r="D99" s="22">
        <f t="shared" si="40"/>
        <v>0</v>
      </c>
      <c r="E99" s="22">
        <f t="shared" si="40"/>
        <v>0</v>
      </c>
      <c r="F99" s="22">
        <f t="shared" si="40"/>
        <v>0</v>
      </c>
      <c r="G99" s="22">
        <f t="shared" si="40"/>
        <v>0</v>
      </c>
      <c r="H99" s="22">
        <f t="shared" si="40"/>
        <v>0</v>
      </c>
      <c r="I99" s="22">
        <f t="shared" si="40"/>
        <v>85600</v>
      </c>
      <c r="J99" s="22">
        <f t="shared" si="40"/>
        <v>44400</v>
      </c>
    </row>
    <row r="100" spans="1:10" ht="17.100000000000001" customHeight="1" x14ac:dyDescent="0.25">
      <c r="A100" s="28" t="s">
        <v>84</v>
      </c>
      <c r="B100" s="21" t="s">
        <v>265</v>
      </c>
      <c r="C100" s="22">
        <f>+SUM(D100:J100)</f>
        <v>130000</v>
      </c>
      <c r="D100" s="22">
        <f>+SUMIF('TOTAL RECURSOS 2020'!$P:$P,CONCATENATE("O001",$A100,1,$F$8),'TOTAL RECURSOS 2020'!$N:$N)</f>
        <v>0</v>
      </c>
      <c r="E100" s="22">
        <f>+SUMIF('TOTAL RECURSOS 2020'!$P:$P,CONCATENATE("M001",$A100,1,$F$8),'TOTAL RECURSOS 2020'!$N:$N)</f>
        <v>0</v>
      </c>
      <c r="F100" s="22">
        <f>+SUMIF('TOTAL RECURSOS 2020'!$P:$P,CONCATENATE("E006",$A100,1,$F$8),'TOTAL RECURSOS 2020'!$N:$N)</f>
        <v>0</v>
      </c>
      <c r="G100" s="22">
        <f>+SUMIF('TOTAL RECURSOS 2020'!$P:$P,CONCATENATE("K024",$A100,1,$G$8),'TOTAL RECURSOS 2020'!$N:$N)</f>
        <v>0</v>
      </c>
      <c r="H100" s="22">
        <f>+SUMIF('TOTAL RECURSOS 2020'!$P:$P,CONCATENATE("O001",$A100,4,$F$8),'TOTAL RECURSOS 2020'!$N:$N)</f>
        <v>0</v>
      </c>
      <c r="I100" s="22">
        <f>+SUMIF('TOTAL RECURSOS 2020'!$P:$P,CONCATENATE("M001",$A100,4,$F$8),'TOTAL RECURSOS 2020'!$N:$N)</f>
        <v>85600</v>
      </c>
      <c r="J100" s="22">
        <f>+SUMIF('TOTAL RECURSOS 2020'!$P:$P,CONCATENATE("E006",$A100,4,$F$8),'TOTAL RECURSOS 2020'!$N:$N)</f>
        <v>44400</v>
      </c>
    </row>
    <row r="101" spans="1:10" ht="17.100000000000001" customHeight="1" x14ac:dyDescent="0.25">
      <c r="A101" s="27" t="s">
        <v>146</v>
      </c>
      <c r="B101" s="21" t="s">
        <v>266</v>
      </c>
      <c r="C101" s="22">
        <f t="shared" ref="C101:J101" si="41">+C102</f>
        <v>200000</v>
      </c>
      <c r="D101" s="22">
        <f t="shared" si="41"/>
        <v>0</v>
      </c>
      <c r="E101" s="22">
        <f t="shared" si="41"/>
        <v>0</v>
      </c>
      <c r="F101" s="22">
        <f t="shared" si="41"/>
        <v>0</v>
      </c>
      <c r="G101" s="22">
        <f t="shared" si="41"/>
        <v>0</v>
      </c>
      <c r="H101" s="22">
        <f t="shared" si="41"/>
        <v>0</v>
      </c>
      <c r="I101" s="22">
        <f t="shared" si="41"/>
        <v>33100</v>
      </c>
      <c r="J101" s="22">
        <f t="shared" si="41"/>
        <v>166900</v>
      </c>
    </row>
    <row r="102" spans="1:10" ht="17.100000000000001" customHeight="1" x14ac:dyDescent="0.25">
      <c r="A102" s="28" t="s">
        <v>85</v>
      </c>
      <c r="B102" s="21" t="s">
        <v>266</v>
      </c>
      <c r="C102" s="22">
        <f>+SUM(D102:J102)</f>
        <v>200000</v>
      </c>
      <c r="D102" s="22">
        <f>+SUMIF('TOTAL RECURSOS 2020'!$P:$P,CONCATENATE("O001",$A102,1,$F$8),'TOTAL RECURSOS 2020'!$N:$N)</f>
        <v>0</v>
      </c>
      <c r="E102" s="22">
        <f>+SUMIF('TOTAL RECURSOS 2020'!$P:$P,CONCATENATE("M001",$A102,1,$F$8),'TOTAL RECURSOS 2020'!$N:$N)</f>
        <v>0</v>
      </c>
      <c r="F102" s="22">
        <f>+SUMIF('TOTAL RECURSOS 2020'!$P:$P,CONCATENATE("E006",$A102,1,$F$8),'TOTAL RECURSOS 2020'!$N:$N)</f>
        <v>0</v>
      </c>
      <c r="G102" s="22">
        <f>+SUMIF('TOTAL RECURSOS 2020'!$P:$P,CONCATENATE("K024",$A102,1,$G$8),'TOTAL RECURSOS 2020'!$N:$N)</f>
        <v>0</v>
      </c>
      <c r="H102" s="22">
        <f>+SUMIF('TOTAL RECURSOS 2020'!$P:$P,CONCATENATE("O001",$A102,4,$F$8),'TOTAL RECURSOS 2020'!$N:$N)</f>
        <v>0</v>
      </c>
      <c r="I102" s="22">
        <f>+SUMIF('TOTAL RECURSOS 2020'!$P:$P,CONCATENATE("M001",$A102,4,$F$8),'TOTAL RECURSOS 2020'!$N:$N)</f>
        <v>33100</v>
      </c>
      <c r="J102" s="22">
        <f>+SUMIF('TOTAL RECURSOS 2020'!$P:$P,CONCATENATE("E006",$A102,4,$F$8),'TOTAL RECURSOS 2020'!$N:$N)</f>
        <v>166900</v>
      </c>
    </row>
    <row r="103" spans="1:10" ht="17.100000000000001" customHeight="1" x14ac:dyDescent="0.25">
      <c r="A103" s="27" t="s">
        <v>147</v>
      </c>
      <c r="B103" s="21" t="s">
        <v>267</v>
      </c>
      <c r="C103" s="22">
        <f t="shared" ref="C103:J103" si="42">+C104</f>
        <v>1300000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0</v>
      </c>
      <c r="J103" s="22">
        <f t="shared" si="42"/>
        <v>1300000</v>
      </c>
    </row>
    <row r="104" spans="1:10" ht="17.100000000000001" customHeight="1" x14ac:dyDescent="0.25">
      <c r="A104" s="28" t="s">
        <v>29</v>
      </c>
      <c r="B104" s="21" t="s">
        <v>267</v>
      </c>
      <c r="C104" s="22">
        <f>+SUM(D104:J104)</f>
        <v>1300000</v>
      </c>
      <c r="D104" s="22">
        <f>+SUMIF('TOTAL RECURSOS 2020'!$P:$P,CONCATENATE("O001",$A104,1,$F$8),'TOTAL RECURSOS 2020'!$N:$N)</f>
        <v>0</v>
      </c>
      <c r="E104" s="22">
        <f>+SUMIF('TOTAL RECURSOS 2020'!$P:$P,CONCATENATE("M001",$A104,1,$F$8),'TOTAL RECURSOS 2020'!$N:$N)</f>
        <v>0</v>
      </c>
      <c r="F104" s="22">
        <f>+SUMIF('TOTAL RECURSOS 2020'!$P:$P,CONCATENATE("E006",$A104,1,$F$8),'TOTAL RECURSOS 2020'!$N:$N)</f>
        <v>0</v>
      </c>
      <c r="G104" s="22">
        <f>+SUMIF('TOTAL RECURSOS 2020'!$P:$P,CONCATENATE("K024",$A104,1,$G$8),'TOTAL RECURSOS 2020'!$N:$N)</f>
        <v>0</v>
      </c>
      <c r="H104" s="22">
        <f>+SUMIF('TOTAL RECURSOS 2020'!$P:$P,CONCATENATE("O001",$A104,4,$F$8),'TOTAL RECURSOS 2020'!$N:$N)</f>
        <v>0</v>
      </c>
      <c r="I104" s="22">
        <f>+SUMIF('TOTAL RECURSOS 2020'!$P:$P,CONCATENATE("M001",$A104,4,$F$8),'TOTAL RECURSOS 2020'!$N:$N)</f>
        <v>0</v>
      </c>
      <c r="J104" s="22">
        <f>+SUMIF('TOTAL RECURSOS 2020'!$P:$P,CONCATENATE("E006",$A104,4,$F$8),'TOTAL RECURSOS 2020'!$N:$N)</f>
        <v>1300000</v>
      </c>
    </row>
    <row r="105" spans="1:10" ht="17.100000000000001" customHeight="1" x14ac:dyDescent="0.25">
      <c r="A105" s="27" t="s">
        <v>148</v>
      </c>
      <c r="B105" s="21" t="s">
        <v>268</v>
      </c>
      <c r="C105" s="22">
        <f t="shared" ref="C105:J105" si="43">+C106</f>
        <v>2180600</v>
      </c>
      <c r="D105" s="22">
        <f t="shared" si="43"/>
        <v>0</v>
      </c>
      <c r="E105" s="22">
        <f t="shared" si="43"/>
        <v>0</v>
      </c>
      <c r="F105" s="22">
        <f t="shared" si="43"/>
        <v>0</v>
      </c>
      <c r="G105" s="22">
        <f t="shared" si="43"/>
        <v>0</v>
      </c>
      <c r="H105" s="22">
        <f t="shared" si="43"/>
        <v>0</v>
      </c>
      <c r="I105" s="22">
        <f t="shared" si="43"/>
        <v>0</v>
      </c>
      <c r="J105" s="22">
        <f t="shared" si="43"/>
        <v>2180600</v>
      </c>
    </row>
    <row r="106" spans="1:10" ht="17.100000000000001" customHeight="1" x14ac:dyDescent="0.25">
      <c r="A106" s="28" t="s">
        <v>30</v>
      </c>
      <c r="B106" s="21" t="s">
        <v>268</v>
      </c>
      <c r="C106" s="22">
        <f>+SUM(D106:J106)</f>
        <v>2180600</v>
      </c>
      <c r="D106" s="22">
        <f>+SUMIF('TOTAL RECURSOS 2020'!$P:$P,CONCATENATE("O001",$A106,1,$F$8),'TOTAL RECURSOS 2020'!$N:$N)</f>
        <v>0</v>
      </c>
      <c r="E106" s="22">
        <f>+SUMIF('TOTAL RECURSOS 2020'!$P:$P,CONCATENATE("M001",$A106,1,$F$8),'TOTAL RECURSOS 2020'!$N:$N)</f>
        <v>0</v>
      </c>
      <c r="F106" s="22">
        <f>+SUMIF('TOTAL RECURSOS 2020'!$P:$P,CONCATENATE("E006",$A106,1,$F$8),'TOTAL RECURSOS 2020'!$N:$N)</f>
        <v>0</v>
      </c>
      <c r="G106" s="22">
        <f>+SUMIF('TOTAL RECURSOS 2020'!$P:$P,CONCATENATE("K024",$A106,1,$G$8),'TOTAL RECURSOS 2020'!$N:$N)</f>
        <v>0</v>
      </c>
      <c r="H106" s="22">
        <f>+SUMIF('TOTAL RECURSOS 2020'!$P:$P,CONCATENATE("O001",$A106,4,$F$8),'TOTAL RECURSOS 2020'!$N:$N)</f>
        <v>0</v>
      </c>
      <c r="I106" s="22">
        <f>+SUMIF('TOTAL RECURSOS 2020'!$P:$P,CONCATENATE("M001",$A106,4,$F$8),'TOTAL RECURSOS 2020'!$N:$N)</f>
        <v>0</v>
      </c>
      <c r="J106" s="22">
        <f>+SUMIF('TOTAL RECURSOS 2020'!$P:$P,CONCATENATE("E006",$A106,4,$F$8),'TOTAL RECURSOS 2020'!$N:$N)</f>
        <v>2180600</v>
      </c>
    </row>
    <row r="107" spans="1:10" s="9" customFormat="1" ht="17.100000000000001" customHeight="1" x14ac:dyDescent="0.2">
      <c r="A107" s="26">
        <v>2600</v>
      </c>
      <c r="B107" s="19" t="s">
        <v>269</v>
      </c>
      <c r="C107" s="20">
        <f t="shared" ref="C107:J107" si="44">+C108</f>
        <v>1700000</v>
      </c>
      <c r="D107" s="20">
        <f t="shared" si="44"/>
        <v>0</v>
      </c>
      <c r="E107" s="20">
        <f t="shared" si="44"/>
        <v>0</v>
      </c>
      <c r="F107" s="20">
        <f t="shared" si="44"/>
        <v>0</v>
      </c>
      <c r="G107" s="20">
        <f t="shared" si="44"/>
        <v>0</v>
      </c>
      <c r="H107" s="20">
        <f t="shared" si="44"/>
        <v>10800</v>
      </c>
      <c r="I107" s="20">
        <f t="shared" si="44"/>
        <v>4400</v>
      </c>
      <c r="J107" s="20">
        <f t="shared" si="44"/>
        <v>1684800</v>
      </c>
    </row>
    <row r="108" spans="1:10" ht="17.100000000000001" customHeight="1" x14ac:dyDescent="0.25">
      <c r="A108" s="27" t="s">
        <v>149</v>
      </c>
      <c r="B108" s="21" t="s">
        <v>270</v>
      </c>
      <c r="C108" s="22">
        <f t="shared" ref="C108:J108" si="45">+SUM(C109:C111)</f>
        <v>1700000</v>
      </c>
      <c r="D108" s="22">
        <f t="shared" si="45"/>
        <v>0</v>
      </c>
      <c r="E108" s="22">
        <f t="shared" si="45"/>
        <v>0</v>
      </c>
      <c r="F108" s="22">
        <f t="shared" si="45"/>
        <v>0</v>
      </c>
      <c r="G108" s="22">
        <f t="shared" si="45"/>
        <v>0</v>
      </c>
      <c r="H108" s="22">
        <f t="shared" si="45"/>
        <v>10800</v>
      </c>
      <c r="I108" s="22">
        <f t="shared" si="45"/>
        <v>4400</v>
      </c>
      <c r="J108" s="22">
        <f t="shared" si="45"/>
        <v>1684800</v>
      </c>
    </row>
    <row r="109" spans="1:10" ht="17.100000000000001" customHeight="1" x14ac:dyDescent="0.25">
      <c r="A109" s="28" t="s">
        <v>17</v>
      </c>
      <c r="B109" s="29" t="s">
        <v>271</v>
      </c>
      <c r="C109" s="22">
        <f>+SUM(D109:J109)</f>
        <v>1250000</v>
      </c>
      <c r="D109" s="22">
        <f>+SUMIF('TOTAL RECURSOS 2020'!$P:$P,CONCATENATE("O001",$A109,1,$F$8),'TOTAL RECURSOS 2020'!$N:$N)</f>
        <v>0</v>
      </c>
      <c r="E109" s="22">
        <f>+SUMIF('TOTAL RECURSOS 2020'!$P:$P,CONCATENATE("M001",$A109,1,$F$8),'TOTAL RECURSOS 2020'!$N:$N)</f>
        <v>0</v>
      </c>
      <c r="F109" s="22">
        <f>+SUMIF('TOTAL RECURSOS 2020'!$P:$P,CONCATENATE("E006",$A109,1,$F$8),'TOTAL RECURSOS 2020'!$N:$N)</f>
        <v>0</v>
      </c>
      <c r="G109" s="22">
        <f>+SUMIF('TOTAL RECURSOS 2020'!$P:$P,CONCATENATE("K024",$A109,1,$G$8),'TOTAL RECURSOS 2020'!$N:$N)</f>
        <v>0</v>
      </c>
      <c r="H109" s="22">
        <f>+SUMIF('TOTAL RECURSOS 2020'!$P:$P,CONCATENATE("O001",$A109,4,$F$8),'TOTAL RECURSOS 2020'!$N:$N)</f>
        <v>10800</v>
      </c>
      <c r="I109" s="22">
        <f>+SUMIF('TOTAL RECURSOS 2020'!$P:$P,CONCATENATE("M001",$A109,4,$F$8),'TOTAL RECURSOS 2020'!$N:$N)</f>
        <v>4400</v>
      </c>
      <c r="J109" s="22">
        <f>+SUMIF('TOTAL RECURSOS 2020'!$P:$P,CONCATENATE("E006",$A109,4,$F$8),'TOTAL RECURSOS 2020'!$N:$N)</f>
        <v>1234800</v>
      </c>
    </row>
    <row r="110" spans="1:10" ht="17.100000000000001" customHeight="1" x14ac:dyDescent="0.25">
      <c r="A110" s="28" t="s">
        <v>86</v>
      </c>
      <c r="B110" s="29" t="s">
        <v>271</v>
      </c>
      <c r="C110" s="22">
        <f>+SUM(D110:J110)</f>
        <v>0</v>
      </c>
      <c r="D110" s="22">
        <f>+SUMIF('TOTAL RECURSOS 2020'!$P:$P,CONCATENATE("O001",$A110,1,$F$8),'TOTAL RECURSOS 2020'!$N:$N)</f>
        <v>0</v>
      </c>
      <c r="E110" s="22">
        <f>+SUMIF('TOTAL RECURSOS 2020'!$P:$P,CONCATENATE("M001",$A110,1,$F$8),'TOTAL RECURSOS 2020'!$N:$N)</f>
        <v>0</v>
      </c>
      <c r="F110" s="22">
        <f>+SUMIF('TOTAL RECURSOS 2020'!$P:$P,CONCATENATE("E006",$A110,1,$F$8),'TOTAL RECURSOS 2020'!$N:$N)</f>
        <v>0</v>
      </c>
      <c r="G110" s="22">
        <f>+SUMIF('TOTAL RECURSOS 2020'!$P:$P,CONCATENATE("K024",$A110,1,$G$8),'TOTAL RECURSOS 2020'!$N:$N)</f>
        <v>0</v>
      </c>
      <c r="H110" s="22">
        <f>+SUMIF('TOTAL RECURSOS 2020'!$P:$P,CONCATENATE("O001",$A110,4,$F$8),'TOTAL RECURSOS 2020'!$N:$N)</f>
        <v>0</v>
      </c>
      <c r="I110" s="22">
        <f>+SUMIF('TOTAL RECURSOS 2020'!$P:$P,CONCATENATE("M001",$A110,4,$F$8),'TOTAL RECURSOS 2020'!$N:$N)</f>
        <v>0</v>
      </c>
      <c r="J110" s="22">
        <f>+SUMIF('TOTAL RECURSOS 2020'!$P:$P,CONCATENATE("E006",$A110,4,$F$8),'TOTAL RECURSOS 2020'!$N:$N)</f>
        <v>0</v>
      </c>
    </row>
    <row r="111" spans="1:10" ht="17.100000000000001" customHeight="1" x14ac:dyDescent="0.25">
      <c r="A111" s="28" t="s">
        <v>31</v>
      </c>
      <c r="B111" s="30" t="s">
        <v>272</v>
      </c>
      <c r="C111" s="22">
        <f>+SUM(D111:J111)</f>
        <v>450000</v>
      </c>
      <c r="D111" s="22">
        <f>+SUMIF('TOTAL RECURSOS 2020'!$P:$P,CONCATENATE("O001",$A111,1,$F$8),'TOTAL RECURSOS 2020'!$N:$N)</f>
        <v>0</v>
      </c>
      <c r="E111" s="22">
        <f>+SUMIF('TOTAL RECURSOS 2020'!$P:$P,CONCATENATE("M001",$A111,1,$F$8),'TOTAL RECURSOS 2020'!$N:$N)</f>
        <v>0</v>
      </c>
      <c r="F111" s="22">
        <f>+SUMIF('TOTAL RECURSOS 2020'!$P:$P,CONCATENATE("E006",$A111,1,$F$8),'TOTAL RECURSOS 2020'!$N:$N)</f>
        <v>0</v>
      </c>
      <c r="G111" s="22">
        <f>+SUMIF('TOTAL RECURSOS 2020'!$P:$P,CONCATENATE("K024",$A111,1,$G$8),'TOTAL RECURSOS 2020'!$N:$N)</f>
        <v>0</v>
      </c>
      <c r="H111" s="22">
        <f>+SUMIF('TOTAL RECURSOS 2020'!$P:$P,CONCATENATE("O001",$A111,4,$F$8),'TOTAL RECURSOS 2020'!$N:$N)</f>
        <v>0</v>
      </c>
      <c r="I111" s="22">
        <f>+SUMIF('TOTAL RECURSOS 2020'!$P:$P,CONCATENATE("M001",$A111,4,$F$8),'TOTAL RECURSOS 2020'!$N:$N)</f>
        <v>0</v>
      </c>
      <c r="J111" s="22">
        <f>+SUMIF('TOTAL RECURSOS 2020'!$P:$P,CONCATENATE("E006",$A111,4,$F$8),'TOTAL RECURSOS 2020'!$N:$N)</f>
        <v>450000</v>
      </c>
    </row>
    <row r="112" spans="1:10" s="9" customFormat="1" ht="17.100000000000001" customHeight="1" x14ac:dyDescent="0.2">
      <c r="A112" s="26">
        <v>2700</v>
      </c>
      <c r="B112" s="19" t="s">
        <v>273</v>
      </c>
      <c r="C112" s="20">
        <f t="shared" ref="C112:J112" si="46">+C113+C115+C117+C119+C121</f>
        <v>452000</v>
      </c>
      <c r="D112" s="20">
        <f t="shared" si="46"/>
        <v>0</v>
      </c>
      <c r="E112" s="20">
        <f t="shared" si="46"/>
        <v>0</v>
      </c>
      <c r="F112" s="20">
        <f t="shared" si="46"/>
        <v>0</v>
      </c>
      <c r="G112" s="20">
        <f t="shared" si="46"/>
        <v>0</v>
      </c>
      <c r="H112" s="20">
        <f t="shared" si="46"/>
        <v>0</v>
      </c>
      <c r="I112" s="20">
        <f t="shared" si="46"/>
        <v>26200</v>
      </c>
      <c r="J112" s="20">
        <f t="shared" si="46"/>
        <v>425800</v>
      </c>
    </row>
    <row r="113" spans="1:10" ht="17.100000000000001" customHeight="1" x14ac:dyDescent="0.25">
      <c r="A113" s="27" t="s">
        <v>150</v>
      </c>
      <c r="B113" s="21" t="s">
        <v>274</v>
      </c>
      <c r="C113" s="22">
        <f t="shared" ref="C113:J113" si="47">+C114</f>
        <v>150000</v>
      </c>
      <c r="D113" s="22">
        <f t="shared" si="47"/>
        <v>0</v>
      </c>
      <c r="E113" s="22">
        <f t="shared" si="47"/>
        <v>0</v>
      </c>
      <c r="F113" s="22">
        <f t="shared" si="47"/>
        <v>0</v>
      </c>
      <c r="G113" s="22">
        <f t="shared" si="47"/>
        <v>0</v>
      </c>
      <c r="H113" s="22">
        <f t="shared" si="47"/>
        <v>0</v>
      </c>
      <c r="I113" s="22">
        <f t="shared" si="47"/>
        <v>3000</v>
      </c>
      <c r="J113" s="22">
        <f t="shared" si="47"/>
        <v>147000</v>
      </c>
    </row>
    <row r="114" spans="1:10" ht="17.100000000000001" customHeight="1" x14ac:dyDescent="0.25">
      <c r="A114" s="28" t="s">
        <v>87</v>
      </c>
      <c r="B114" s="21" t="s">
        <v>274</v>
      </c>
      <c r="C114" s="22">
        <f>+SUM(D114:J114)</f>
        <v>150000</v>
      </c>
      <c r="D114" s="22">
        <f>+SUMIF('TOTAL RECURSOS 2020'!$P:$P,CONCATENATE("O001",$A114,1,$F$8),'TOTAL RECURSOS 2020'!$N:$N)</f>
        <v>0</v>
      </c>
      <c r="E114" s="22">
        <f>+SUMIF('TOTAL RECURSOS 2020'!$P:$P,CONCATENATE("M001",$A114,1,$F$8),'TOTAL RECURSOS 2020'!$N:$N)</f>
        <v>0</v>
      </c>
      <c r="F114" s="22">
        <f>+SUMIF('TOTAL RECURSOS 2020'!$P:$P,CONCATENATE("E006",$A114,1,$F$8),'TOTAL RECURSOS 2020'!$N:$N)</f>
        <v>0</v>
      </c>
      <c r="G114" s="22">
        <f>+SUMIF('TOTAL RECURSOS 2020'!$P:$P,CONCATENATE("K024",$A114,1,$G$8),'TOTAL RECURSOS 2020'!$N:$N)</f>
        <v>0</v>
      </c>
      <c r="H114" s="22">
        <f>+SUMIF('TOTAL RECURSOS 2020'!$P:$P,CONCATENATE("O001",$A114,4,$F$8),'TOTAL RECURSOS 2020'!$N:$N)</f>
        <v>0</v>
      </c>
      <c r="I114" s="22">
        <f>+SUMIF('TOTAL RECURSOS 2020'!$P:$P,CONCATENATE("M001",$A114,4,$F$8),'TOTAL RECURSOS 2020'!$N:$N)</f>
        <v>3000</v>
      </c>
      <c r="J114" s="22">
        <f>+SUMIF('TOTAL RECURSOS 2020'!$P:$P,CONCATENATE("E006",$A114,4,$F$8),'TOTAL RECURSOS 2020'!$N:$N)</f>
        <v>147000</v>
      </c>
    </row>
    <row r="115" spans="1:10" ht="17.100000000000001" customHeight="1" x14ac:dyDescent="0.25">
      <c r="A115" s="27" t="s">
        <v>151</v>
      </c>
      <c r="B115" s="21" t="s">
        <v>275</v>
      </c>
      <c r="C115" s="22">
        <f t="shared" ref="C115:J115" si="48">+C116</f>
        <v>270000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3200</v>
      </c>
      <c r="J115" s="22">
        <f t="shared" si="48"/>
        <v>266800</v>
      </c>
    </row>
    <row r="116" spans="1:10" ht="17.100000000000001" customHeight="1" x14ac:dyDescent="0.25">
      <c r="A116" s="28" t="s">
        <v>88</v>
      </c>
      <c r="B116" s="21" t="s">
        <v>276</v>
      </c>
      <c r="C116" s="22">
        <f>+SUM(D116:J116)</f>
        <v>270000</v>
      </c>
      <c r="D116" s="22">
        <f>+SUMIF('TOTAL RECURSOS 2020'!$P:$P,CONCATENATE("O001",$A116,1,$F$8),'TOTAL RECURSOS 2020'!$N:$N)</f>
        <v>0</v>
      </c>
      <c r="E116" s="22">
        <f>+SUMIF('TOTAL RECURSOS 2020'!$P:$P,CONCATENATE("M001",$A116,1,$F$8),'TOTAL RECURSOS 2020'!$N:$N)</f>
        <v>0</v>
      </c>
      <c r="F116" s="22">
        <f>+SUMIF('TOTAL RECURSOS 2020'!$P:$P,CONCATENATE("E006",$A116,1,$F$8),'TOTAL RECURSOS 2020'!$N:$N)</f>
        <v>0</v>
      </c>
      <c r="G116" s="22">
        <f>+SUMIF('TOTAL RECURSOS 2020'!$P:$P,CONCATENATE("K024",$A116,1,$G$8),'TOTAL RECURSOS 2020'!$N:$N)</f>
        <v>0</v>
      </c>
      <c r="H116" s="22">
        <f>+SUMIF('TOTAL RECURSOS 2020'!$P:$P,CONCATENATE("O001",$A116,4,$F$8),'TOTAL RECURSOS 2020'!$N:$N)</f>
        <v>0</v>
      </c>
      <c r="I116" s="22">
        <f>+SUMIF('TOTAL RECURSOS 2020'!$P:$P,CONCATENATE("M001",$A116,4,$F$8),'TOTAL RECURSOS 2020'!$N:$N)</f>
        <v>3200</v>
      </c>
      <c r="J116" s="22">
        <f>+SUMIF('TOTAL RECURSOS 2020'!$P:$P,CONCATENATE("E006",$A116,4,$F$8),'TOTAL RECURSOS 2020'!$N:$N)</f>
        <v>266800</v>
      </c>
    </row>
    <row r="117" spans="1:10" ht="17.100000000000001" customHeight="1" x14ac:dyDescent="0.25">
      <c r="A117" s="27" t="s">
        <v>152</v>
      </c>
      <c r="B117" s="21" t="s">
        <v>277</v>
      </c>
      <c r="C117" s="22">
        <f t="shared" ref="C117:J117" si="49">+C118</f>
        <v>20000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20000</v>
      </c>
      <c r="J117" s="22">
        <f t="shared" si="49"/>
        <v>0</v>
      </c>
    </row>
    <row r="118" spans="1:10" ht="17.100000000000001" customHeight="1" x14ac:dyDescent="0.25">
      <c r="A118" s="28" t="s">
        <v>64</v>
      </c>
      <c r="B118" s="21" t="s">
        <v>277</v>
      </c>
      <c r="C118" s="22">
        <f>+SUM(D118:J118)</f>
        <v>20000</v>
      </c>
      <c r="D118" s="22">
        <f>+SUMIF('TOTAL RECURSOS 2020'!$P:$P,CONCATENATE("O001",$A118,1,$F$8),'TOTAL RECURSOS 2020'!$N:$N)</f>
        <v>0</v>
      </c>
      <c r="E118" s="22">
        <f>+SUMIF('TOTAL RECURSOS 2020'!$P:$P,CONCATENATE("M001",$A118,1,$F$8),'TOTAL RECURSOS 2020'!$N:$N)</f>
        <v>0</v>
      </c>
      <c r="F118" s="22">
        <f>+SUMIF('TOTAL RECURSOS 2020'!$P:$P,CONCATENATE("E006",$A118,1,$F$8),'TOTAL RECURSOS 2020'!$N:$N)</f>
        <v>0</v>
      </c>
      <c r="G118" s="22">
        <f>+SUMIF('TOTAL RECURSOS 2020'!$P:$P,CONCATENATE("K024",$A118,1,$G$8),'TOTAL RECURSOS 2020'!$N:$N)</f>
        <v>0</v>
      </c>
      <c r="H118" s="22">
        <f>+SUMIF('TOTAL RECURSOS 2020'!$P:$P,CONCATENATE("O001",$A118,4,$F$8),'TOTAL RECURSOS 2020'!$N:$N)</f>
        <v>0</v>
      </c>
      <c r="I118" s="22">
        <f>+SUMIF('TOTAL RECURSOS 2020'!$P:$P,CONCATENATE("M001",$A118,4,$F$8),'TOTAL RECURSOS 2020'!$N:$N)</f>
        <v>20000</v>
      </c>
      <c r="J118" s="22">
        <f>+SUMIF('TOTAL RECURSOS 2020'!$P:$P,CONCATENATE("E006",$A118,4,$F$8),'TOTAL RECURSOS 2020'!$N:$N)</f>
        <v>0</v>
      </c>
    </row>
    <row r="119" spans="1:10" ht="17.100000000000001" customHeight="1" x14ac:dyDescent="0.25">
      <c r="A119" s="27">
        <v>274</v>
      </c>
      <c r="B119" s="21" t="s">
        <v>454</v>
      </c>
      <c r="C119" s="22">
        <f t="shared" ref="C119:J121" si="50">+C120</f>
        <v>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</row>
    <row r="120" spans="1:10" ht="17.100000000000001" customHeight="1" x14ac:dyDescent="0.25">
      <c r="A120" s="28">
        <v>27401</v>
      </c>
      <c r="B120" s="21" t="s">
        <v>454</v>
      </c>
      <c r="C120" s="22">
        <f>+SUM(D120:J120)</f>
        <v>0</v>
      </c>
      <c r="D120" s="22">
        <f>+SUMIF('TOTAL RECURSOS 2020'!$P:$P,CONCATENATE("O001",$A120,1,$F$8),'TOTAL RECURSOS 2020'!$N:$N)</f>
        <v>0</v>
      </c>
      <c r="E120" s="22">
        <f>+SUMIF('TOTAL RECURSOS 2020'!$P:$P,CONCATENATE("M001",$A120,1,$F$8),'TOTAL RECURSOS 2020'!$N:$N)</f>
        <v>0</v>
      </c>
      <c r="F120" s="22">
        <f>+SUMIF('TOTAL RECURSOS 2020'!$P:$P,CONCATENATE("E006",$A120,1,$F$8),'TOTAL RECURSOS 2020'!$N:$N)</f>
        <v>0</v>
      </c>
      <c r="G120" s="22">
        <f>+SUMIF('TOTAL RECURSOS 2020'!$P:$P,CONCATENATE("K024",$A120,1,$G$8),'TOTAL RECURSOS 2020'!$N:$N)</f>
        <v>0</v>
      </c>
      <c r="H120" s="22">
        <f>+SUMIF('TOTAL RECURSOS 2020'!$P:$P,CONCATENATE("O001",$A120,4,$F$8),'TOTAL RECURSOS 2020'!$N:$N)</f>
        <v>0</v>
      </c>
      <c r="I120" s="22">
        <f>+SUMIF('TOTAL RECURSOS 2020'!$P:$P,CONCATENATE("M001",$A120,4,$F$8),'TOTAL RECURSOS 2020'!$N:$N)</f>
        <v>0</v>
      </c>
      <c r="J120" s="22">
        <f>+SUMIF('TOTAL RECURSOS 2020'!$P:$P,CONCATENATE("E006",$A120,4,$F$8),'TOTAL RECURSOS 2020'!$N:$N)</f>
        <v>0</v>
      </c>
    </row>
    <row r="121" spans="1:10" ht="17.100000000000001" customHeight="1" x14ac:dyDescent="0.25">
      <c r="A121" s="27">
        <v>275</v>
      </c>
      <c r="B121" s="21" t="s">
        <v>475</v>
      </c>
      <c r="C121" s="22">
        <f t="shared" si="50"/>
        <v>12000</v>
      </c>
      <c r="D121" s="22">
        <f t="shared" si="50"/>
        <v>0</v>
      </c>
      <c r="E121" s="22">
        <f t="shared" si="50"/>
        <v>0</v>
      </c>
      <c r="F121" s="22">
        <f t="shared" si="50"/>
        <v>0</v>
      </c>
      <c r="G121" s="22">
        <f t="shared" si="50"/>
        <v>0</v>
      </c>
      <c r="H121" s="22">
        <f t="shared" si="50"/>
        <v>0</v>
      </c>
      <c r="I121" s="22">
        <f t="shared" si="50"/>
        <v>0</v>
      </c>
      <c r="J121" s="22">
        <f t="shared" si="50"/>
        <v>12000</v>
      </c>
    </row>
    <row r="122" spans="1:10" ht="17.100000000000001" customHeight="1" x14ac:dyDescent="0.25">
      <c r="A122" s="28">
        <v>27501</v>
      </c>
      <c r="B122" s="21" t="s">
        <v>475</v>
      </c>
      <c r="C122" s="22">
        <f>+SUM(D122:J122)</f>
        <v>12000</v>
      </c>
      <c r="D122" s="22">
        <f>+SUMIF('TOTAL RECURSOS 2020'!$P:$P,CONCATENATE("O001",$A122,1,$F$8),'TOTAL RECURSOS 2020'!$N:$N)</f>
        <v>0</v>
      </c>
      <c r="E122" s="22">
        <f>+SUMIF('TOTAL RECURSOS 2020'!$P:$P,CONCATENATE("M001",$A122,1,$F$8),'TOTAL RECURSOS 2020'!$N:$N)</f>
        <v>0</v>
      </c>
      <c r="F122" s="22">
        <f>+SUMIF('TOTAL RECURSOS 2020'!$P:$P,CONCATENATE("E006",$A122,1,$F$8),'TOTAL RECURSOS 2020'!$N:$N)</f>
        <v>0</v>
      </c>
      <c r="G122" s="22">
        <f>+SUMIF('TOTAL RECURSOS 2020'!$P:$P,CONCATENATE("K024",$A122,1,$G$8),'TOTAL RECURSOS 2020'!$N:$N)</f>
        <v>0</v>
      </c>
      <c r="H122" s="22">
        <f>+SUMIF('TOTAL RECURSOS 2020'!$P:$P,CONCATENATE("O001",$A122,4,$F$8),'TOTAL RECURSOS 2020'!$N:$N)</f>
        <v>0</v>
      </c>
      <c r="I122" s="22">
        <f>+SUMIF('TOTAL RECURSOS 2020'!$P:$P,CONCATENATE("M001",$A122,4,$F$8),'TOTAL RECURSOS 2020'!$N:$N)</f>
        <v>0</v>
      </c>
      <c r="J122" s="22">
        <f>+SUMIF('TOTAL RECURSOS 2020'!$P:$P,CONCATENATE("E006",$A122,4,$F$8),'TOTAL RECURSOS 2020'!$N:$N)</f>
        <v>12000</v>
      </c>
    </row>
    <row r="123" spans="1:10" s="9" customFormat="1" ht="17.100000000000001" customHeight="1" x14ac:dyDescent="0.2">
      <c r="A123" s="26">
        <v>2900</v>
      </c>
      <c r="B123" s="19" t="s">
        <v>278</v>
      </c>
      <c r="C123" s="20">
        <f>+C124+C126+C128+C132+C134+C136+C138+C130</f>
        <v>3549100</v>
      </c>
      <c r="D123" s="20">
        <f>+D124+D126+D128+D132+D134+D136+D138+D130</f>
        <v>0</v>
      </c>
      <c r="E123" s="20">
        <f>+E124+E126+E128+E132+E134+E136+E138+E130</f>
        <v>0</v>
      </c>
      <c r="F123" s="20">
        <f t="shared" ref="F123:J123" si="51">+F124+F126+F128+F132+F134+F136+F138+F130</f>
        <v>0</v>
      </c>
      <c r="G123" s="20">
        <f t="shared" si="51"/>
        <v>0</v>
      </c>
      <c r="H123" s="20">
        <f t="shared" si="51"/>
        <v>0</v>
      </c>
      <c r="I123" s="20">
        <f t="shared" si="51"/>
        <v>10700</v>
      </c>
      <c r="J123" s="20">
        <f t="shared" si="51"/>
        <v>3538400</v>
      </c>
    </row>
    <row r="124" spans="1:10" ht="17.100000000000001" customHeight="1" x14ac:dyDescent="0.25">
      <c r="A124" s="27" t="s">
        <v>153</v>
      </c>
      <c r="B124" s="21" t="s">
        <v>279</v>
      </c>
      <c r="C124" s="22">
        <f t="shared" ref="C124:J124" si="52">+C125</f>
        <v>390000</v>
      </c>
      <c r="D124" s="22">
        <f t="shared" si="52"/>
        <v>0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390000</v>
      </c>
    </row>
    <row r="125" spans="1:10" ht="17.100000000000001" customHeight="1" x14ac:dyDescent="0.25">
      <c r="A125" s="28" t="s">
        <v>32</v>
      </c>
      <c r="B125" s="21" t="s">
        <v>279</v>
      </c>
      <c r="C125" s="22">
        <f>+SUM(D125:J125)</f>
        <v>390000</v>
      </c>
      <c r="D125" s="22">
        <f>+SUMIF('TOTAL RECURSOS 2020'!$P:$P,CONCATENATE("O001",$A125,1,$F$8),'TOTAL RECURSOS 2020'!$N:$N)</f>
        <v>0</v>
      </c>
      <c r="E125" s="22">
        <f>+SUMIF('TOTAL RECURSOS 2020'!$P:$P,CONCATENATE("M001",$A125,1,$F$8),'TOTAL RECURSOS 2020'!$N:$N)</f>
        <v>0</v>
      </c>
      <c r="F125" s="22">
        <f>+SUMIF('TOTAL RECURSOS 2020'!$P:$P,CONCATENATE("E006",$A125,1,$F$8),'TOTAL RECURSOS 2020'!$N:$N)</f>
        <v>0</v>
      </c>
      <c r="G125" s="22">
        <f>+SUMIF('TOTAL RECURSOS 2020'!$P:$P,CONCATENATE("K024",$A125,1,$G$8),'TOTAL RECURSOS 2020'!$N:$N)</f>
        <v>0</v>
      </c>
      <c r="H125" s="22">
        <f>+SUMIF('TOTAL RECURSOS 2020'!$P:$P,CONCATENATE("O001",$A125,4,$F$8),'TOTAL RECURSOS 2020'!$N:$N)</f>
        <v>0</v>
      </c>
      <c r="I125" s="22">
        <f>+SUMIF('TOTAL RECURSOS 2020'!$P:$P,CONCATENATE("M001",$A125,4,$F$8),'TOTAL RECURSOS 2020'!$N:$N)</f>
        <v>0</v>
      </c>
      <c r="J125" s="22">
        <f>+SUMIF('TOTAL RECURSOS 2020'!$P:$P,CONCATENATE("E006",$A125,4,$F$8),'TOTAL RECURSOS 2020'!$N:$N)</f>
        <v>390000</v>
      </c>
    </row>
    <row r="126" spans="1:10" ht="17.100000000000001" customHeight="1" x14ac:dyDescent="0.25">
      <c r="A126" s="27" t="s">
        <v>154</v>
      </c>
      <c r="B126" s="21" t="s">
        <v>280</v>
      </c>
      <c r="C126" s="22">
        <f t="shared" ref="C126:J126" si="53">+C127</f>
        <v>81000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81000</v>
      </c>
    </row>
    <row r="127" spans="1:10" ht="17.100000000000001" customHeight="1" x14ac:dyDescent="0.25">
      <c r="A127" s="28" t="s">
        <v>33</v>
      </c>
      <c r="B127" s="21" t="s">
        <v>280</v>
      </c>
      <c r="C127" s="22">
        <f>+SUM(D127:J127)</f>
        <v>81000</v>
      </c>
      <c r="D127" s="22">
        <f>+SUMIF('TOTAL RECURSOS 2020'!$P:$P,CONCATENATE("O001",$A127,1,$F$8),'TOTAL RECURSOS 2020'!$N:$N)</f>
        <v>0</v>
      </c>
      <c r="E127" s="22">
        <f>+SUMIF('TOTAL RECURSOS 2020'!$P:$P,CONCATENATE("M001",$A127,1,$F$8),'TOTAL RECURSOS 2020'!$N:$N)</f>
        <v>0</v>
      </c>
      <c r="F127" s="22">
        <f>+SUMIF('TOTAL RECURSOS 2020'!$P:$P,CONCATENATE("E006",$A127,1,$F$8),'TOTAL RECURSOS 2020'!$N:$N)</f>
        <v>0</v>
      </c>
      <c r="G127" s="22">
        <f>+SUMIF('TOTAL RECURSOS 2020'!$P:$P,CONCATENATE("K024",$A127,1,$G$8),'TOTAL RECURSOS 2020'!$N:$N)</f>
        <v>0</v>
      </c>
      <c r="H127" s="22">
        <f>+SUMIF('TOTAL RECURSOS 2020'!$P:$P,CONCATENATE("O001",$A127,4,$F$8),'TOTAL RECURSOS 2020'!$N:$N)</f>
        <v>0</v>
      </c>
      <c r="I127" s="22">
        <f>+SUMIF('TOTAL RECURSOS 2020'!$P:$P,CONCATENATE("M001",$A127,4,$F$8),'TOTAL RECURSOS 2020'!$N:$N)</f>
        <v>0</v>
      </c>
      <c r="J127" s="22">
        <f>+SUMIF('TOTAL RECURSOS 2020'!$P:$P,CONCATENATE("E006",$A127,4,$F$8),'TOTAL RECURSOS 2020'!$N:$N)</f>
        <v>81000</v>
      </c>
    </row>
    <row r="128" spans="1:10" ht="17.100000000000001" customHeight="1" x14ac:dyDescent="0.25">
      <c r="A128" s="27">
        <v>293</v>
      </c>
      <c r="B128" s="21" t="s">
        <v>476</v>
      </c>
      <c r="C128" s="22">
        <f t="shared" ref="C128:J130" si="54">+C129</f>
        <v>15000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15000</v>
      </c>
    </row>
    <row r="129" spans="1:10" ht="17.100000000000001" customHeight="1" x14ac:dyDescent="0.25">
      <c r="A129" s="28">
        <v>29301</v>
      </c>
      <c r="B129" s="21" t="s">
        <v>476</v>
      </c>
      <c r="C129" s="22">
        <f>+SUM(D129:J129)</f>
        <v>15000</v>
      </c>
      <c r="D129" s="22">
        <f>+SUMIF('TOTAL RECURSOS 2020'!$P:$P,CONCATENATE("O001",$A129,1,$F$8),'TOTAL RECURSOS 2020'!$N:$N)</f>
        <v>0</v>
      </c>
      <c r="E129" s="22">
        <f>+SUMIF('TOTAL RECURSOS 2020'!$P:$P,CONCATENATE("M001",$A129,1,$F$8),'TOTAL RECURSOS 2020'!$N:$N)</f>
        <v>0</v>
      </c>
      <c r="F129" s="22">
        <f>+SUMIF('TOTAL RECURSOS 2020'!$P:$P,CONCATENATE("E006",$A129,1,$F$8),'TOTAL RECURSOS 2020'!$N:$N)</f>
        <v>0</v>
      </c>
      <c r="G129" s="22">
        <f>+SUMIF('TOTAL RECURSOS 2020'!$P:$P,CONCATENATE("K024",$A129,1,$G$8),'TOTAL RECURSOS 2020'!$N:$N)</f>
        <v>0</v>
      </c>
      <c r="H129" s="22">
        <f>+SUMIF('TOTAL RECURSOS 2020'!$P:$P,CONCATENATE("O001",$A129,4,$F$8),'TOTAL RECURSOS 2020'!$N:$N)</f>
        <v>0</v>
      </c>
      <c r="I129" s="22">
        <f>+SUMIF('TOTAL RECURSOS 2020'!$P:$P,CONCATENATE("M001",$A129,4,$F$8),'TOTAL RECURSOS 2020'!$N:$N)</f>
        <v>0</v>
      </c>
      <c r="J129" s="22">
        <f>+SUMIF('TOTAL RECURSOS 2020'!$P:$P,CONCATENATE("E006",$A129,4,$F$8),'TOTAL RECURSOS 2020'!$N:$N)</f>
        <v>15000</v>
      </c>
    </row>
    <row r="130" spans="1:10" ht="17.100000000000001" customHeight="1" x14ac:dyDescent="0.25">
      <c r="A130" s="27" t="s">
        <v>155</v>
      </c>
      <c r="B130" s="21" t="s">
        <v>281</v>
      </c>
      <c r="C130" s="22">
        <f t="shared" si="54"/>
        <v>360000</v>
      </c>
      <c r="D130" s="22">
        <f t="shared" si="54"/>
        <v>0</v>
      </c>
      <c r="E130" s="22">
        <f t="shared" si="54"/>
        <v>0</v>
      </c>
      <c r="F130" s="22">
        <f t="shared" si="54"/>
        <v>0</v>
      </c>
      <c r="G130" s="22">
        <f t="shared" si="54"/>
        <v>0</v>
      </c>
      <c r="H130" s="22">
        <f t="shared" si="54"/>
        <v>0</v>
      </c>
      <c r="I130" s="22">
        <f t="shared" si="54"/>
        <v>10700</v>
      </c>
      <c r="J130" s="22">
        <f t="shared" si="54"/>
        <v>349300</v>
      </c>
    </row>
    <row r="131" spans="1:10" ht="17.100000000000001" customHeight="1" x14ac:dyDescent="0.25">
      <c r="A131" s="28" t="s">
        <v>34</v>
      </c>
      <c r="B131" s="21" t="s">
        <v>282</v>
      </c>
      <c r="C131" s="22">
        <f>+SUM(D131:J131)</f>
        <v>360000</v>
      </c>
      <c r="D131" s="22">
        <f>+SUMIF('TOTAL RECURSOS 2020'!$P:$P,CONCATENATE("O001",$A131,1,$F$8),'TOTAL RECURSOS 2020'!$N:$N)</f>
        <v>0</v>
      </c>
      <c r="E131" s="22">
        <f>+SUMIF('TOTAL RECURSOS 2020'!$P:$P,CONCATENATE("M001",$A131,1,$F$8),'TOTAL RECURSOS 2020'!$N:$N)</f>
        <v>0</v>
      </c>
      <c r="F131" s="22">
        <f>+SUMIF('TOTAL RECURSOS 2020'!$P:$P,CONCATENATE("E006",$A131,1,$F$8),'TOTAL RECURSOS 2020'!$N:$N)</f>
        <v>0</v>
      </c>
      <c r="G131" s="22">
        <f>+SUMIF('TOTAL RECURSOS 2020'!$P:$P,CONCATENATE("K024",$A131,1,$G$8),'TOTAL RECURSOS 2020'!$N:$N)</f>
        <v>0</v>
      </c>
      <c r="H131" s="22">
        <f>+SUMIF('TOTAL RECURSOS 2020'!$P:$P,CONCATENATE("O001",$A131,4,$F$8),'TOTAL RECURSOS 2020'!$N:$N)</f>
        <v>0</v>
      </c>
      <c r="I131" s="22">
        <f>+SUMIF('TOTAL RECURSOS 2020'!$P:$P,CONCATENATE("M001",$A131,4,$F$8),'TOTAL RECURSOS 2020'!$N:$N)</f>
        <v>10700</v>
      </c>
      <c r="J131" s="22">
        <f>+SUMIF('TOTAL RECURSOS 2020'!$P:$P,CONCATENATE("E006",$A131,4,$F$8),'TOTAL RECURSOS 2020'!$N:$N)</f>
        <v>349300</v>
      </c>
    </row>
    <row r="132" spans="1:10" ht="17.100000000000001" customHeight="1" x14ac:dyDescent="0.25">
      <c r="A132" s="27" t="s">
        <v>156</v>
      </c>
      <c r="B132" s="21" t="s">
        <v>283</v>
      </c>
      <c r="C132" s="22">
        <f t="shared" ref="C132:J132" si="55">+C133</f>
        <v>950000</v>
      </c>
      <c r="D132" s="22">
        <f t="shared" si="55"/>
        <v>0</v>
      </c>
      <c r="E132" s="22">
        <f t="shared" si="55"/>
        <v>0</v>
      </c>
      <c r="F132" s="22">
        <f t="shared" si="55"/>
        <v>0</v>
      </c>
      <c r="G132" s="22">
        <f t="shared" si="55"/>
        <v>0</v>
      </c>
      <c r="H132" s="22">
        <f t="shared" si="55"/>
        <v>0</v>
      </c>
      <c r="I132" s="22">
        <f t="shared" si="55"/>
        <v>0</v>
      </c>
      <c r="J132" s="22">
        <f t="shared" si="55"/>
        <v>950000</v>
      </c>
    </row>
    <row r="133" spans="1:10" ht="17.100000000000001" customHeight="1" x14ac:dyDescent="0.25">
      <c r="A133" s="28" t="s">
        <v>35</v>
      </c>
      <c r="B133" s="21" t="s">
        <v>283</v>
      </c>
      <c r="C133" s="22">
        <f>+SUM(D133:J133)</f>
        <v>950000</v>
      </c>
      <c r="D133" s="22">
        <f>+SUMIF('TOTAL RECURSOS 2020'!$P:$P,CONCATENATE("O001",$A133,1,$F$8),'TOTAL RECURSOS 2020'!$N:$N)</f>
        <v>0</v>
      </c>
      <c r="E133" s="22">
        <f>+SUMIF('TOTAL RECURSOS 2020'!$P:$P,CONCATENATE("M001",$A133,1,$F$8),'TOTAL RECURSOS 2020'!$N:$N)</f>
        <v>0</v>
      </c>
      <c r="F133" s="22">
        <f>+SUMIF('TOTAL RECURSOS 2020'!$P:$P,CONCATENATE("E006",$A133,1,$F$8),'TOTAL RECURSOS 2020'!$N:$N)</f>
        <v>0</v>
      </c>
      <c r="G133" s="22">
        <f>+SUMIF('TOTAL RECURSOS 2020'!$P:$P,CONCATENATE("K024",$A133,1,$G$8),'TOTAL RECURSOS 2020'!$N:$N)</f>
        <v>0</v>
      </c>
      <c r="H133" s="22">
        <f>+SUMIF('TOTAL RECURSOS 2020'!$P:$P,CONCATENATE("O001",$A133,4,$F$8),'TOTAL RECURSOS 2020'!$N:$N)</f>
        <v>0</v>
      </c>
      <c r="I133" s="22">
        <f>+SUMIF('TOTAL RECURSOS 2020'!$P:$P,CONCATENATE("M001",$A133,4,$F$8),'TOTAL RECURSOS 2020'!$N:$N)</f>
        <v>0</v>
      </c>
      <c r="J133" s="22">
        <f>+SUMIF('TOTAL RECURSOS 2020'!$P:$P,CONCATENATE("E006",$A133,4,$F$8),'TOTAL RECURSOS 2020'!$N:$N)</f>
        <v>950000</v>
      </c>
    </row>
    <row r="134" spans="1:10" ht="17.100000000000001" customHeight="1" x14ac:dyDescent="0.25">
      <c r="A134" s="27" t="s">
        <v>157</v>
      </c>
      <c r="B134" s="21" t="s">
        <v>284</v>
      </c>
      <c r="C134" s="22">
        <f t="shared" ref="C134:J134" si="56">+C135</f>
        <v>700000</v>
      </c>
      <c r="D134" s="22">
        <f t="shared" si="56"/>
        <v>0</v>
      </c>
      <c r="E134" s="22">
        <f t="shared" si="56"/>
        <v>0</v>
      </c>
      <c r="F134" s="22">
        <f t="shared" si="56"/>
        <v>0</v>
      </c>
      <c r="G134" s="22">
        <f t="shared" si="56"/>
        <v>0</v>
      </c>
      <c r="H134" s="22">
        <f t="shared" si="56"/>
        <v>0</v>
      </c>
      <c r="I134" s="22">
        <f t="shared" si="56"/>
        <v>0</v>
      </c>
      <c r="J134" s="22">
        <f t="shared" si="56"/>
        <v>700000</v>
      </c>
    </row>
    <row r="135" spans="1:10" ht="17.100000000000001" customHeight="1" x14ac:dyDescent="0.25">
      <c r="A135" s="28" t="s">
        <v>89</v>
      </c>
      <c r="B135" s="21" t="s">
        <v>284</v>
      </c>
      <c r="C135" s="22">
        <f>+SUM(D135:J135)</f>
        <v>700000</v>
      </c>
      <c r="D135" s="22">
        <f>+SUMIF('TOTAL RECURSOS 2020'!$P:$P,CONCATENATE("O001",$A135,1,$F$8),'TOTAL RECURSOS 2020'!$N:$N)</f>
        <v>0</v>
      </c>
      <c r="E135" s="22">
        <f>+SUMIF('TOTAL RECURSOS 2020'!$P:$P,CONCATENATE("M001",$A135,1,$F$8),'TOTAL RECURSOS 2020'!$N:$N)</f>
        <v>0</v>
      </c>
      <c r="F135" s="22">
        <f>+SUMIF('TOTAL RECURSOS 2020'!$P:$P,CONCATENATE("E006",$A135,1,$F$8),'TOTAL RECURSOS 2020'!$N:$N)</f>
        <v>0</v>
      </c>
      <c r="G135" s="22">
        <f>+SUMIF('TOTAL RECURSOS 2020'!$P:$P,CONCATENATE("K024",$A135,1,$G$8),'TOTAL RECURSOS 2020'!$N:$N)</f>
        <v>0</v>
      </c>
      <c r="H135" s="22">
        <f>+SUMIF('TOTAL RECURSOS 2020'!$P:$P,CONCATENATE("O001",$A135,4,$F$8),'TOTAL RECURSOS 2020'!$N:$N)</f>
        <v>0</v>
      </c>
      <c r="I135" s="22">
        <f>+SUMIF('TOTAL RECURSOS 2020'!$P:$P,CONCATENATE("M001",$A135,4,$F$8),'TOTAL RECURSOS 2020'!$N:$N)</f>
        <v>0</v>
      </c>
      <c r="J135" s="22">
        <f>+SUMIF('TOTAL RECURSOS 2020'!$P:$P,CONCATENATE("E006",$A135,4,$F$8),'TOTAL RECURSOS 2020'!$N:$N)</f>
        <v>700000</v>
      </c>
    </row>
    <row r="136" spans="1:10" ht="17.100000000000001" customHeight="1" x14ac:dyDescent="0.25">
      <c r="A136" s="27" t="s">
        <v>158</v>
      </c>
      <c r="B136" s="21" t="s">
        <v>285</v>
      </c>
      <c r="C136" s="22">
        <f t="shared" ref="C136:J136" si="57">+C137</f>
        <v>700000</v>
      </c>
      <c r="D136" s="22">
        <f t="shared" si="57"/>
        <v>0</v>
      </c>
      <c r="E136" s="22">
        <f t="shared" si="57"/>
        <v>0</v>
      </c>
      <c r="F136" s="22">
        <f t="shared" si="57"/>
        <v>0</v>
      </c>
      <c r="G136" s="22">
        <f t="shared" si="57"/>
        <v>0</v>
      </c>
      <c r="H136" s="22">
        <f t="shared" si="57"/>
        <v>0</v>
      </c>
      <c r="I136" s="22">
        <f t="shared" si="57"/>
        <v>0</v>
      </c>
      <c r="J136" s="22">
        <f t="shared" si="57"/>
        <v>700000</v>
      </c>
    </row>
    <row r="137" spans="1:10" ht="17.100000000000001" customHeight="1" x14ac:dyDescent="0.25">
      <c r="A137" s="28" t="s">
        <v>36</v>
      </c>
      <c r="B137" s="21" t="s">
        <v>285</v>
      </c>
      <c r="C137" s="22">
        <f>+SUM(D137:J137)</f>
        <v>700000</v>
      </c>
      <c r="D137" s="22">
        <f>+SUMIF('TOTAL RECURSOS 2020'!$P:$P,CONCATENATE("O001",$A137,1,$F$8),'TOTAL RECURSOS 2020'!$N:$N)</f>
        <v>0</v>
      </c>
      <c r="E137" s="22">
        <f>+SUMIF('TOTAL RECURSOS 2020'!$P:$P,CONCATENATE("M001",$A137,1,$F$8),'TOTAL RECURSOS 2020'!$N:$N)</f>
        <v>0</v>
      </c>
      <c r="F137" s="22">
        <f>+SUMIF('TOTAL RECURSOS 2020'!$P:$P,CONCATENATE("E006",$A137,1,$F$8),'TOTAL RECURSOS 2020'!$N:$N)</f>
        <v>0</v>
      </c>
      <c r="G137" s="22">
        <f>+SUMIF('TOTAL RECURSOS 2020'!$P:$P,CONCATENATE("K024",$A137,1,$G$8),'TOTAL RECURSOS 2020'!$N:$N)</f>
        <v>0</v>
      </c>
      <c r="H137" s="22">
        <f>+SUMIF('TOTAL RECURSOS 2020'!$P:$P,CONCATENATE("O001",$A137,4,$F$8),'TOTAL RECURSOS 2020'!$N:$N)</f>
        <v>0</v>
      </c>
      <c r="I137" s="22">
        <f>+SUMIF('TOTAL RECURSOS 2020'!$P:$P,CONCATENATE("M001",$A137,4,$F$8),'TOTAL RECURSOS 2020'!$N:$N)</f>
        <v>0</v>
      </c>
      <c r="J137" s="22">
        <f>+SUMIF('TOTAL RECURSOS 2020'!$P:$P,CONCATENATE("E006",$A137,4,$F$8),'TOTAL RECURSOS 2020'!$N:$N)</f>
        <v>700000</v>
      </c>
    </row>
    <row r="138" spans="1:10" ht="17.100000000000001" customHeight="1" x14ac:dyDescent="0.25">
      <c r="A138" s="27" t="s">
        <v>159</v>
      </c>
      <c r="B138" s="21" t="s">
        <v>286</v>
      </c>
      <c r="C138" s="22">
        <f t="shared" ref="C138:J138" si="58">+C139</f>
        <v>353100</v>
      </c>
      <c r="D138" s="22">
        <f t="shared" si="58"/>
        <v>0</v>
      </c>
      <c r="E138" s="22">
        <f t="shared" si="58"/>
        <v>0</v>
      </c>
      <c r="F138" s="22">
        <f t="shared" si="58"/>
        <v>0</v>
      </c>
      <c r="G138" s="22">
        <f t="shared" si="58"/>
        <v>0</v>
      </c>
      <c r="H138" s="22">
        <f t="shared" si="58"/>
        <v>0</v>
      </c>
      <c r="I138" s="22">
        <f t="shared" si="58"/>
        <v>0</v>
      </c>
      <c r="J138" s="22">
        <f t="shared" si="58"/>
        <v>353100</v>
      </c>
    </row>
    <row r="139" spans="1:10" ht="17.100000000000001" customHeight="1" x14ac:dyDescent="0.25">
      <c r="A139" s="28" t="s">
        <v>90</v>
      </c>
      <c r="B139" s="21" t="s">
        <v>286</v>
      </c>
      <c r="C139" s="22">
        <f>+SUM(D139:J139)</f>
        <v>353100</v>
      </c>
      <c r="D139" s="22">
        <f>+SUMIF('TOTAL RECURSOS 2020'!$P:$P,CONCATENATE("O001",$A139,1,$F$8),'TOTAL RECURSOS 2020'!$N:$N)</f>
        <v>0</v>
      </c>
      <c r="E139" s="22">
        <f>+SUMIF('TOTAL RECURSOS 2020'!$P:$P,CONCATENATE("M001",$A139,1,$F$8),'TOTAL RECURSOS 2020'!$N:$N)</f>
        <v>0</v>
      </c>
      <c r="F139" s="22">
        <f>+SUMIF('TOTAL RECURSOS 2020'!$P:$P,CONCATENATE("E006",$A139,1,$F$8),'TOTAL RECURSOS 2020'!$N:$N)</f>
        <v>0</v>
      </c>
      <c r="G139" s="22">
        <f>+SUMIF('TOTAL RECURSOS 2020'!$P:$P,CONCATENATE("K024",$A139,1,$G$8),'TOTAL RECURSOS 2020'!$N:$N)</f>
        <v>0</v>
      </c>
      <c r="H139" s="22">
        <f>+SUMIF('TOTAL RECURSOS 2020'!$P:$P,CONCATENATE("O001",$A139,4,$F$8),'TOTAL RECURSOS 2020'!$N:$N)</f>
        <v>0</v>
      </c>
      <c r="I139" s="22">
        <f>+SUMIF('TOTAL RECURSOS 2020'!$P:$P,CONCATENATE("M001",$A139,4,$F$8),'TOTAL RECURSOS 2020'!$N:$N)</f>
        <v>0</v>
      </c>
      <c r="J139" s="22">
        <f>+SUMIF('TOTAL RECURSOS 2020'!$P:$P,CONCATENATE("E006",$A139,4,$F$8),'TOTAL RECURSOS 2020'!$N:$N)</f>
        <v>353100</v>
      </c>
    </row>
    <row r="140" spans="1:10" s="9" customFormat="1" ht="17.100000000000001" customHeight="1" x14ac:dyDescent="0.2">
      <c r="A140" s="23">
        <v>3000</v>
      </c>
      <c r="B140" s="24" t="s">
        <v>287</v>
      </c>
      <c r="C140" s="18">
        <f t="shared" ref="C140:J140" si="59">+C141+C162+C176+C198+C207+C225+C239+C248</f>
        <v>102245185</v>
      </c>
      <c r="D140" s="18">
        <f t="shared" si="59"/>
        <v>116694</v>
      </c>
      <c r="E140" s="18">
        <f t="shared" si="59"/>
        <v>199492</v>
      </c>
      <c r="F140" s="18">
        <f t="shared" si="59"/>
        <v>44846128</v>
      </c>
      <c r="G140" s="18">
        <f t="shared" si="59"/>
        <v>0</v>
      </c>
      <c r="H140" s="18">
        <f t="shared" si="59"/>
        <v>92100</v>
      </c>
      <c r="I140" s="18">
        <f t="shared" si="59"/>
        <v>1917500</v>
      </c>
      <c r="J140" s="18">
        <f t="shared" si="59"/>
        <v>55073271</v>
      </c>
    </row>
    <row r="141" spans="1:10" s="9" customFormat="1" ht="17.100000000000001" customHeight="1" x14ac:dyDescent="0.2">
      <c r="A141" s="26">
        <v>3100</v>
      </c>
      <c r="B141" s="19" t="s">
        <v>288</v>
      </c>
      <c r="C141" s="20">
        <f>+C142+C144+C146+C148+C150+C152+C156+C158+C160</f>
        <v>31836223</v>
      </c>
      <c r="D141" s="20">
        <f>+D142+D144+D146+D148+D150+D152+D156+D158+D160</f>
        <v>0</v>
      </c>
      <c r="E141" s="20">
        <f>+E142+E144+E146+E148+E150+E152+E156+E158+E160</f>
        <v>0</v>
      </c>
      <c r="F141" s="20">
        <f>+F142+F144+F146+F148+F150+F152+F156+F158+F160</f>
        <v>25698423</v>
      </c>
      <c r="G141" s="20">
        <f t="shared" ref="G141" si="60">+G142+G144+G146+G148+G152+G156+G158+G160</f>
        <v>0</v>
      </c>
      <c r="H141" s="20">
        <f>+H142+H144+H146+H148+H150+H152+H156+H158+H160</f>
        <v>1300</v>
      </c>
      <c r="I141" s="20">
        <f>+I142+I144+I146+I148+I150+I152+I156+I158+I160</f>
        <v>2400</v>
      </c>
      <c r="J141" s="20">
        <f>+J142+J144+J146+J148+J150+J152+J156+J158+J160</f>
        <v>6134100</v>
      </c>
    </row>
    <row r="142" spans="1:10" ht="17.100000000000001" customHeight="1" x14ac:dyDescent="0.25">
      <c r="A142" s="27" t="s">
        <v>160</v>
      </c>
      <c r="B142" s="21" t="s">
        <v>289</v>
      </c>
      <c r="C142" s="22">
        <f t="shared" ref="C142:J142" si="61">+C143</f>
        <v>22000122</v>
      </c>
      <c r="D142" s="22">
        <f t="shared" si="61"/>
        <v>0</v>
      </c>
      <c r="E142" s="22">
        <f t="shared" si="61"/>
        <v>0</v>
      </c>
      <c r="F142" s="22">
        <f t="shared" si="61"/>
        <v>17858122</v>
      </c>
      <c r="G142" s="22">
        <f t="shared" si="61"/>
        <v>0</v>
      </c>
      <c r="H142" s="22">
        <f t="shared" si="61"/>
        <v>0</v>
      </c>
      <c r="I142" s="22">
        <f t="shared" si="61"/>
        <v>0</v>
      </c>
      <c r="J142" s="22">
        <f t="shared" si="61"/>
        <v>4142000</v>
      </c>
    </row>
    <row r="143" spans="1:10" ht="17.100000000000001" customHeight="1" x14ac:dyDescent="0.25">
      <c r="A143" s="28" t="s">
        <v>18</v>
      </c>
      <c r="B143" s="21" t="s">
        <v>290</v>
      </c>
      <c r="C143" s="22">
        <f>+SUM(D143:J143)</f>
        <v>22000122</v>
      </c>
      <c r="D143" s="22">
        <f>+SUMIF('TOTAL RECURSOS 2020'!$P:$P,CONCATENATE("O001",$A143,1,$F$8),'TOTAL RECURSOS 2020'!$N:$N)</f>
        <v>0</v>
      </c>
      <c r="E143" s="22">
        <f>+SUMIF('TOTAL RECURSOS 2020'!$P:$P,CONCATENATE("M001",$A143,1,$F$8),'TOTAL RECURSOS 2020'!$N:$N)</f>
        <v>0</v>
      </c>
      <c r="F143" s="22">
        <f>+SUMIF('TOTAL RECURSOS 2020'!$P:$P,CONCATENATE("E006",$A143,1,$F$8),'TOTAL RECURSOS 2020'!$N:$N)</f>
        <v>17858122</v>
      </c>
      <c r="G143" s="22">
        <f>+SUMIF('TOTAL RECURSOS 2020'!$P:$P,CONCATENATE("K024",$A143,1,$G$8),'TOTAL RECURSOS 2020'!$N:$N)</f>
        <v>0</v>
      </c>
      <c r="H143" s="22">
        <f>+SUMIF('TOTAL RECURSOS 2020'!$P:$P,CONCATENATE("O001",$A143,4,$F$8),'TOTAL RECURSOS 2020'!$N:$N)</f>
        <v>0</v>
      </c>
      <c r="I143" s="22">
        <f>+SUMIF('TOTAL RECURSOS 2020'!$P:$P,CONCATENATE("M001",$A143,4,$F$8),'TOTAL RECURSOS 2020'!$N:$N)</f>
        <v>0</v>
      </c>
      <c r="J143" s="22">
        <f>+SUMIF('TOTAL RECURSOS 2020'!$P:$P,CONCATENATE("E006",$A143,4,$F$8),'TOTAL RECURSOS 2020'!$N:$N)</f>
        <v>4142000</v>
      </c>
    </row>
    <row r="144" spans="1:10" ht="17.100000000000001" customHeight="1" x14ac:dyDescent="0.25">
      <c r="A144" s="27" t="s">
        <v>161</v>
      </c>
      <c r="B144" s="21" t="s">
        <v>291</v>
      </c>
      <c r="C144" s="22">
        <f t="shared" ref="C144:J144" si="62">+C145</f>
        <v>7408633</v>
      </c>
      <c r="D144" s="22">
        <f t="shared" si="62"/>
        <v>0</v>
      </c>
      <c r="E144" s="22">
        <f t="shared" si="62"/>
        <v>0</v>
      </c>
      <c r="F144" s="22">
        <f t="shared" si="62"/>
        <v>7408633</v>
      </c>
      <c r="G144" s="22">
        <f t="shared" si="62"/>
        <v>0</v>
      </c>
      <c r="H144" s="22">
        <f t="shared" si="62"/>
        <v>0</v>
      </c>
      <c r="I144" s="22">
        <f t="shared" si="62"/>
        <v>0</v>
      </c>
      <c r="J144" s="22">
        <f t="shared" si="62"/>
        <v>0</v>
      </c>
    </row>
    <row r="145" spans="1:10" ht="17.100000000000001" customHeight="1" x14ac:dyDescent="0.25">
      <c r="A145" s="28" t="s">
        <v>19</v>
      </c>
      <c r="B145" s="21" t="s">
        <v>292</v>
      </c>
      <c r="C145" s="22">
        <f>+SUM(D145:J145)</f>
        <v>7408633</v>
      </c>
      <c r="D145" s="22">
        <f>+SUMIF('TOTAL RECURSOS 2020'!$P:$P,CONCATENATE("O001",$A145,1,$F$8),'TOTAL RECURSOS 2020'!$N:$N)</f>
        <v>0</v>
      </c>
      <c r="E145" s="22">
        <f>+SUMIF('TOTAL RECURSOS 2020'!$P:$P,CONCATENATE("M001",$A145,1,$F$8),'TOTAL RECURSOS 2020'!$N:$N)</f>
        <v>0</v>
      </c>
      <c r="F145" s="22">
        <f>+SUMIF('TOTAL RECURSOS 2020'!$P:$P,CONCATENATE("E006",$A145,1,$F$8),'TOTAL RECURSOS 2020'!$N:$N)</f>
        <v>7408633</v>
      </c>
      <c r="G145" s="22">
        <f>+SUMIF('TOTAL RECURSOS 2020'!$P:$P,CONCATENATE("K024",$A145,1,$G$8),'TOTAL RECURSOS 2020'!$N:$N)</f>
        <v>0</v>
      </c>
      <c r="H145" s="22">
        <f>+SUMIF('TOTAL RECURSOS 2020'!$P:$P,CONCATENATE("O001",$A145,4,$F$8),'TOTAL RECURSOS 2020'!$N:$N)</f>
        <v>0</v>
      </c>
      <c r="I145" s="22">
        <f>+SUMIF('TOTAL RECURSOS 2020'!$P:$P,CONCATENATE("M001",$A145,4,$F$8),'TOTAL RECURSOS 2020'!$N:$N)</f>
        <v>0</v>
      </c>
      <c r="J145" s="22">
        <f>+SUMIF('TOTAL RECURSOS 2020'!$P:$P,CONCATENATE("E006",$A145,4,$F$8),'TOTAL RECURSOS 2020'!$N:$N)</f>
        <v>0</v>
      </c>
    </row>
    <row r="146" spans="1:10" ht="17.100000000000001" customHeight="1" x14ac:dyDescent="0.25">
      <c r="A146" s="27" t="s">
        <v>162</v>
      </c>
      <c r="B146" s="21" t="s">
        <v>293</v>
      </c>
      <c r="C146" s="22">
        <f t="shared" ref="C146:J146" si="63">+C147</f>
        <v>1498000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1498000</v>
      </c>
    </row>
    <row r="147" spans="1:10" ht="17.100000000000001" customHeight="1" x14ac:dyDescent="0.25">
      <c r="A147" s="28" t="s">
        <v>37</v>
      </c>
      <c r="B147" s="21" t="s">
        <v>294</v>
      </c>
      <c r="C147" s="22">
        <f>+SUM(D147:J147)</f>
        <v>1498000</v>
      </c>
      <c r="D147" s="22">
        <f>+SUMIF('TOTAL RECURSOS 2020'!$P:$P,CONCATENATE("O001",$A147,1,$F$8),'TOTAL RECURSOS 2020'!$N:$N)</f>
        <v>0</v>
      </c>
      <c r="E147" s="22">
        <f>+SUMIF('TOTAL RECURSOS 2020'!$P:$P,CONCATENATE("M001",$A147,1,$F$8),'TOTAL RECURSOS 2020'!$N:$N)</f>
        <v>0</v>
      </c>
      <c r="F147" s="22">
        <f>+SUMIF('TOTAL RECURSOS 2020'!$P:$P,CONCATENATE("E006",$A147,1,$F$8),'TOTAL RECURSOS 2020'!$N:$N)</f>
        <v>0</v>
      </c>
      <c r="G147" s="22">
        <f>+SUMIF('TOTAL RECURSOS 2020'!$P:$P,CONCATENATE("K024",$A147,1,$G$8),'TOTAL RECURSOS 2020'!$N:$N)</f>
        <v>0</v>
      </c>
      <c r="H147" s="22">
        <f>+SUMIF('TOTAL RECURSOS 2020'!$P:$P,CONCATENATE("O001",$A147,4,$F$8),'TOTAL RECURSOS 2020'!$N:$N)</f>
        <v>0</v>
      </c>
      <c r="I147" s="22">
        <f>+SUMIF('TOTAL RECURSOS 2020'!$P:$P,CONCATENATE("M001",$A147,4,$F$8),'TOTAL RECURSOS 2020'!$N:$N)</f>
        <v>0</v>
      </c>
      <c r="J147" s="22">
        <f>+SUMIF('TOTAL RECURSOS 2020'!$P:$P,CONCATENATE("E006",$A147,4,$F$8),'TOTAL RECURSOS 2020'!$N:$N)</f>
        <v>1498000</v>
      </c>
    </row>
    <row r="148" spans="1:10" ht="17.100000000000001" customHeight="1" x14ac:dyDescent="0.25">
      <c r="A148" s="27" t="s">
        <v>163</v>
      </c>
      <c r="B148" s="21" t="s">
        <v>295</v>
      </c>
      <c r="C148" s="22">
        <f t="shared" ref="C148:J150" si="64">+C149</f>
        <v>75500</v>
      </c>
      <c r="D148" s="22">
        <f t="shared" si="64"/>
        <v>0</v>
      </c>
      <c r="E148" s="22">
        <f t="shared" si="64"/>
        <v>0</v>
      </c>
      <c r="F148" s="22">
        <f t="shared" si="64"/>
        <v>0</v>
      </c>
      <c r="G148" s="22">
        <f t="shared" si="64"/>
        <v>0</v>
      </c>
      <c r="H148" s="22">
        <f t="shared" si="64"/>
        <v>1300</v>
      </c>
      <c r="I148" s="22">
        <f t="shared" si="64"/>
        <v>2400</v>
      </c>
      <c r="J148" s="22">
        <f t="shared" si="64"/>
        <v>71800</v>
      </c>
    </row>
    <row r="149" spans="1:10" ht="17.100000000000001" customHeight="1" x14ac:dyDescent="0.25">
      <c r="A149" s="28" t="s">
        <v>50</v>
      </c>
      <c r="B149" s="21" t="s">
        <v>296</v>
      </c>
      <c r="C149" s="22">
        <f>+SUM(D149:J149)</f>
        <v>75500</v>
      </c>
      <c r="D149" s="22">
        <f>+SUMIF('TOTAL RECURSOS 2020'!$P:$P,CONCATENATE("O001",$A149,1,$F$8),'TOTAL RECURSOS 2020'!$N:$N)</f>
        <v>0</v>
      </c>
      <c r="E149" s="22">
        <f>+SUMIF('TOTAL RECURSOS 2020'!$P:$P,CONCATENATE("M001",$A149,1,$F$8),'TOTAL RECURSOS 2020'!$N:$N)</f>
        <v>0</v>
      </c>
      <c r="F149" s="22">
        <f>+SUMIF('TOTAL RECURSOS 2020'!$P:$P,CONCATENATE("E006",$A149,1,$F$8),'TOTAL RECURSOS 2020'!$N:$N)</f>
        <v>0</v>
      </c>
      <c r="G149" s="22">
        <f>+SUMIF('TOTAL RECURSOS 2020'!$P:$P,CONCATENATE("K024",$A149,1,$G$8),'TOTAL RECURSOS 2020'!$N:$N)</f>
        <v>0</v>
      </c>
      <c r="H149" s="22">
        <f>+SUMIF('TOTAL RECURSOS 2020'!$P:$P,CONCATENATE("O001",$A149,4,$F$8),'TOTAL RECURSOS 2020'!$N:$N)</f>
        <v>1300</v>
      </c>
      <c r="I149" s="22">
        <f>+SUMIF('TOTAL RECURSOS 2020'!$P:$P,CONCATENATE("M001",$A149,4,$F$8),'TOTAL RECURSOS 2020'!$N:$N)</f>
        <v>2400</v>
      </c>
      <c r="J149" s="22">
        <f>+SUMIF('TOTAL RECURSOS 2020'!$P:$P,CONCATENATE("E006",$A149,4,$F$8),'TOTAL RECURSOS 2020'!$N:$N)</f>
        <v>71800</v>
      </c>
    </row>
    <row r="150" spans="1:10" ht="17.100000000000001" customHeight="1" x14ac:dyDescent="0.25">
      <c r="A150" s="27">
        <v>315</v>
      </c>
      <c r="B150" s="21" t="s">
        <v>488</v>
      </c>
      <c r="C150" s="22">
        <f t="shared" si="64"/>
        <v>129700</v>
      </c>
      <c r="D150" s="22">
        <f t="shared" si="64"/>
        <v>0</v>
      </c>
      <c r="E150" s="22">
        <f t="shared" si="64"/>
        <v>0</v>
      </c>
      <c r="F150" s="22">
        <f t="shared" si="64"/>
        <v>0</v>
      </c>
      <c r="G150" s="22">
        <f t="shared" si="64"/>
        <v>0</v>
      </c>
      <c r="H150" s="22">
        <f t="shared" si="64"/>
        <v>0</v>
      </c>
      <c r="I150" s="22">
        <f t="shared" si="64"/>
        <v>0</v>
      </c>
      <c r="J150" s="22">
        <f t="shared" si="64"/>
        <v>129700</v>
      </c>
    </row>
    <row r="151" spans="1:10" ht="17.100000000000001" customHeight="1" x14ac:dyDescent="0.25">
      <c r="A151" s="28">
        <v>31501</v>
      </c>
      <c r="B151" s="21" t="s">
        <v>489</v>
      </c>
      <c r="C151" s="22">
        <f>+SUM(D151:J151)</f>
        <v>129700</v>
      </c>
      <c r="D151" s="22">
        <f>+SUMIF('TOTAL RECURSOS 2020'!$P:$P,CONCATENATE("O001",$A151,1,$F$8),'TOTAL RECURSOS 2020'!$N:$N)</f>
        <v>0</v>
      </c>
      <c r="E151" s="22">
        <f>+SUMIF('TOTAL RECURSOS 2020'!$P:$P,CONCATENATE("M001",$A151,1,$F$8),'TOTAL RECURSOS 2020'!$N:$N)</f>
        <v>0</v>
      </c>
      <c r="F151" s="22">
        <f>+SUMIF('TOTAL RECURSOS 2020'!$P:$P,CONCATENATE("E006",$A151,1,$F$8),'TOTAL RECURSOS 2020'!$N:$N)</f>
        <v>0</v>
      </c>
      <c r="G151" s="22">
        <f>+SUMIF('TOTAL RECURSOS 2020'!$P:$P,CONCATENATE("K024",$A151,1,$G$8),'TOTAL RECURSOS 2020'!$N:$N)</f>
        <v>0</v>
      </c>
      <c r="H151" s="22">
        <f>+SUMIF('TOTAL RECURSOS 2020'!$P:$P,CONCATENATE("O001",$A151,4,$F$8),'TOTAL RECURSOS 2020'!$N:$N)</f>
        <v>0</v>
      </c>
      <c r="I151" s="22">
        <f>+SUMIF('TOTAL RECURSOS 2020'!$P:$P,CONCATENATE("M001",$A151,4,$F$8),'TOTAL RECURSOS 2020'!$N:$N)</f>
        <v>0</v>
      </c>
      <c r="J151" s="22">
        <f>+SUMIF('TOTAL RECURSOS 2020'!$P:$P,CONCATENATE("E006",$A151,4,$F$8),'TOTAL RECURSOS 2020'!$N:$N)</f>
        <v>129700</v>
      </c>
    </row>
    <row r="152" spans="1:10" ht="17.100000000000001" customHeight="1" x14ac:dyDescent="0.25">
      <c r="A152" s="27" t="s">
        <v>164</v>
      </c>
      <c r="B152" s="21" t="s">
        <v>297</v>
      </c>
      <c r="C152" s="22">
        <f t="shared" ref="C152:J152" si="65">+C153+C155</f>
        <v>431668</v>
      </c>
      <c r="D152" s="22">
        <f t="shared" si="65"/>
        <v>0</v>
      </c>
      <c r="E152" s="22">
        <f t="shared" si="65"/>
        <v>0</v>
      </c>
      <c r="F152" s="22">
        <f t="shared" si="65"/>
        <v>431668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0</v>
      </c>
    </row>
    <row r="153" spans="1:10" ht="17.100000000000001" customHeight="1" x14ac:dyDescent="0.25">
      <c r="A153" s="28" t="s">
        <v>51</v>
      </c>
      <c r="B153" s="21" t="s">
        <v>298</v>
      </c>
      <c r="C153" s="22">
        <f>+SUM(D153:J153)</f>
        <v>0</v>
      </c>
      <c r="D153" s="22">
        <f>+SUMIF('TOTAL RECURSOS 2020'!$P:$P,CONCATENATE("O001",$A153,1,$F$8),'TOTAL RECURSOS 2020'!$N:$N)</f>
        <v>0</v>
      </c>
      <c r="E153" s="22">
        <f>+SUMIF('TOTAL RECURSOS 2020'!$P:$P,CONCATENATE("M001",$A153,1,$F$8),'TOTAL RECURSOS 2020'!$N:$N)</f>
        <v>0</v>
      </c>
      <c r="F153" s="22">
        <f>+SUMIF('TOTAL RECURSOS 2020'!$P:$P,CONCATENATE("E006",$A153,1,$F$8),'TOTAL RECURSOS 2020'!$N:$N)</f>
        <v>0</v>
      </c>
      <c r="G153" s="22">
        <f>+SUMIF('TOTAL RECURSOS 2020'!$P:$P,CONCATENATE("K024",$A153,1,$G$8),'TOTAL RECURSOS 2020'!$N:$N)</f>
        <v>0</v>
      </c>
      <c r="H153" s="22">
        <f>+SUMIF('TOTAL RECURSOS 2020'!$P:$P,CONCATENATE("O001",$A153,4,$F$8),'TOTAL RECURSOS 2020'!$N:$N)</f>
        <v>0</v>
      </c>
      <c r="I153" s="22">
        <f>+SUMIF('TOTAL RECURSOS 2020'!$P:$P,CONCATENATE("M001",$A153,4,$F$8),'TOTAL RECURSOS 2020'!$N:$N)</f>
        <v>0</v>
      </c>
      <c r="J153" s="22">
        <f>+SUMIF('TOTAL RECURSOS 2020'!$P:$P,CONCATENATE("E006",$A153,4,$F$8),'TOTAL RECURSOS 2020'!$N:$N)</f>
        <v>0</v>
      </c>
    </row>
    <row r="154" spans="1:10" ht="17.100000000000001" customHeight="1" x14ac:dyDescent="0.25">
      <c r="A154" s="28" t="s">
        <v>91</v>
      </c>
      <c r="B154" s="21" t="s">
        <v>299</v>
      </c>
      <c r="C154" s="22">
        <f>+SUM(D154:J154)</f>
        <v>0</v>
      </c>
      <c r="D154" s="22">
        <f>+SUMIF('TOTAL RECURSOS 2020'!$P:$P,CONCATENATE("O001",$A154,1,$F$8),'TOTAL RECURSOS 2020'!$N:$N)</f>
        <v>0</v>
      </c>
      <c r="E154" s="22">
        <f>+SUMIF('TOTAL RECURSOS 2020'!$P:$P,CONCATENATE("M001",$A154,1,$F$8),'TOTAL RECURSOS 2020'!$N:$N)</f>
        <v>0</v>
      </c>
      <c r="F154" s="22">
        <f>+SUMIF('TOTAL RECURSOS 2020'!$P:$P,CONCATENATE("E006",$A154,1,$F$8),'TOTAL RECURSOS 2020'!$N:$N)</f>
        <v>0</v>
      </c>
      <c r="G154" s="22">
        <f>+SUMIF('TOTAL RECURSOS 2020'!$P:$P,CONCATENATE("K024",$A154,1,$G$8),'TOTAL RECURSOS 2020'!$N:$N)</f>
        <v>0</v>
      </c>
      <c r="H154" s="22">
        <f>+SUMIF('TOTAL RECURSOS 2020'!$P:$P,CONCATENATE("O001",$A154,4,$F$8),'TOTAL RECURSOS 2020'!$N:$N)</f>
        <v>0</v>
      </c>
      <c r="I154" s="22">
        <f>+SUMIF('TOTAL RECURSOS 2020'!$P:$P,CONCATENATE("M001",$A154,4,$F$8),'TOTAL RECURSOS 2020'!$N:$N)</f>
        <v>0</v>
      </c>
      <c r="J154" s="22">
        <f>+SUMIF('TOTAL RECURSOS 2020'!$P:$P,CONCATENATE("E006",$A154,4,$F$8),'TOTAL RECURSOS 2020'!$N:$N)</f>
        <v>0</v>
      </c>
    </row>
    <row r="155" spans="1:10" ht="17.100000000000001" customHeight="1" x14ac:dyDescent="0.25">
      <c r="A155" s="28">
        <v>31603</v>
      </c>
      <c r="B155" s="21" t="s">
        <v>471</v>
      </c>
      <c r="C155" s="22">
        <f>+SUM(D155:J155)</f>
        <v>431668</v>
      </c>
      <c r="D155" s="22">
        <f>+SUMIF('TOTAL RECURSOS 2020'!$P:$P,CONCATENATE("O001",$A155,1,$F$8),'TOTAL RECURSOS 2020'!$N:$N)</f>
        <v>0</v>
      </c>
      <c r="E155" s="22">
        <f>+SUMIF('TOTAL RECURSOS 2020'!$P:$P,CONCATENATE("M001",$A155,1,$F$8),'TOTAL RECURSOS 2020'!$N:$N)</f>
        <v>0</v>
      </c>
      <c r="F155" s="22">
        <f>+SUMIF('TOTAL RECURSOS 2020'!$P:$P,CONCATENATE("E006",$A155,1,$F$8),'TOTAL RECURSOS 2020'!$N:$N)</f>
        <v>431668</v>
      </c>
      <c r="G155" s="22">
        <f>+SUMIF('TOTAL RECURSOS 2020'!$P:$P,CONCATENATE("K024",$A155,1,$G$8),'TOTAL RECURSOS 2020'!$N:$N)</f>
        <v>0</v>
      </c>
      <c r="H155" s="22">
        <f>+SUMIF('TOTAL RECURSOS 2020'!$P:$P,CONCATENATE("O001",$A155,4,$F$8),'TOTAL RECURSOS 2020'!$N:$N)</f>
        <v>0</v>
      </c>
      <c r="I155" s="22">
        <f>+SUMIF('TOTAL RECURSOS 2020'!$P:$P,CONCATENATE("M001",$A155,4,$F$8),'TOTAL RECURSOS 2020'!$N:$N)</f>
        <v>0</v>
      </c>
      <c r="J155" s="22">
        <f>+SUMIF('TOTAL RECURSOS 2020'!$P:$P,CONCATENATE("E006",$A155,4,$F$8),'TOTAL RECURSOS 2020'!$N:$N)</f>
        <v>0</v>
      </c>
    </row>
    <row r="156" spans="1:10" ht="17.100000000000001" customHeight="1" x14ac:dyDescent="0.25">
      <c r="A156" s="27" t="s">
        <v>165</v>
      </c>
      <c r="B156" s="21" t="s">
        <v>300</v>
      </c>
      <c r="C156" s="22">
        <f t="shared" ref="C156:J156" si="66">+C157</f>
        <v>82600</v>
      </c>
      <c r="D156" s="22">
        <f t="shared" si="66"/>
        <v>0</v>
      </c>
      <c r="E156" s="22">
        <f t="shared" si="66"/>
        <v>0</v>
      </c>
      <c r="F156" s="22">
        <f t="shared" si="66"/>
        <v>0</v>
      </c>
      <c r="G156" s="22">
        <f t="shared" si="66"/>
        <v>0</v>
      </c>
      <c r="H156" s="22">
        <f t="shared" si="66"/>
        <v>0</v>
      </c>
      <c r="I156" s="22">
        <f t="shared" si="66"/>
        <v>0</v>
      </c>
      <c r="J156" s="22">
        <f t="shared" si="66"/>
        <v>82600</v>
      </c>
    </row>
    <row r="157" spans="1:10" ht="17.100000000000001" customHeight="1" x14ac:dyDescent="0.25">
      <c r="A157" s="28" t="s">
        <v>38</v>
      </c>
      <c r="B157" s="21" t="s">
        <v>301</v>
      </c>
      <c r="C157" s="22">
        <f>+SUM(D157:J157)</f>
        <v>82600</v>
      </c>
      <c r="D157" s="22">
        <f>+SUMIF('TOTAL RECURSOS 2020'!$P:$P,CONCATENATE("O001",$A157,1,$F$8),'TOTAL RECURSOS 2020'!$N:$N)</f>
        <v>0</v>
      </c>
      <c r="E157" s="22">
        <f>+SUMIF('TOTAL RECURSOS 2020'!$P:$P,CONCATENATE("M001",$A157,1,$F$8),'TOTAL RECURSOS 2020'!$N:$N)</f>
        <v>0</v>
      </c>
      <c r="F157" s="22">
        <f>+SUMIF('TOTAL RECURSOS 2020'!$P:$P,CONCATENATE("E006",$A157,1,$F$8),'TOTAL RECURSOS 2020'!$N:$N)</f>
        <v>0</v>
      </c>
      <c r="G157" s="22">
        <f>+SUMIF('TOTAL RECURSOS 2020'!$P:$P,CONCATENATE("K024",$A157,1,$G$8),'TOTAL RECURSOS 2020'!$N:$N)</f>
        <v>0</v>
      </c>
      <c r="H157" s="22">
        <f>+SUMIF('TOTAL RECURSOS 2020'!$P:$P,CONCATENATE("O001",$A157,4,$F$8),'TOTAL RECURSOS 2020'!$N:$N)</f>
        <v>0</v>
      </c>
      <c r="I157" s="22">
        <f>+SUMIF('TOTAL RECURSOS 2020'!$P:$P,CONCATENATE("M001",$A157,4,$F$8),'TOTAL RECURSOS 2020'!$N:$N)</f>
        <v>0</v>
      </c>
      <c r="J157" s="22">
        <f>+SUMIF('TOTAL RECURSOS 2020'!$P:$P,CONCATENATE("E006",$A157,4,$F$8),'TOTAL RECURSOS 2020'!$N:$N)</f>
        <v>82600</v>
      </c>
    </row>
    <row r="158" spans="1:10" ht="17.100000000000001" customHeight="1" x14ac:dyDescent="0.25">
      <c r="A158" s="27" t="s">
        <v>166</v>
      </c>
      <c r="B158" s="21" t="s">
        <v>302</v>
      </c>
      <c r="C158" s="22">
        <f t="shared" ref="C158:J158" si="67">+C159</f>
        <v>195000</v>
      </c>
      <c r="D158" s="22">
        <f t="shared" si="67"/>
        <v>0</v>
      </c>
      <c r="E158" s="22">
        <f t="shared" si="67"/>
        <v>0</v>
      </c>
      <c r="F158" s="22">
        <f t="shared" si="67"/>
        <v>0</v>
      </c>
      <c r="G158" s="22">
        <f t="shared" si="67"/>
        <v>0</v>
      </c>
      <c r="H158" s="22">
        <f t="shared" si="67"/>
        <v>0</v>
      </c>
      <c r="I158" s="22">
        <f t="shared" si="67"/>
        <v>0</v>
      </c>
      <c r="J158" s="22">
        <f t="shared" si="67"/>
        <v>195000</v>
      </c>
    </row>
    <row r="159" spans="1:10" ht="17.100000000000001" customHeight="1" x14ac:dyDescent="0.25">
      <c r="A159" s="28" t="s">
        <v>52</v>
      </c>
      <c r="B159" s="21" t="s">
        <v>303</v>
      </c>
      <c r="C159" s="22">
        <f>+SUM(D159:J159)</f>
        <v>195000</v>
      </c>
      <c r="D159" s="22">
        <f>+SUMIF('TOTAL RECURSOS 2020'!$P:$P,CONCATENATE("O001",$A159,1,$F$8),'TOTAL RECURSOS 2020'!$N:$N)</f>
        <v>0</v>
      </c>
      <c r="E159" s="22">
        <f>+SUMIF('TOTAL RECURSOS 2020'!$P:$P,CONCATENATE("M001",$A159,1,$F$8),'TOTAL RECURSOS 2020'!$N:$N)</f>
        <v>0</v>
      </c>
      <c r="F159" s="22">
        <f>+SUMIF('TOTAL RECURSOS 2020'!$P:$P,CONCATENATE("E006",$A159,1,$F$8),'TOTAL RECURSOS 2020'!$N:$N)</f>
        <v>0</v>
      </c>
      <c r="G159" s="22">
        <f>+SUMIF('TOTAL RECURSOS 2020'!$P:$P,CONCATENATE("K024",$A159,1,$G$8),'TOTAL RECURSOS 2020'!$N:$N)</f>
        <v>0</v>
      </c>
      <c r="H159" s="22">
        <f>+SUMIF('TOTAL RECURSOS 2020'!$P:$P,CONCATENATE("O001",$A159,4,$F$8),'TOTAL RECURSOS 2020'!$N:$N)</f>
        <v>0</v>
      </c>
      <c r="I159" s="22">
        <f>+SUMIF('TOTAL RECURSOS 2020'!$P:$P,CONCATENATE("M001",$A159,4,$F$8),'TOTAL RECURSOS 2020'!$N:$N)</f>
        <v>0</v>
      </c>
      <c r="J159" s="22">
        <f>+SUMIF('TOTAL RECURSOS 2020'!$P:$P,CONCATENATE("E006",$A159,4,$F$8),'TOTAL RECURSOS 2020'!$N:$N)</f>
        <v>195000</v>
      </c>
    </row>
    <row r="160" spans="1:10" ht="17.100000000000001" customHeight="1" x14ac:dyDescent="0.25">
      <c r="A160" s="27" t="s">
        <v>167</v>
      </c>
      <c r="B160" s="21" t="s">
        <v>304</v>
      </c>
      <c r="C160" s="22">
        <f t="shared" ref="C160:J160" si="68">+C161</f>
        <v>15000</v>
      </c>
      <c r="D160" s="22">
        <f t="shared" si="68"/>
        <v>0</v>
      </c>
      <c r="E160" s="22">
        <f t="shared" si="68"/>
        <v>0</v>
      </c>
      <c r="F160" s="22">
        <f t="shared" si="68"/>
        <v>0</v>
      </c>
      <c r="G160" s="22">
        <f t="shared" si="68"/>
        <v>0</v>
      </c>
      <c r="H160" s="22">
        <f t="shared" si="68"/>
        <v>0</v>
      </c>
      <c r="I160" s="22">
        <f t="shared" si="68"/>
        <v>0</v>
      </c>
      <c r="J160" s="22">
        <f t="shared" si="68"/>
        <v>15000</v>
      </c>
    </row>
    <row r="161" spans="1:10" ht="17.100000000000001" customHeight="1" x14ac:dyDescent="0.25">
      <c r="A161" s="28" t="s">
        <v>92</v>
      </c>
      <c r="B161" s="21" t="s">
        <v>305</v>
      </c>
      <c r="C161" s="22">
        <f>+SUM(D161:J161)</f>
        <v>15000</v>
      </c>
      <c r="D161" s="22">
        <f>+SUMIF('TOTAL RECURSOS 2020'!$P:$P,CONCATENATE("O001",$A161,1,$F$8),'TOTAL RECURSOS 2020'!$N:$N)</f>
        <v>0</v>
      </c>
      <c r="E161" s="22">
        <f>+SUMIF('TOTAL RECURSOS 2020'!$P:$P,CONCATENATE("M001",$A161,1,$F$8),'TOTAL RECURSOS 2020'!$N:$N)</f>
        <v>0</v>
      </c>
      <c r="F161" s="22">
        <f>+SUMIF('TOTAL RECURSOS 2020'!$P:$P,CONCATENATE("E006",$A161,1,$F$8),'TOTAL RECURSOS 2020'!$N:$N)</f>
        <v>0</v>
      </c>
      <c r="G161" s="22">
        <f>+SUMIF('TOTAL RECURSOS 2020'!$P:$P,CONCATENATE("K024",$A161,1,$G$8),'TOTAL RECURSOS 2020'!$N:$N)</f>
        <v>0</v>
      </c>
      <c r="H161" s="22">
        <f>+SUMIF('TOTAL RECURSOS 2020'!$P:$P,CONCATENATE("O001",$A161,4,$F$8),'TOTAL RECURSOS 2020'!$N:$N)</f>
        <v>0</v>
      </c>
      <c r="I161" s="22">
        <f>+SUMIF('TOTAL RECURSOS 2020'!$P:$P,CONCATENATE("M001",$A161,4,$F$8),'TOTAL RECURSOS 2020'!$N:$N)</f>
        <v>0</v>
      </c>
      <c r="J161" s="22">
        <f>+SUMIF('TOTAL RECURSOS 2020'!$P:$P,CONCATENATE("E006",$A161,4,$F$8),'TOTAL RECURSOS 2020'!$N:$N)</f>
        <v>15000</v>
      </c>
    </row>
    <row r="162" spans="1:10" s="9" customFormat="1" ht="17.100000000000001" customHeight="1" x14ac:dyDescent="0.2">
      <c r="A162" s="26">
        <v>3200</v>
      </c>
      <c r="B162" s="19" t="s">
        <v>306</v>
      </c>
      <c r="C162" s="20">
        <f>+C163+C166+C170+C172+C174</f>
        <v>9795532</v>
      </c>
      <c r="D162" s="20">
        <f t="shared" ref="D162:J162" si="69">+D163+D166+D170+D172+D174</f>
        <v>0</v>
      </c>
      <c r="E162" s="20">
        <f t="shared" si="69"/>
        <v>0</v>
      </c>
      <c r="F162" s="20">
        <f t="shared" si="69"/>
        <v>2715532</v>
      </c>
      <c r="G162" s="20">
        <f t="shared" si="69"/>
        <v>0</v>
      </c>
      <c r="H162" s="20">
        <f t="shared" si="69"/>
        <v>0</v>
      </c>
      <c r="I162" s="20">
        <f t="shared" si="69"/>
        <v>32900</v>
      </c>
      <c r="J162" s="20">
        <f t="shared" si="69"/>
        <v>7047100</v>
      </c>
    </row>
    <row r="163" spans="1:10" ht="17.100000000000001" customHeight="1" x14ac:dyDescent="0.25">
      <c r="A163" s="27" t="s">
        <v>168</v>
      </c>
      <c r="B163" s="21" t="s">
        <v>307</v>
      </c>
      <c r="C163" s="22">
        <f>+C164+C165</f>
        <v>2373424</v>
      </c>
      <c r="D163" s="22">
        <f t="shared" ref="D163:J163" si="70">+D164+D165</f>
        <v>0</v>
      </c>
      <c r="E163" s="22">
        <f t="shared" si="70"/>
        <v>0</v>
      </c>
      <c r="F163" s="22">
        <f t="shared" si="70"/>
        <v>1443424</v>
      </c>
      <c r="G163" s="22">
        <f t="shared" si="70"/>
        <v>0</v>
      </c>
      <c r="H163" s="22">
        <f t="shared" si="70"/>
        <v>0</v>
      </c>
      <c r="I163" s="22">
        <f t="shared" si="70"/>
        <v>0</v>
      </c>
      <c r="J163" s="22">
        <f t="shared" si="70"/>
        <v>930000</v>
      </c>
    </row>
    <row r="164" spans="1:10" ht="17.100000000000001" customHeight="1" x14ac:dyDescent="0.25">
      <c r="A164" s="28" t="s">
        <v>93</v>
      </c>
      <c r="B164" s="21" t="s">
        <v>308</v>
      </c>
      <c r="C164" s="22">
        <f>+SUM(D164:J164)</f>
        <v>2293424</v>
      </c>
      <c r="D164" s="22">
        <f>+SUMIF('TOTAL RECURSOS 2020'!$P:$P,CONCATENATE("O001",$A164,1,$F$8),'TOTAL RECURSOS 2020'!$N:$N)</f>
        <v>0</v>
      </c>
      <c r="E164" s="22">
        <f>+SUMIF('TOTAL RECURSOS 2020'!$P:$P,CONCATENATE("M001",$A164,1,$F$8),'TOTAL RECURSOS 2020'!$N:$N)</f>
        <v>0</v>
      </c>
      <c r="F164" s="22">
        <f>+SUMIF('TOTAL RECURSOS 2020'!$P:$P,CONCATENATE("E006",$A164,1,$F$8),'TOTAL RECURSOS 2020'!$N:$N)</f>
        <v>1443424</v>
      </c>
      <c r="G164" s="22">
        <f>+SUMIF('TOTAL RECURSOS 2020'!$P:$P,CONCATENATE("K024",$A164,1,$G$8),'TOTAL RECURSOS 2020'!$N:$N)</f>
        <v>0</v>
      </c>
      <c r="H164" s="22">
        <f>+SUMIF('TOTAL RECURSOS 2020'!$P:$P,CONCATENATE("O001",$A164,4,$F$8),'TOTAL RECURSOS 2020'!$N:$N)</f>
        <v>0</v>
      </c>
      <c r="I164" s="22">
        <f>+SUMIF('TOTAL RECURSOS 2020'!$P:$P,CONCATENATE("M001",$A164,4,$F$8),'TOTAL RECURSOS 2020'!$N:$N)</f>
        <v>0</v>
      </c>
      <c r="J164" s="22">
        <f>+SUMIF('TOTAL RECURSOS 2020'!$P:$P,CONCATENATE("E006",$A164,4,$F$8),'TOTAL RECURSOS 2020'!$N:$N)</f>
        <v>850000</v>
      </c>
    </row>
    <row r="165" spans="1:10" ht="17.100000000000001" customHeight="1" x14ac:dyDescent="0.25">
      <c r="A165" s="28">
        <v>32302</v>
      </c>
      <c r="B165" s="21" t="s">
        <v>477</v>
      </c>
      <c r="C165" s="22">
        <f>+SUM(D165:J165)</f>
        <v>80000</v>
      </c>
      <c r="D165" s="22">
        <f>+SUMIF('TOTAL RECURSOS 2020'!$P:$P,CONCATENATE("O001",$A165,1,$F$8),'TOTAL RECURSOS 2020'!$N:$N)</f>
        <v>0</v>
      </c>
      <c r="E165" s="22">
        <f>+SUMIF('TOTAL RECURSOS 2020'!$P:$P,CONCATENATE("M001",$A165,1,$F$8),'TOTAL RECURSOS 2020'!$N:$N)</f>
        <v>0</v>
      </c>
      <c r="F165" s="22">
        <f>+SUMIF('TOTAL RECURSOS 2020'!$P:$P,CONCATENATE("E006",$A165,1,$F$8),'TOTAL RECURSOS 2020'!$N:$N)</f>
        <v>0</v>
      </c>
      <c r="G165" s="22">
        <f>+SUMIF('TOTAL RECURSOS 2020'!$P:$P,CONCATENATE("K024",$A165,1,$G$8),'TOTAL RECURSOS 2020'!$N:$N)</f>
        <v>0</v>
      </c>
      <c r="H165" s="22">
        <f>+SUMIF('TOTAL RECURSOS 2020'!$P:$P,CONCATENATE("O001",$A165,4,$F$8),'TOTAL RECURSOS 2020'!$N:$N)</f>
        <v>0</v>
      </c>
      <c r="I165" s="22">
        <f>+SUMIF('TOTAL RECURSOS 2020'!$P:$P,CONCATENATE("M001",$A165,4,$F$8),'TOTAL RECURSOS 2020'!$N:$N)</f>
        <v>0</v>
      </c>
      <c r="J165" s="22">
        <f>+SUMIF('TOTAL RECURSOS 2020'!$P:$P,CONCATENATE("E006",$A165,4,$F$8),'TOTAL RECURSOS 2020'!$N:$N)</f>
        <v>80000</v>
      </c>
    </row>
    <row r="166" spans="1:10" ht="17.100000000000001" customHeight="1" x14ac:dyDescent="0.25">
      <c r="A166" s="27" t="s">
        <v>169</v>
      </c>
      <c r="B166" s="21" t="s">
        <v>309</v>
      </c>
      <c r="C166" s="22">
        <f t="shared" ref="C166:J166" si="71">+SUM(C167:C169)</f>
        <v>6072108</v>
      </c>
      <c r="D166" s="22">
        <f t="shared" si="71"/>
        <v>0</v>
      </c>
      <c r="E166" s="22">
        <f t="shared" si="71"/>
        <v>0</v>
      </c>
      <c r="F166" s="22">
        <f t="shared" si="71"/>
        <v>1272108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4800000</v>
      </c>
    </row>
    <row r="167" spans="1:10" ht="17.100000000000001" customHeight="1" x14ac:dyDescent="0.25">
      <c r="A167" s="28" t="s">
        <v>94</v>
      </c>
      <c r="B167" s="29" t="s">
        <v>310</v>
      </c>
      <c r="C167" s="22">
        <f>+SUM(D167:J167)</f>
        <v>3272108</v>
      </c>
      <c r="D167" s="22">
        <f>+SUMIF('TOTAL RECURSOS 2020'!$P:$P,CONCATENATE("O001",$A167,1,$F$8),'TOTAL RECURSOS 2020'!$N:$N)</f>
        <v>0</v>
      </c>
      <c r="E167" s="22">
        <f>+SUMIF('TOTAL RECURSOS 2020'!$P:$P,CONCATENATE("M001",$A167,1,$F$8),'TOTAL RECURSOS 2020'!$N:$N)</f>
        <v>0</v>
      </c>
      <c r="F167" s="22">
        <f>+SUMIF('TOTAL RECURSOS 2020'!$P:$P,CONCATENATE("E006",$A167,1,$F$8),'TOTAL RECURSOS 2020'!$N:$N)</f>
        <v>1272108</v>
      </c>
      <c r="G167" s="22">
        <f>+SUMIF('TOTAL RECURSOS 2020'!$P:$P,CONCATENATE("K024",$A167,1,$G$8),'TOTAL RECURSOS 2020'!$N:$N)</f>
        <v>0</v>
      </c>
      <c r="H167" s="22">
        <f>+SUMIF('TOTAL RECURSOS 2020'!$P:$P,CONCATENATE("O001",$A167,4,$F$8),'TOTAL RECURSOS 2020'!$N:$N)</f>
        <v>0</v>
      </c>
      <c r="I167" s="22">
        <f>+SUMIF('TOTAL RECURSOS 2020'!$P:$P,CONCATENATE("M001",$A167,4,$F$8),'TOTAL RECURSOS 2020'!$N:$N)</f>
        <v>0</v>
      </c>
      <c r="J167" s="22">
        <f>+SUMIF('TOTAL RECURSOS 2020'!$P:$P,CONCATENATE("E006",$A167,4,$F$8),'TOTAL RECURSOS 2020'!$N:$N)</f>
        <v>2000000</v>
      </c>
    </row>
    <row r="168" spans="1:10" ht="17.100000000000001" customHeight="1" x14ac:dyDescent="0.25">
      <c r="A168" s="28" t="s">
        <v>53</v>
      </c>
      <c r="B168" s="29" t="s">
        <v>311</v>
      </c>
      <c r="C168" s="22">
        <f>+SUM(D168:J168)</f>
        <v>2800000</v>
      </c>
      <c r="D168" s="22">
        <f>+SUMIF('TOTAL RECURSOS 2020'!$P:$P,CONCATENATE("O001",$A168,1,$F$8),'TOTAL RECURSOS 2020'!$N:$N)</f>
        <v>0</v>
      </c>
      <c r="E168" s="22">
        <f>+SUMIF('TOTAL RECURSOS 2020'!$P:$P,CONCATENATE("M001",$A168,1,$F$8),'TOTAL RECURSOS 2020'!$N:$N)</f>
        <v>0</v>
      </c>
      <c r="F168" s="22">
        <f>+SUMIF('TOTAL RECURSOS 2020'!$P:$P,CONCATENATE("E006",$A168,1,$F$8),'TOTAL RECURSOS 2020'!$N:$N)</f>
        <v>0</v>
      </c>
      <c r="G168" s="22">
        <f>+SUMIF('TOTAL RECURSOS 2020'!$P:$P,CONCATENATE("K024",$A168,1,$G$8),'TOTAL RECURSOS 2020'!$N:$N)</f>
        <v>0</v>
      </c>
      <c r="H168" s="22">
        <f>+SUMIF('TOTAL RECURSOS 2020'!$P:$P,CONCATENATE("O001",$A168,4,$F$8),'TOTAL RECURSOS 2020'!$N:$N)</f>
        <v>0</v>
      </c>
      <c r="I168" s="22">
        <f>+SUMIF('TOTAL RECURSOS 2020'!$P:$P,CONCATENATE("M001",$A168,4,$F$8),'TOTAL RECURSOS 2020'!$N:$N)</f>
        <v>0</v>
      </c>
      <c r="J168" s="22">
        <f>+SUMIF('TOTAL RECURSOS 2020'!$P:$P,CONCATENATE("E006",$A168,4,$F$8),'TOTAL RECURSOS 2020'!$N:$N)</f>
        <v>2800000</v>
      </c>
    </row>
    <row r="169" spans="1:10" ht="17.100000000000001" customHeight="1" x14ac:dyDescent="0.25">
      <c r="A169" s="28" t="s">
        <v>95</v>
      </c>
      <c r="B169" s="29" t="s">
        <v>312</v>
      </c>
      <c r="C169" s="22">
        <f>+SUM(D169:J169)</f>
        <v>0</v>
      </c>
      <c r="D169" s="22">
        <f>+SUMIF('TOTAL RECURSOS 2020'!$P:$P,CONCATENATE("O001",$A169,1,$F$8),'TOTAL RECURSOS 2020'!$N:$N)</f>
        <v>0</v>
      </c>
      <c r="E169" s="22">
        <f>+SUMIF('TOTAL RECURSOS 2020'!$P:$P,CONCATENATE("M001",$A169,1,$F$8),'TOTAL RECURSOS 2020'!$N:$N)</f>
        <v>0</v>
      </c>
      <c r="F169" s="22">
        <f>+SUMIF('TOTAL RECURSOS 2020'!$P:$P,CONCATENATE("E006",$A169,1,$F$8),'TOTAL RECURSOS 2020'!$N:$N)</f>
        <v>0</v>
      </c>
      <c r="G169" s="22">
        <f>+SUMIF('TOTAL RECURSOS 2020'!$P:$P,CONCATENATE("K024",$A169,1,$G$8),'TOTAL RECURSOS 2020'!$N:$N)</f>
        <v>0</v>
      </c>
      <c r="H169" s="22">
        <f>+SUMIF('TOTAL RECURSOS 2020'!$P:$P,CONCATENATE("O001",$A169,4,$F$8),'TOTAL RECURSOS 2020'!$N:$N)</f>
        <v>0</v>
      </c>
      <c r="I169" s="22">
        <f>+SUMIF('TOTAL RECURSOS 2020'!$P:$P,CONCATENATE("M001",$A169,4,$F$8),'TOTAL RECURSOS 2020'!$N:$N)</f>
        <v>0</v>
      </c>
      <c r="J169" s="22">
        <f>+SUMIF('TOTAL RECURSOS 2020'!$P:$P,CONCATENATE("E006",$A169,4,$F$8),'TOTAL RECURSOS 2020'!$N:$N)</f>
        <v>0</v>
      </c>
    </row>
    <row r="170" spans="1:10" ht="17.100000000000001" customHeight="1" x14ac:dyDescent="0.25">
      <c r="A170" s="27" t="s">
        <v>170</v>
      </c>
      <c r="B170" s="21" t="s">
        <v>313</v>
      </c>
      <c r="C170" s="22">
        <f t="shared" ref="C170:J170" si="72">+C171</f>
        <v>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0</v>
      </c>
    </row>
    <row r="171" spans="1:10" ht="17.100000000000001" customHeight="1" x14ac:dyDescent="0.25">
      <c r="A171" s="28" t="s">
        <v>96</v>
      </c>
      <c r="B171" s="21" t="s">
        <v>314</v>
      </c>
      <c r="C171" s="22">
        <f>+SUM(D171:J171)</f>
        <v>0</v>
      </c>
      <c r="D171" s="22">
        <f>+SUMIF('TOTAL RECURSOS 2020'!$P:$P,CONCATENATE("O001",$A171,1,$F$8),'TOTAL RECURSOS 2020'!$N:$N)</f>
        <v>0</v>
      </c>
      <c r="E171" s="22">
        <f>+SUMIF('TOTAL RECURSOS 2020'!$P:$P,CONCATENATE("M001",$A171,1,$F$8),'TOTAL RECURSOS 2020'!$N:$N)</f>
        <v>0</v>
      </c>
      <c r="F171" s="22">
        <f>+SUMIF('TOTAL RECURSOS 2020'!$P:$P,CONCATENATE("E006",$A171,1,$F$8),'TOTAL RECURSOS 2020'!$N:$N)</f>
        <v>0</v>
      </c>
      <c r="G171" s="22">
        <f>+SUMIF('TOTAL RECURSOS 2020'!$P:$P,CONCATENATE("K024",$A171,1,$G$8),'TOTAL RECURSOS 2020'!$N:$N)</f>
        <v>0</v>
      </c>
      <c r="H171" s="22">
        <f>+SUMIF('TOTAL RECURSOS 2020'!$P:$P,CONCATENATE("O001",$A171,4,$F$8),'TOTAL RECURSOS 2020'!$N:$N)</f>
        <v>0</v>
      </c>
      <c r="I171" s="22">
        <f>+SUMIF('TOTAL RECURSOS 2020'!$P:$P,CONCATENATE("M001",$A171,4,$F$8),'TOTAL RECURSOS 2020'!$N:$N)</f>
        <v>0</v>
      </c>
      <c r="J171" s="22">
        <f>+SUMIF('TOTAL RECURSOS 2020'!$P:$P,CONCATENATE("E006",$A171,4,$F$8),'TOTAL RECURSOS 2020'!$N:$N)</f>
        <v>0</v>
      </c>
    </row>
    <row r="172" spans="1:10" ht="17.100000000000001" customHeight="1" x14ac:dyDescent="0.25">
      <c r="A172" s="27" t="s">
        <v>171</v>
      </c>
      <c r="B172" s="21" t="s">
        <v>315</v>
      </c>
      <c r="C172" s="22">
        <f t="shared" ref="C172:J174" si="73">+C173</f>
        <v>1350000</v>
      </c>
      <c r="D172" s="22">
        <f t="shared" si="73"/>
        <v>0</v>
      </c>
      <c r="E172" s="22">
        <f t="shared" si="73"/>
        <v>0</v>
      </c>
      <c r="F172" s="22">
        <f t="shared" si="73"/>
        <v>0</v>
      </c>
      <c r="G172" s="22">
        <f t="shared" si="73"/>
        <v>0</v>
      </c>
      <c r="H172" s="22">
        <f t="shared" si="73"/>
        <v>0</v>
      </c>
      <c r="I172" s="22">
        <f t="shared" si="73"/>
        <v>32900</v>
      </c>
      <c r="J172" s="22">
        <f t="shared" si="73"/>
        <v>1317100</v>
      </c>
    </row>
    <row r="173" spans="1:10" ht="17.100000000000001" customHeight="1" x14ac:dyDescent="0.25">
      <c r="A173" s="28" t="s">
        <v>54</v>
      </c>
      <c r="B173" s="21" t="s">
        <v>316</v>
      </c>
      <c r="C173" s="22">
        <f>+SUM(D173:J173)</f>
        <v>1350000</v>
      </c>
      <c r="D173" s="22">
        <f>+SUMIF('TOTAL RECURSOS 2020'!$P:$P,CONCATENATE("O001",$A173,1,$F$8),'TOTAL RECURSOS 2020'!$N:$N)</f>
        <v>0</v>
      </c>
      <c r="E173" s="22">
        <f>+SUMIF('TOTAL RECURSOS 2020'!$P:$P,CONCATENATE("M001",$A173,1,$F$8),'TOTAL RECURSOS 2020'!$N:$N)</f>
        <v>0</v>
      </c>
      <c r="F173" s="22">
        <f>+SUMIF('TOTAL RECURSOS 2020'!$P:$P,CONCATENATE("E006",$A173,1,$F$8),'TOTAL RECURSOS 2020'!$N:$N)</f>
        <v>0</v>
      </c>
      <c r="G173" s="22">
        <f>+SUMIF('TOTAL RECURSOS 2020'!$P:$P,CONCATENATE("K024",$A173,1,$G$8),'TOTAL RECURSOS 2020'!$N:$N)</f>
        <v>0</v>
      </c>
      <c r="H173" s="22">
        <f>+SUMIF('TOTAL RECURSOS 2020'!$P:$P,CONCATENATE("O001",$A173,4,$F$8),'TOTAL RECURSOS 2020'!$N:$N)</f>
        <v>0</v>
      </c>
      <c r="I173" s="22">
        <f>+SUMIF('TOTAL RECURSOS 2020'!$P:$P,CONCATENATE("M001",$A173,4,$F$8),'TOTAL RECURSOS 2020'!$N:$N)</f>
        <v>32900</v>
      </c>
      <c r="J173" s="22">
        <f>+SUMIF('TOTAL RECURSOS 2020'!$P:$P,CONCATENATE("E006",$A173,4,$F$8),'TOTAL RECURSOS 2020'!$N:$N)</f>
        <v>1317100</v>
      </c>
    </row>
    <row r="174" spans="1:10" ht="17.100000000000001" customHeight="1" x14ac:dyDescent="0.25">
      <c r="A174" s="27">
        <v>329</v>
      </c>
      <c r="B174" s="21" t="s">
        <v>490</v>
      </c>
      <c r="C174" s="22">
        <f t="shared" si="73"/>
        <v>0</v>
      </c>
      <c r="D174" s="22">
        <f t="shared" si="73"/>
        <v>0</v>
      </c>
      <c r="E174" s="22">
        <f t="shared" si="73"/>
        <v>0</v>
      </c>
      <c r="F174" s="22">
        <f t="shared" si="73"/>
        <v>0</v>
      </c>
      <c r="G174" s="22">
        <f t="shared" si="73"/>
        <v>0</v>
      </c>
      <c r="H174" s="22">
        <f t="shared" si="73"/>
        <v>0</v>
      </c>
      <c r="I174" s="22">
        <f t="shared" si="73"/>
        <v>0</v>
      </c>
      <c r="J174" s="22">
        <f t="shared" si="73"/>
        <v>0</v>
      </c>
    </row>
    <row r="175" spans="1:10" ht="17.100000000000001" customHeight="1" x14ac:dyDescent="0.25">
      <c r="A175" s="28">
        <v>32903</v>
      </c>
      <c r="B175" s="21" t="s">
        <v>491</v>
      </c>
      <c r="C175" s="22">
        <f>+SUM(D175:J175)</f>
        <v>0</v>
      </c>
      <c r="D175" s="22">
        <f>+SUMIF('TOTAL RECURSOS 2020'!$P:$P,CONCATENATE("O001",$A175,1,$F$8),'TOTAL RECURSOS 2020'!$N:$N)</f>
        <v>0</v>
      </c>
      <c r="E175" s="22">
        <f>+SUMIF('TOTAL RECURSOS 2020'!$P:$P,CONCATENATE("M001",$A175,1,$F$8),'TOTAL RECURSOS 2020'!$N:$N)</f>
        <v>0</v>
      </c>
      <c r="F175" s="22">
        <f>+SUMIF('TOTAL RECURSOS 2020'!$P:$P,CONCATENATE("E006",$A175,1,$F$8),'TOTAL RECURSOS 2020'!$N:$N)</f>
        <v>0</v>
      </c>
      <c r="G175" s="22">
        <f>+SUMIF('TOTAL RECURSOS 2020'!$P:$P,CONCATENATE("K024",$A175,1,$G$8),'TOTAL RECURSOS 2020'!$N:$N)</f>
        <v>0</v>
      </c>
      <c r="H175" s="22">
        <f>+SUMIF('TOTAL RECURSOS 2020'!$P:$P,CONCATENATE("O001",$A175,4,$F$8),'TOTAL RECURSOS 2020'!$N:$N)</f>
        <v>0</v>
      </c>
      <c r="I175" s="22">
        <f>+SUMIF('TOTAL RECURSOS 2020'!$P:$P,CONCATENATE("M001",$A175,4,$F$8),'TOTAL RECURSOS 2020'!$N:$N)</f>
        <v>0</v>
      </c>
      <c r="J175" s="22">
        <f>+SUMIF('TOTAL RECURSOS 2020'!$P:$P,CONCATENATE("E006",$A175,4,$F$8),'TOTAL RECURSOS 2020'!$N:$N)</f>
        <v>0</v>
      </c>
    </row>
    <row r="176" spans="1:10" s="9" customFormat="1" ht="17.100000000000001" customHeight="1" x14ac:dyDescent="0.2">
      <c r="A176" s="26">
        <v>3300</v>
      </c>
      <c r="B176" s="19" t="s">
        <v>317</v>
      </c>
      <c r="C176" s="20">
        <f t="shared" ref="C176:J176" si="74">+C177+C180+C183+C185+C187+C193+C195</f>
        <v>18209092</v>
      </c>
      <c r="D176" s="20">
        <f t="shared" si="74"/>
        <v>0</v>
      </c>
      <c r="E176" s="20">
        <f t="shared" si="74"/>
        <v>0</v>
      </c>
      <c r="F176" s="20">
        <f t="shared" si="74"/>
        <v>2021392</v>
      </c>
      <c r="G176" s="20">
        <f t="shared" si="74"/>
        <v>0</v>
      </c>
      <c r="H176" s="20">
        <f t="shared" si="74"/>
        <v>26400</v>
      </c>
      <c r="I176" s="20">
        <f t="shared" si="74"/>
        <v>1304900</v>
      </c>
      <c r="J176" s="20">
        <f t="shared" si="74"/>
        <v>14856400</v>
      </c>
    </row>
    <row r="177" spans="1:10" ht="17.100000000000001" customHeight="1" x14ac:dyDescent="0.25">
      <c r="A177" s="27" t="s">
        <v>172</v>
      </c>
      <c r="B177" s="21" t="s">
        <v>318</v>
      </c>
      <c r="C177" s="22">
        <f>+C178+C179</f>
        <v>10981700</v>
      </c>
      <c r="D177" s="22">
        <f t="shared" ref="D177:J177" si="75">+D178+D179</f>
        <v>0</v>
      </c>
      <c r="E177" s="22">
        <f t="shared" si="75"/>
        <v>0</v>
      </c>
      <c r="F177" s="22">
        <f t="shared" si="75"/>
        <v>0</v>
      </c>
      <c r="G177" s="22">
        <f t="shared" si="75"/>
        <v>0</v>
      </c>
      <c r="H177" s="22">
        <f t="shared" si="75"/>
        <v>0</v>
      </c>
      <c r="I177" s="22">
        <f t="shared" si="75"/>
        <v>1124900</v>
      </c>
      <c r="J177" s="22">
        <f t="shared" si="75"/>
        <v>9856800</v>
      </c>
    </row>
    <row r="178" spans="1:10" ht="17.100000000000001" customHeight="1" x14ac:dyDescent="0.25">
      <c r="A178" s="28" t="s">
        <v>55</v>
      </c>
      <c r="B178" s="21" t="s">
        <v>319</v>
      </c>
      <c r="C178" s="22">
        <f>+SUM(D178:J178)</f>
        <v>10981700</v>
      </c>
      <c r="D178" s="22">
        <f>+SUMIF('TOTAL RECURSOS 2020'!$P:$P,CONCATENATE("O001",$A178,1,$F$8),'TOTAL RECURSOS 2020'!$N:$N)</f>
        <v>0</v>
      </c>
      <c r="E178" s="22">
        <f>+SUMIF('TOTAL RECURSOS 2020'!$P:$P,CONCATENATE("M001",$A178,1,$F$8),'TOTAL RECURSOS 2020'!$N:$N)</f>
        <v>0</v>
      </c>
      <c r="F178" s="22">
        <f>+SUMIF('TOTAL RECURSOS 2020'!$P:$P,CONCATENATE("E006",$A178,1,$F$8),'TOTAL RECURSOS 2020'!$N:$N)</f>
        <v>0</v>
      </c>
      <c r="G178" s="22">
        <f>+SUMIF('TOTAL RECURSOS 2020'!$P:$P,CONCATENATE("K024",$A178,1,$G$8),'TOTAL RECURSOS 2020'!$N:$N)</f>
        <v>0</v>
      </c>
      <c r="H178" s="22">
        <f>+SUMIF('TOTAL RECURSOS 2020'!$P:$P,CONCATENATE("O001",$A178,4,$F$8),'TOTAL RECURSOS 2020'!$N:$N)</f>
        <v>0</v>
      </c>
      <c r="I178" s="22">
        <f>+SUMIF('TOTAL RECURSOS 2020'!$P:$P,CONCATENATE("M001",$A178,4,$F$8),'TOTAL RECURSOS 2020'!$N:$N)</f>
        <v>1124900</v>
      </c>
      <c r="J178" s="22">
        <f>+SUMIF('TOTAL RECURSOS 2020'!$P:$P,CONCATENATE("E006",$A178,4,$F$8),'TOTAL RECURSOS 2020'!$N:$N)</f>
        <v>9856800</v>
      </c>
    </row>
    <row r="179" spans="1:10" ht="17.100000000000001" customHeight="1" x14ac:dyDescent="0.25">
      <c r="A179" s="28">
        <v>33105</v>
      </c>
      <c r="B179" s="21" t="s">
        <v>478</v>
      </c>
      <c r="C179" s="22">
        <f>+SUM(D179:J179)</f>
        <v>0</v>
      </c>
      <c r="D179" s="22">
        <f>+SUMIF('TOTAL RECURSOS 2020'!$P:$P,CONCATENATE("O001",$A179,1,$F$8),'TOTAL RECURSOS 2020'!$N:$N)</f>
        <v>0</v>
      </c>
      <c r="E179" s="22">
        <f>+SUMIF('TOTAL RECURSOS 2020'!$P:$P,CONCATENATE("M001",$A179,1,$F$8),'TOTAL RECURSOS 2020'!$N:$N)</f>
        <v>0</v>
      </c>
      <c r="F179" s="22">
        <f>+SUMIF('TOTAL RECURSOS 2020'!$P:$P,CONCATENATE("E006",$A179,1,$F$8),'TOTAL RECURSOS 2020'!$N:$N)</f>
        <v>0</v>
      </c>
      <c r="G179" s="22">
        <f>+SUMIF('TOTAL RECURSOS 2020'!$P:$P,CONCATENATE("K024",$A179,1,$G$8),'TOTAL RECURSOS 2020'!$N:$N)</f>
        <v>0</v>
      </c>
      <c r="H179" s="22">
        <f>+SUMIF('TOTAL RECURSOS 2020'!$P:$P,CONCATENATE("O001",$A179,4,$F$8),'TOTAL RECURSOS 2020'!$N:$N)</f>
        <v>0</v>
      </c>
      <c r="I179" s="22">
        <f>+SUMIF('TOTAL RECURSOS 2020'!$P:$P,CONCATENATE("M001",$A179,4,$F$8),'TOTAL RECURSOS 2020'!$N:$N)</f>
        <v>0</v>
      </c>
      <c r="J179" s="22">
        <f>+SUMIF('TOTAL RECURSOS 2020'!$P:$P,CONCATENATE("E006",$A179,4,$F$8),'TOTAL RECURSOS 2020'!$N:$N)</f>
        <v>0</v>
      </c>
    </row>
    <row r="180" spans="1:10" ht="17.100000000000001" customHeight="1" x14ac:dyDescent="0.25">
      <c r="A180" s="27" t="s">
        <v>173</v>
      </c>
      <c r="B180" s="29" t="s">
        <v>320</v>
      </c>
      <c r="C180" s="22">
        <f t="shared" ref="C180:J180" si="76">+C181+C182</f>
        <v>1927475</v>
      </c>
      <c r="D180" s="22">
        <f t="shared" si="76"/>
        <v>0</v>
      </c>
      <c r="E180" s="22">
        <f t="shared" si="76"/>
        <v>0</v>
      </c>
      <c r="F180" s="22">
        <f t="shared" si="76"/>
        <v>791475</v>
      </c>
      <c r="G180" s="22">
        <f t="shared" si="76"/>
        <v>0</v>
      </c>
      <c r="H180" s="22">
        <f t="shared" si="76"/>
        <v>0</v>
      </c>
      <c r="I180" s="22">
        <f t="shared" si="76"/>
        <v>0</v>
      </c>
      <c r="J180" s="22">
        <f t="shared" si="76"/>
        <v>1136000</v>
      </c>
    </row>
    <row r="181" spans="1:10" ht="17.100000000000001" customHeight="1" x14ac:dyDescent="0.25">
      <c r="A181" s="28" t="s">
        <v>56</v>
      </c>
      <c r="B181" s="21" t="s">
        <v>321</v>
      </c>
      <c r="C181" s="22">
        <f>+SUM(D181:J181)</f>
        <v>1557475</v>
      </c>
      <c r="D181" s="22">
        <f>+SUMIF('TOTAL RECURSOS 2020'!$P:$P,CONCATENATE("O001",$A181,1,$F$8),'TOTAL RECURSOS 2020'!$N:$N)</f>
        <v>0</v>
      </c>
      <c r="E181" s="22">
        <f>+SUMIF('TOTAL RECURSOS 2020'!$P:$P,CONCATENATE("M001",$A181,1,$F$8),'TOTAL RECURSOS 2020'!$N:$N)</f>
        <v>0</v>
      </c>
      <c r="F181" s="22">
        <f>+SUMIF('TOTAL RECURSOS 2020'!$P:$P,CONCATENATE("E006",$A181,1,$F$8),'TOTAL RECURSOS 2020'!$N:$N)</f>
        <v>791475</v>
      </c>
      <c r="G181" s="22">
        <f>+SUMIF('TOTAL RECURSOS 2020'!$P:$P,CONCATENATE("K024",$A181,1,$G$8),'TOTAL RECURSOS 2020'!$N:$N)</f>
        <v>0</v>
      </c>
      <c r="H181" s="22">
        <f>+SUMIF('TOTAL RECURSOS 2020'!$P:$P,CONCATENATE("O001",$A181,4,$F$8),'TOTAL RECURSOS 2020'!$N:$N)</f>
        <v>0</v>
      </c>
      <c r="I181" s="22">
        <f>+SUMIF('TOTAL RECURSOS 2020'!$P:$P,CONCATENATE("M001",$A181,4,$F$8),'TOTAL RECURSOS 2020'!$N:$N)</f>
        <v>0</v>
      </c>
      <c r="J181" s="22">
        <f>+SUMIF('TOTAL RECURSOS 2020'!$P:$P,CONCATENATE("E006",$A181,4,$F$8),'TOTAL RECURSOS 2020'!$N:$N)</f>
        <v>766000</v>
      </c>
    </row>
    <row r="182" spans="1:10" ht="17.100000000000001" customHeight="1" x14ac:dyDescent="0.25">
      <c r="A182" s="28" t="s">
        <v>65</v>
      </c>
      <c r="B182" s="21" t="s">
        <v>322</v>
      </c>
      <c r="C182" s="22">
        <f>+SUM(D182:J182)</f>
        <v>370000</v>
      </c>
      <c r="D182" s="22">
        <f>+SUMIF('TOTAL RECURSOS 2020'!$P:$P,CONCATENATE("O001",$A182,1,$F$8),'TOTAL RECURSOS 2020'!$N:$N)</f>
        <v>0</v>
      </c>
      <c r="E182" s="22">
        <f>+SUMIF('TOTAL RECURSOS 2020'!$P:$P,CONCATENATE("M001",$A182,1,$F$8),'TOTAL RECURSOS 2020'!$N:$N)</f>
        <v>0</v>
      </c>
      <c r="F182" s="22">
        <f>+SUMIF('TOTAL RECURSOS 2020'!$P:$P,CONCATENATE("E006",$A182,1,$F$8),'TOTAL RECURSOS 2020'!$N:$N)</f>
        <v>0</v>
      </c>
      <c r="G182" s="22">
        <f>+SUMIF('TOTAL RECURSOS 2020'!$P:$P,CONCATENATE("K024",$A182,1,$G$8),'TOTAL RECURSOS 2020'!$N:$N)</f>
        <v>0</v>
      </c>
      <c r="H182" s="22">
        <f>+SUMIF('TOTAL RECURSOS 2020'!$P:$P,CONCATENATE("O001",$A182,4,$F$8),'TOTAL RECURSOS 2020'!$N:$N)</f>
        <v>0</v>
      </c>
      <c r="I182" s="22">
        <f>+SUMIF('TOTAL RECURSOS 2020'!$P:$P,CONCATENATE("M001",$A182,4,$F$8),'TOTAL RECURSOS 2020'!$N:$N)</f>
        <v>0</v>
      </c>
      <c r="J182" s="22">
        <f>+SUMIF('TOTAL RECURSOS 2020'!$P:$P,CONCATENATE("E006",$A182,4,$F$8),'TOTAL RECURSOS 2020'!$N:$N)</f>
        <v>370000</v>
      </c>
    </row>
    <row r="183" spans="1:10" ht="17.100000000000001" customHeight="1" x14ac:dyDescent="0.25">
      <c r="A183" s="27" t="s">
        <v>174</v>
      </c>
      <c r="B183" s="21" t="s">
        <v>323</v>
      </c>
      <c r="C183" s="22">
        <f t="shared" ref="C183:J183" si="77">+C184</f>
        <v>1610000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25300</v>
      </c>
      <c r="I183" s="22">
        <f t="shared" si="77"/>
        <v>167400</v>
      </c>
      <c r="J183" s="22">
        <f t="shared" si="77"/>
        <v>1417300</v>
      </c>
    </row>
    <row r="184" spans="1:10" ht="17.100000000000001" customHeight="1" x14ac:dyDescent="0.25">
      <c r="A184" s="28" t="s">
        <v>57</v>
      </c>
      <c r="B184" s="21" t="s">
        <v>324</v>
      </c>
      <c r="C184" s="22">
        <f>+SUM(D184:J184)</f>
        <v>1610000</v>
      </c>
      <c r="D184" s="22">
        <f>+SUMIF('TOTAL RECURSOS 2020'!$P:$P,CONCATENATE("O001",$A184,1,$F$8),'TOTAL RECURSOS 2020'!$N:$N)</f>
        <v>0</v>
      </c>
      <c r="E184" s="22">
        <f>+SUMIF('TOTAL RECURSOS 2020'!$P:$P,CONCATENATE("M001",$A184,1,$F$8),'TOTAL RECURSOS 2020'!$N:$N)</f>
        <v>0</v>
      </c>
      <c r="F184" s="22">
        <f>+SUMIF('TOTAL RECURSOS 2020'!$P:$P,CONCATENATE("E006",$A184,1,$F$8),'TOTAL RECURSOS 2020'!$N:$N)</f>
        <v>0</v>
      </c>
      <c r="G184" s="22">
        <f>+SUMIF('TOTAL RECURSOS 2020'!$P:$P,CONCATENATE("K024",$A184,1,$G$8),'TOTAL RECURSOS 2020'!$N:$N)</f>
        <v>0</v>
      </c>
      <c r="H184" s="22">
        <f>+SUMIF('TOTAL RECURSOS 2020'!$P:$P,CONCATENATE("O001",$A184,4,$F$8),'TOTAL RECURSOS 2020'!$N:$N)</f>
        <v>25300</v>
      </c>
      <c r="I184" s="22">
        <f>+SUMIF('TOTAL RECURSOS 2020'!$P:$P,CONCATENATE("M001",$A184,4,$F$8),'TOTAL RECURSOS 2020'!$N:$N)</f>
        <v>167400</v>
      </c>
      <c r="J184" s="22">
        <f>+SUMIF('TOTAL RECURSOS 2020'!$P:$P,CONCATENATE("E006",$A184,4,$F$8),'TOTAL RECURSOS 2020'!$N:$N)</f>
        <v>1417300</v>
      </c>
    </row>
    <row r="185" spans="1:10" ht="17.100000000000001" customHeight="1" x14ac:dyDescent="0.25">
      <c r="A185" s="27" t="s">
        <v>175</v>
      </c>
      <c r="B185" s="21" t="s">
        <v>325</v>
      </c>
      <c r="C185" s="22">
        <f t="shared" ref="C185:J185" si="78">+C186</f>
        <v>400000</v>
      </c>
      <c r="D185" s="22">
        <f t="shared" si="78"/>
        <v>0</v>
      </c>
      <c r="E185" s="22">
        <f t="shared" si="78"/>
        <v>0</v>
      </c>
      <c r="F185" s="22">
        <f t="shared" si="78"/>
        <v>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400000</v>
      </c>
    </row>
    <row r="186" spans="1:10" ht="17.100000000000001" customHeight="1" x14ac:dyDescent="0.25">
      <c r="A186" s="28" t="s">
        <v>97</v>
      </c>
      <c r="B186" s="21" t="s">
        <v>326</v>
      </c>
      <c r="C186" s="22">
        <f>+SUM(D186:J186)</f>
        <v>400000</v>
      </c>
      <c r="D186" s="22">
        <f>+SUMIF('TOTAL RECURSOS 2020'!$P:$P,CONCATENATE("O001",$A186,1,$F$8),'TOTAL RECURSOS 2020'!$N:$N)</f>
        <v>0</v>
      </c>
      <c r="E186" s="22">
        <f>+SUMIF('TOTAL RECURSOS 2020'!$P:$P,CONCATENATE("M001",$A186,1,$F$8),'TOTAL RECURSOS 2020'!$N:$N)</f>
        <v>0</v>
      </c>
      <c r="F186" s="22">
        <f>+SUMIF('TOTAL RECURSOS 2020'!$P:$P,CONCATENATE("E006",$A186,1,$F$8),'TOTAL RECURSOS 2020'!$N:$N)</f>
        <v>0</v>
      </c>
      <c r="G186" s="22">
        <f>+SUMIF('TOTAL RECURSOS 2020'!$P:$P,CONCATENATE("K024",$A186,1,$G$8),'TOTAL RECURSOS 2020'!$N:$N)</f>
        <v>0</v>
      </c>
      <c r="H186" s="22">
        <f>+SUMIF('TOTAL RECURSOS 2020'!$P:$P,CONCATENATE("O001",$A186,4,$F$8),'TOTAL RECURSOS 2020'!$N:$N)</f>
        <v>0</v>
      </c>
      <c r="I186" s="22">
        <f>+SUMIF('TOTAL RECURSOS 2020'!$P:$P,CONCATENATE("M001",$A186,4,$F$8),'TOTAL RECURSOS 2020'!$N:$N)</f>
        <v>0</v>
      </c>
      <c r="J186" s="22">
        <f>+SUMIF('TOTAL RECURSOS 2020'!$P:$P,CONCATENATE("E006",$A186,4,$F$8),'TOTAL RECURSOS 2020'!$N:$N)</f>
        <v>400000</v>
      </c>
    </row>
    <row r="187" spans="1:10" ht="17.100000000000001" customHeight="1" x14ac:dyDescent="0.25">
      <c r="A187" s="27" t="s">
        <v>176</v>
      </c>
      <c r="B187" s="21" t="s">
        <v>327</v>
      </c>
      <c r="C187" s="22">
        <f t="shared" ref="C187:J187" si="79">+SUM(C188:C192)</f>
        <v>780000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1100</v>
      </c>
      <c r="I187" s="22">
        <f t="shared" si="79"/>
        <v>12600</v>
      </c>
      <c r="J187" s="22">
        <f t="shared" si="79"/>
        <v>766300</v>
      </c>
    </row>
    <row r="188" spans="1:10" ht="17.100000000000001" customHeight="1" x14ac:dyDescent="0.25">
      <c r="A188" s="28" t="s">
        <v>98</v>
      </c>
      <c r="B188" s="21" t="s">
        <v>328</v>
      </c>
      <c r="C188" s="22">
        <f>+SUM(D188:J188)</f>
        <v>0</v>
      </c>
      <c r="D188" s="22">
        <f>+SUMIF('TOTAL RECURSOS 2020'!$P:$P,CONCATENATE("O001",$A188,1,$F$8),'TOTAL RECURSOS 2020'!$N:$N)</f>
        <v>0</v>
      </c>
      <c r="E188" s="22">
        <f>+SUMIF('TOTAL RECURSOS 2020'!$P:$P,CONCATENATE("M001",$A188,1,$F$8),'TOTAL RECURSOS 2020'!$N:$N)</f>
        <v>0</v>
      </c>
      <c r="F188" s="22">
        <f>+SUMIF('TOTAL RECURSOS 2020'!$P:$P,CONCATENATE("E006",$A188,1,$F$8),'TOTAL RECURSOS 2020'!$N:$N)</f>
        <v>0</v>
      </c>
      <c r="G188" s="22">
        <f>+SUMIF('TOTAL RECURSOS 2020'!$P:$P,CONCATENATE("K024",$A188,1,$G$8),'TOTAL RECURSOS 2020'!$N:$N)</f>
        <v>0</v>
      </c>
      <c r="H188" s="22">
        <f>+SUMIF('TOTAL RECURSOS 2020'!$P:$P,CONCATENATE("O001",$A188,4,$F$8),'TOTAL RECURSOS 2020'!$N:$N)</f>
        <v>0</v>
      </c>
      <c r="I188" s="22">
        <f>+SUMIF('TOTAL RECURSOS 2020'!$P:$P,CONCATENATE("M001",$A188,4,$F$8),'TOTAL RECURSOS 2020'!$N:$N)</f>
        <v>0</v>
      </c>
      <c r="J188" s="22">
        <f>+SUMIF('TOTAL RECURSOS 2020'!$P:$P,CONCATENATE("E006",$A188,4,$F$8),'TOTAL RECURSOS 2020'!$N:$N)</f>
        <v>0</v>
      </c>
    </row>
    <row r="189" spans="1:10" ht="17.100000000000001" customHeight="1" x14ac:dyDescent="0.25">
      <c r="A189" s="28" t="s">
        <v>58</v>
      </c>
      <c r="B189" s="21" t="s">
        <v>329</v>
      </c>
      <c r="C189" s="22">
        <f>+SUM(D189:J189)</f>
        <v>590000</v>
      </c>
      <c r="D189" s="22">
        <f>+SUMIF('TOTAL RECURSOS 2020'!$P:$P,CONCATENATE("O001",$A189,1,$F$8),'TOTAL RECURSOS 2020'!$N:$N)</f>
        <v>0</v>
      </c>
      <c r="E189" s="22">
        <f>+SUMIF('TOTAL RECURSOS 2020'!$P:$P,CONCATENATE("M001",$A189,1,$F$8),'TOTAL RECURSOS 2020'!$N:$N)</f>
        <v>0</v>
      </c>
      <c r="F189" s="22">
        <f>+SUMIF('TOTAL RECURSOS 2020'!$P:$P,CONCATENATE("E006",$A189,1,$F$8),'TOTAL RECURSOS 2020'!$N:$N)</f>
        <v>0</v>
      </c>
      <c r="G189" s="22">
        <f>+SUMIF('TOTAL RECURSOS 2020'!$P:$P,CONCATENATE("K024",$A189,1,$G$8),'TOTAL RECURSOS 2020'!$N:$N)</f>
        <v>0</v>
      </c>
      <c r="H189" s="22">
        <f>+SUMIF('TOTAL RECURSOS 2020'!$P:$P,CONCATENATE("O001",$A189,4,$F$8),'TOTAL RECURSOS 2020'!$N:$N)</f>
        <v>1100</v>
      </c>
      <c r="I189" s="22">
        <f>+SUMIF('TOTAL RECURSOS 2020'!$P:$P,CONCATENATE("M001",$A189,4,$F$8),'TOTAL RECURSOS 2020'!$N:$N)</f>
        <v>2600</v>
      </c>
      <c r="J189" s="22">
        <f>+SUMIF('TOTAL RECURSOS 2020'!$P:$P,CONCATENATE("E006",$A189,4,$F$8),'TOTAL RECURSOS 2020'!$N:$N)</f>
        <v>586300</v>
      </c>
    </row>
    <row r="190" spans="1:10" ht="17.100000000000001" customHeight="1" x14ac:dyDescent="0.25">
      <c r="A190" s="28" t="s">
        <v>66</v>
      </c>
      <c r="B190" s="30" t="s">
        <v>330</v>
      </c>
      <c r="C190" s="22">
        <f>+SUM(D190:J190)</f>
        <v>0</v>
      </c>
      <c r="D190" s="22">
        <f>+SUMIF('TOTAL RECURSOS 2020'!$P:$P,CONCATENATE("O001",$A190,1,$F$8),'TOTAL RECURSOS 2020'!$N:$N)</f>
        <v>0</v>
      </c>
      <c r="E190" s="22">
        <f>+SUMIF('TOTAL RECURSOS 2020'!$P:$P,CONCATENATE("M001",$A190,1,$F$8),'TOTAL RECURSOS 2020'!$N:$N)</f>
        <v>0</v>
      </c>
      <c r="F190" s="22">
        <f>+SUMIF('TOTAL RECURSOS 2020'!$P:$P,CONCATENATE("E006",$A190,1,$F$8),'TOTAL RECURSOS 2020'!$N:$N)</f>
        <v>0</v>
      </c>
      <c r="G190" s="22">
        <f>+SUMIF('TOTAL RECURSOS 2020'!$P:$P,CONCATENATE("K024",$A190,1,$G$8),'TOTAL RECURSOS 2020'!$N:$N)</f>
        <v>0</v>
      </c>
      <c r="H190" s="22">
        <f>+SUMIF('TOTAL RECURSOS 2020'!$P:$P,CONCATENATE("O001",$A190,4,$F$8),'TOTAL RECURSOS 2020'!$N:$N)</f>
        <v>0</v>
      </c>
      <c r="I190" s="22">
        <f>+SUMIF('TOTAL RECURSOS 2020'!$P:$P,CONCATENATE("M001",$A190,4,$F$8),'TOTAL RECURSOS 2020'!$N:$N)</f>
        <v>0</v>
      </c>
      <c r="J190" s="22">
        <f>+SUMIF('TOTAL RECURSOS 2020'!$P:$P,CONCATENATE("E006",$A190,4,$F$8),'TOTAL RECURSOS 2020'!$N:$N)</f>
        <v>0</v>
      </c>
    </row>
    <row r="191" spans="1:10" ht="17.100000000000001" customHeight="1" x14ac:dyDescent="0.25">
      <c r="A191" s="28" t="s">
        <v>67</v>
      </c>
      <c r="B191" s="30" t="s">
        <v>331</v>
      </c>
      <c r="C191" s="22">
        <f>+SUM(D191:J191)</f>
        <v>10000</v>
      </c>
      <c r="D191" s="22">
        <f>+SUMIF('TOTAL RECURSOS 2020'!$P:$P,CONCATENATE("O001",$A191,1,$F$8),'TOTAL RECURSOS 2020'!$N:$N)</f>
        <v>0</v>
      </c>
      <c r="E191" s="22">
        <f>+SUMIF('TOTAL RECURSOS 2020'!$P:$P,CONCATENATE("M001",$A191,1,$F$8),'TOTAL RECURSOS 2020'!$N:$N)</f>
        <v>0</v>
      </c>
      <c r="F191" s="22">
        <f>+SUMIF('TOTAL RECURSOS 2020'!$P:$P,CONCATENATE("E006",$A191,1,$F$8),'TOTAL RECURSOS 2020'!$N:$N)</f>
        <v>0</v>
      </c>
      <c r="G191" s="22">
        <f>+SUMIF('TOTAL RECURSOS 2020'!$P:$P,CONCATENATE("K024",$A191,1,$G$8),'TOTAL RECURSOS 2020'!$N:$N)</f>
        <v>0</v>
      </c>
      <c r="H191" s="22">
        <f>+SUMIF('TOTAL RECURSOS 2020'!$P:$P,CONCATENATE("O001",$A191,4,$F$8),'TOTAL RECURSOS 2020'!$N:$N)</f>
        <v>0</v>
      </c>
      <c r="I191" s="22">
        <f>+SUMIF('TOTAL RECURSOS 2020'!$P:$P,CONCATENATE("M001",$A191,4,$F$8),'TOTAL RECURSOS 2020'!$N:$N)</f>
        <v>10000</v>
      </c>
      <c r="J191" s="22">
        <f>+SUMIF('TOTAL RECURSOS 2020'!$P:$P,CONCATENATE("E006",$A191,4,$F$8),'TOTAL RECURSOS 2020'!$N:$N)</f>
        <v>0</v>
      </c>
    </row>
    <row r="192" spans="1:10" ht="17.100000000000001" customHeight="1" x14ac:dyDescent="0.25">
      <c r="A192" s="28" t="s">
        <v>99</v>
      </c>
      <c r="B192" s="30" t="s">
        <v>395</v>
      </c>
      <c r="C192" s="22">
        <f>+SUM(D192:J192)</f>
        <v>180000</v>
      </c>
      <c r="D192" s="22">
        <f>+SUMIF('TOTAL RECURSOS 2020'!$P:$P,CONCATENATE("O001",$A192,1,$F$8),'TOTAL RECURSOS 2020'!$N:$N)</f>
        <v>0</v>
      </c>
      <c r="E192" s="22">
        <f>+SUMIF('TOTAL RECURSOS 2020'!$P:$P,CONCATENATE("M001",$A192,1,$F$8),'TOTAL RECURSOS 2020'!$N:$N)</f>
        <v>0</v>
      </c>
      <c r="F192" s="22">
        <f>+SUMIF('TOTAL RECURSOS 2020'!$P:$P,CONCATENATE("E006",$A192,1,$F$8),'TOTAL RECURSOS 2020'!$N:$N)</f>
        <v>0</v>
      </c>
      <c r="G192" s="22">
        <f>+SUMIF('TOTAL RECURSOS 2020'!$P:$P,CONCATENATE("K024",$A192,1,$G$8),'TOTAL RECURSOS 2020'!$N:$N)</f>
        <v>0</v>
      </c>
      <c r="H192" s="22">
        <f>+SUMIF('TOTAL RECURSOS 2020'!$P:$P,CONCATENATE("O001",$A192,4,$F$8),'TOTAL RECURSOS 2020'!$N:$N)</f>
        <v>0</v>
      </c>
      <c r="I192" s="22">
        <f>+SUMIF('TOTAL RECURSOS 2020'!$P:$P,CONCATENATE("M001",$A192,4,$F$8),'TOTAL RECURSOS 2020'!$N:$N)</f>
        <v>0</v>
      </c>
      <c r="J192" s="22">
        <f>+SUMIF('TOTAL RECURSOS 2020'!$P:$P,CONCATENATE("E006",$A192,4,$F$8),'TOTAL RECURSOS 2020'!$N:$N)</f>
        <v>180000</v>
      </c>
    </row>
    <row r="193" spans="1:10" ht="17.100000000000001" customHeight="1" x14ac:dyDescent="0.25">
      <c r="A193" s="27" t="s">
        <v>177</v>
      </c>
      <c r="B193" s="21" t="s">
        <v>332</v>
      </c>
      <c r="C193" s="22">
        <f t="shared" ref="C193:J193" si="80">+C194</f>
        <v>2229917</v>
      </c>
      <c r="D193" s="22">
        <f t="shared" si="80"/>
        <v>0</v>
      </c>
      <c r="E193" s="22">
        <f t="shared" si="80"/>
        <v>0</v>
      </c>
      <c r="F193" s="22">
        <f t="shared" si="80"/>
        <v>1229917</v>
      </c>
      <c r="G193" s="22">
        <f t="shared" si="80"/>
        <v>0</v>
      </c>
      <c r="H193" s="22">
        <f t="shared" si="80"/>
        <v>0</v>
      </c>
      <c r="I193" s="22">
        <f t="shared" si="80"/>
        <v>0</v>
      </c>
      <c r="J193" s="22">
        <f t="shared" si="80"/>
        <v>1000000</v>
      </c>
    </row>
    <row r="194" spans="1:10" ht="17.100000000000001" customHeight="1" x14ac:dyDescent="0.25">
      <c r="A194" s="28" t="s">
        <v>20</v>
      </c>
      <c r="B194" s="21" t="s">
        <v>332</v>
      </c>
      <c r="C194" s="22">
        <f>+SUM(D194:J194)</f>
        <v>2229917</v>
      </c>
      <c r="D194" s="22">
        <f>+SUMIF('TOTAL RECURSOS 2020'!$P:$P,CONCATENATE("O001",$A194,1,$F$8),'TOTAL RECURSOS 2020'!$N:$N)</f>
        <v>0</v>
      </c>
      <c r="E194" s="22">
        <f>+SUMIF('TOTAL RECURSOS 2020'!$P:$P,CONCATENATE("M001",$A194,1,$F$8),'TOTAL RECURSOS 2020'!$N:$N)</f>
        <v>0</v>
      </c>
      <c r="F194" s="22">
        <f>+SUMIF('TOTAL RECURSOS 2020'!$P:$P,CONCATENATE("E006",$A194,1,$F$8),'TOTAL RECURSOS 2020'!$N:$N)</f>
        <v>1229917</v>
      </c>
      <c r="G194" s="22">
        <f>+SUMIF('TOTAL RECURSOS 2020'!$P:$P,CONCATENATE("K024",$A194,1,$G$8),'TOTAL RECURSOS 2020'!$N:$N)</f>
        <v>0</v>
      </c>
      <c r="H194" s="22">
        <f>+SUMIF('TOTAL RECURSOS 2020'!$P:$P,CONCATENATE("O001",$A194,4,$F$8),'TOTAL RECURSOS 2020'!$N:$N)</f>
        <v>0</v>
      </c>
      <c r="I194" s="22">
        <f>+SUMIF('TOTAL RECURSOS 2020'!$P:$P,CONCATENATE("M001",$A194,4,$F$8),'TOTAL RECURSOS 2020'!$N:$N)</f>
        <v>0</v>
      </c>
      <c r="J194" s="22">
        <f>+SUMIF('TOTAL RECURSOS 2020'!$P:$P,CONCATENATE("E006",$A194,4,$F$8),'TOTAL RECURSOS 2020'!$N:$N)</f>
        <v>1000000</v>
      </c>
    </row>
    <row r="195" spans="1:10" ht="17.100000000000001" customHeight="1" x14ac:dyDescent="0.25">
      <c r="A195" s="27" t="s">
        <v>178</v>
      </c>
      <c r="B195" s="21" t="s">
        <v>333</v>
      </c>
      <c r="C195" s="22">
        <f t="shared" ref="C195:J195" si="81">+C196+C197</f>
        <v>280000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0</v>
      </c>
      <c r="J195" s="22">
        <f t="shared" si="81"/>
        <v>280000</v>
      </c>
    </row>
    <row r="196" spans="1:10" ht="17.100000000000001" customHeight="1" x14ac:dyDescent="0.25">
      <c r="A196" s="28" t="s">
        <v>100</v>
      </c>
      <c r="B196" s="21" t="s">
        <v>334</v>
      </c>
      <c r="C196" s="22">
        <f>+SUM(D196:J196)</f>
        <v>250000</v>
      </c>
      <c r="D196" s="22">
        <f>+SUMIF('TOTAL RECURSOS 2020'!$P:$P,CONCATENATE("O001",$A196,1,$F$8),'TOTAL RECURSOS 2020'!$N:$N)</f>
        <v>0</v>
      </c>
      <c r="E196" s="22">
        <f>+SUMIF('TOTAL RECURSOS 2020'!$P:$P,CONCATENATE("M001",$A196,1,$F$8),'TOTAL RECURSOS 2020'!$N:$N)</f>
        <v>0</v>
      </c>
      <c r="F196" s="22">
        <f>+SUMIF('TOTAL RECURSOS 2020'!$P:$P,CONCATENATE("E006",$A196,1,$F$8),'TOTAL RECURSOS 2020'!$N:$N)</f>
        <v>0</v>
      </c>
      <c r="G196" s="22">
        <f>+SUMIF('TOTAL RECURSOS 2020'!$P:$P,CONCATENATE("K024",$A196,1,$G$8),'TOTAL RECURSOS 2020'!$N:$N)</f>
        <v>0</v>
      </c>
      <c r="H196" s="22">
        <f>+SUMIF('TOTAL RECURSOS 2020'!$P:$P,CONCATENATE("O001",$A196,4,$F$8),'TOTAL RECURSOS 2020'!$N:$N)</f>
        <v>0</v>
      </c>
      <c r="I196" s="22">
        <f>+SUMIF('TOTAL RECURSOS 2020'!$P:$P,CONCATENATE("M001",$A196,4,$F$8),'TOTAL RECURSOS 2020'!$N:$N)</f>
        <v>0</v>
      </c>
      <c r="J196" s="22">
        <f>+SUMIF('TOTAL RECURSOS 2020'!$P:$P,CONCATENATE("E006",$A196,4,$F$8),'TOTAL RECURSOS 2020'!$N:$N)</f>
        <v>250000</v>
      </c>
    </row>
    <row r="197" spans="1:10" ht="17.100000000000001" customHeight="1" x14ac:dyDescent="0.25">
      <c r="A197" s="28" t="s">
        <v>101</v>
      </c>
      <c r="B197" s="21" t="s">
        <v>335</v>
      </c>
      <c r="C197" s="22">
        <f>+SUM(D197:J197)</f>
        <v>30000</v>
      </c>
      <c r="D197" s="22">
        <f>+SUMIF('TOTAL RECURSOS 2020'!$P:$P,CONCATENATE("O001",$A197,1,$F$8),'TOTAL RECURSOS 2020'!$N:$N)</f>
        <v>0</v>
      </c>
      <c r="E197" s="22">
        <f>+SUMIF('TOTAL RECURSOS 2020'!$P:$P,CONCATENATE("M001",$A197,1,$F$8),'TOTAL RECURSOS 2020'!$N:$N)</f>
        <v>0</v>
      </c>
      <c r="F197" s="22">
        <f>+SUMIF('TOTAL RECURSOS 2020'!$P:$P,CONCATENATE("E006",$A197,1,$F$8),'TOTAL RECURSOS 2020'!$N:$N)</f>
        <v>0</v>
      </c>
      <c r="G197" s="22">
        <f>+SUMIF('TOTAL RECURSOS 2020'!$P:$P,CONCATENATE("K024",$A197,1,$G$8),'TOTAL RECURSOS 2020'!$N:$N)</f>
        <v>0</v>
      </c>
      <c r="H197" s="22">
        <f>+SUMIF('TOTAL RECURSOS 2020'!$P:$P,CONCATENATE("O001",$A197,4,$F$8),'TOTAL RECURSOS 2020'!$N:$N)</f>
        <v>0</v>
      </c>
      <c r="I197" s="22">
        <f>+SUMIF('TOTAL RECURSOS 2020'!$P:$P,CONCATENATE("M001",$A197,4,$F$8),'TOTAL RECURSOS 2020'!$N:$N)</f>
        <v>0</v>
      </c>
      <c r="J197" s="22">
        <f>+SUMIF('TOTAL RECURSOS 2020'!$P:$P,CONCATENATE("E006",$A197,4,$F$8),'TOTAL RECURSOS 2020'!$N:$N)</f>
        <v>30000</v>
      </c>
    </row>
    <row r="198" spans="1:10" s="9" customFormat="1" ht="17.100000000000001" customHeight="1" x14ac:dyDescent="0.2">
      <c r="A198" s="26">
        <v>3400</v>
      </c>
      <c r="B198" s="19" t="s">
        <v>336</v>
      </c>
      <c r="C198" s="20">
        <f t="shared" ref="C198:J198" si="82">+C201+C203+C205+C199</f>
        <v>2262000</v>
      </c>
      <c r="D198" s="20">
        <f t="shared" si="82"/>
        <v>0</v>
      </c>
      <c r="E198" s="20">
        <f t="shared" si="82"/>
        <v>0</v>
      </c>
      <c r="F198" s="20">
        <f t="shared" si="82"/>
        <v>0</v>
      </c>
      <c r="G198" s="20">
        <f t="shared" si="82"/>
        <v>0</v>
      </c>
      <c r="H198" s="20">
        <f t="shared" si="82"/>
        <v>0</v>
      </c>
      <c r="I198" s="20">
        <f t="shared" si="82"/>
        <v>510000</v>
      </c>
      <c r="J198" s="20">
        <f t="shared" si="82"/>
        <v>1752000</v>
      </c>
    </row>
    <row r="199" spans="1:10" ht="17.100000000000001" customHeight="1" x14ac:dyDescent="0.25">
      <c r="A199" s="27">
        <v>341</v>
      </c>
      <c r="B199" s="21" t="s">
        <v>443</v>
      </c>
      <c r="C199" s="22">
        <f t="shared" ref="C199:J199" si="83">+C200</f>
        <v>510000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510000</v>
      </c>
      <c r="J199" s="22">
        <f t="shared" si="83"/>
        <v>0</v>
      </c>
    </row>
    <row r="200" spans="1:10" ht="17.100000000000001" customHeight="1" x14ac:dyDescent="0.25">
      <c r="A200" s="28">
        <v>34101</v>
      </c>
      <c r="B200" s="21" t="s">
        <v>444</v>
      </c>
      <c r="C200" s="22">
        <f>+SUM(D200:J200)</f>
        <v>510000</v>
      </c>
      <c r="D200" s="22">
        <f>+SUMIF('TOTAL RECURSOS 2020'!$P:$P,CONCATENATE("O001",$A200,1,$F$8),'TOTAL RECURSOS 2020'!$N:$N)</f>
        <v>0</v>
      </c>
      <c r="E200" s="22">
        <f>+SUMIF('TOTAL RECURSOS 2020'!$P:$P,CONCATENATE("M001",$A200,1,$F$8),'TOTAL RECURSOS 2020'!$N:$N)</f>
        <v>0</v>
      </c>
      <c r="F200" s="22">
        <f>+SUMIF('TOTAL RECURSOS 2020'!$P:$P,CONCATENATE("E006",$A200,1,$F$8),'TOTAL RECURSOS 2020'!$N:$N)</f>
        <v>0</v>
      </c>
      <c r="G200" s="22">
        <f>+SUMIF('TOTAL RECURSOS 2020'!$P:$P,CONCATENATE("K024",$A200,1,$G$8),'TOTAL RECURSOS 2020'!$N:$N)</f>
        <v>0</v>
      </c>
      <c r="H200" s="22">
        <f>+SUMIF('TOTAL RECURSOS 2020'!$P:$P,CONCATENATE("O001",$A200,4,$F$8),'TOTAL RECURSOS 2020'!$N:$N)</f>
        <v>0</v>
      </c>
      <c r="I200" s="22">
        <f>+SUMIF('TOTAL RECURSOS 2020'!$P:$P,CONCATENATE("M001",$A200,4,$F$8),'TOTAL RECURSOS 2020'!$N:$N)</f>
        <v>510000</v>
      </c>
      <c r="J200" s="22">
        <f>+SUMIF('TOTAL RECURSOS 2020'!$P:$P,CONCATENATE("E006",$A200,4,$F$8),'TOTAL RECURSOS 2020'!$N:$N)</f>
        <v>0</v>
      </c>
    </row>
    <row r="201" spans="1:10" ht="17.100000000000001" customHeight="1" x14ac:dyDescent="0.25">
      <c r="A201" s="27" t="s">
        <v>179</v>
      </c>
      <c r="B201" s="21" t="s">
        <v>337</v>
      </c>
      <c r="C201" s="22">
        <f t="shared" ref="C201:J201" si="84">+C202</f>
        <v>900000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900000</v>
      </c>
    </row>
    <row r="202" spans="1:10" ht="17.100000000000001" customHeight="1" x14ac:dyDescent="0.25">
      <c r="A202" s="28" t="s">
        <v>21</v>
      </c>
      <c r="B202" s="21" t="s">
        <v>338</v>
      </c>
      <c r="C202" s="22">
        <f>+SUM(D202:J202)</f>
        <v>900000</v>
      </c>
      <c r="D202" s="22">
        <f>+SUMIF('TOTAL RECURSOS 2020'!$P:$P,CONCATENATE("O001",$A202,1,$F$8),'TOTAL RECURSOS 2020'!$N:$N)</f>
        <v>0</v>
      </c>
      <c r="E202" s="22">
        <f>+SUMIF('TOTAL RECURSOS 2020'!$P:$P,CONCATENATE("M001",$A202,1,$F$8),'TOTAL RECURSOS 2020'!$N:$N)</f>
        <v>0</v>
      </c>
      <c r="F202" s="22">
        <f>+SUMIF('TOTAL RECURSOS 2020'!$P:$P,CONCATENATE("E006",$A202,1,$F$8),'TOTAL RECURSOS 2020'!$N:$N)</f>
        <v>0</v>
      </c>
      <c r="G202" s="22">
        <f>+SUMIF('TOTAL RECURSOS 2020'!$P:$P,CONCATENATE("K024",$A202,1,$G$8),'TOTAL RECURSOS 2020'!$N:$N)</f>
        <v>0</v>
      </c>
      <c r="H202" s="22">
        <f>+SUMIF('TOTAL RECURSOS 2020'!$P:$P,CONCATENATE("O001",$A202,4,$F$8),'TOTAL RECURSOS 2020'!$N:$N)</f>
        <v>0</v>
      </c>
      <c r="I202" s="22">
        <f>+SUMIF('TOTAL RECURSOS 2020'!$P:$P,CONCATENATE("M001",$A202,4,$F$8),'TOTAL RECURSOS 2020'!$N:$N)</f>
        <v>0</v>
      </c>
      <c r="J202" s="22">
        <f>+SUMIF('TOTAL RECURSOS 2020'!$P:$P,CONCATENATE("E006",$A202,4,$F$8),'TOTAL RECURSOS 2020'!$N:$N)</f>
        <v>900000</v>
      </c>
    </row>
    <row r="203" spans="1:10" ht="17.100000000000001" customHeight="1" x14ac:dyDescent="0.25">
      <c r="A203" s="27" t="s">
        <v>180</v>
      </c>
      <c r="B203" s="21" t="s">
        <v>339</v>
      </c>
      <c r="C203" s="22">
        <f t="shared" ref="C203:J203" si="85">+C204</f>
        <v>182000</v>
      </c>
      <c r="D203" s="22">
        <f t="shared" si="85"/>
        <v>0</v>
      </c>
      <c r="E203" s="22">
        <f t="shared" si="85"/>
        <v>0</v>
      </c>
      <c r="F203" s="22">
        <f t="shared" si="85"/>
        <v>0</v>
      </c>
      <c r="G203" s="22">
        <f t="shared" si="85"/>
        <v>0</v>
      </c>
      <c r="H203" s="22">
        <f t="shared" si="85"/>
        <v>0</v>
      </c>
      <c r="I203" s="22">
        <f t="shared" si="85"/>
        <v>0</v>
      </c>
      <c r="J203" s="22">
        <f t="shared" si="85"/>
        <v>182000</v>
      </c>
    </row>
    <row r="204" spans="1:10" ht="17.100000000000001" customHeight="1" x14ac:dyDescent="0.25">
      <c r="A204" s="28" t="s">
        <v>102</v>
      </c>
      <c r="B204" s="21" t="s">
        <v>340</v>
      </c>
      <c r="C204" s="22">
        <f>+SUM(D204:J204)</f>
        <v>182000</v>
      </c>
      <c r="D204" s="22">
        <f>+SUMIF('TOTAL RECURSOS 2020'!$P:$P,CONCATENATE("O001",$A204,1,$F$8),'TOTAL RECURSOS 2020'!$N:$N)</f>
        <v>0</v>
      </c>
      <c r="E204" s="22">
        <f>+SUMIF('TOTAL RECURSOS 2020'!$P:$P,CONCATENATE("M001",$A204,1,$F$8),'TOTAL RECURSOS 2020'!$N:$N)</f>
        <v>0</v>
      </c>
      <c r="F204" s="22">
        <f>+SUMIF('TOTAL RECURSOS 2020'!$P:$P,CONCATENATE("E006",$A204,1,$F$8),'TOTAL RECURSOS 2020'!$N:$N)</f>
        <v>0</v>
      </c>
      <c r="G204" s="22">
        <f>+SUMIF('TOTAL RECURSOS 2020'!$P:$P,CONCATENATE("K024",$A204,1,$G$8),'TOTAL RECURSOS 2020'!$N:$N)</f>
        <v>0</v>
      </c>
      <c r="H204" s="22">
        <f>+SUMIF('TOTAL RECURSOS 2020'!$P:$P,CONCATENATE("O001",$A204,4,$F$8),'TOTAL RECURSOS 2020'!$N:$N)</f>
        <v>0</v>
      </c>
      <c r="I204" s="22">
        <f>+SUMIF('TOTAL RECURSOS 2020'!$P:$P,CONCATENATE("M001",$A204,4,$F$8),'TOTAL RECURSOS 2020'!$N:$N)</f>
        <v>0</v>
      </c>
      <c r="J204" s="22">
        <f>+SUMIF('TOTAL RECURSOS 2020'!$P:$P,CONCATENATE("E006",$A204,4,$F$8),'TOTAL RECURSOS 2020'!$N:$N)</f>
        <v>182000</v>
      </c>
    </row>
    <row r="205" spans="1:10" ht="17.100000000000001" customHeight="1" x14ac:dyDescent="0.25">
      <c r="A205" s="27" t="s">
        <v>181</v>
      </c>
      <c r="B205" s="21" t="s">
        <v>341</v>
      </c>
      <c r="C205" s="22">
        <f t="shared" ref="C205:J205" si="86">+C206</f>
        <v>670000</v>
      </c>
      <c r="D205" s="22">
        <f t="shared" si="86"/>
        <v>0</v>
      </c>
      <c r="E205" s="22">
        <f t="shared" si="86"/>
        <v>0</v>
      </c>
      <c r="F205" s="22">
        <f t="shared" si="86"/>
        <v>0</v>
      </c>
      <c r="G205" s="22">
        <f t="shared" si="86"/>
        <v>0</v>
      </c>
      <c r="H205" s="22">
        <f t="shared" si="86"/>
        <v>0</v>
      </c>
      <c r="I205" s="22">
        <f t="shared" si="86"/>
        <v>0</v>
      </c>
      <c r="J205" s="22">
        <f t="shared" si="86"/>
        <v>670000</v>
      </c>
    </row>
    <row r="206" spans="1:10" ht="17.100000000000001" customHeight="1" x14ac:dyDescent="0.25">
      <c r="A206" s="28" t="s">
        <v>103</v>
      </c>
      <c r="B206" s="21" t="s">
        <v>341</v>
      </c>
      <c r="C206" s="22">
        <f>+SUM(D206:J206)</f>
        <v>670000</v>
      </c>
      <c r="D206" s="22">
        <f>+SUMIF('TOTAL RECURSOS 2020'!$P:$P,CONCATENATE("O001",$A206,1,$F$8),'TOTAL RECURSOS 2020'!$N:$N)</f>
        <v>0</v>
      </c>
      <c r="E206" s="22">
        <f>+SUMIF('TOTAL RECURSOS 2020'!$P:$P,CONCATENATE("M001",$A206,1,$F$8),'TOTAL RECURSOS 2020'!$N:$N)</f>
        <v>0</v>
      </c>
      <c r="F206" s="22">
        <f>+SUMIF('TOTAL RECURSOS 2020'!$P:$P,CONCATENATE("E006",$A206,1,$F$8),'TOTAL RECURSOS 2020'!$N:$N)</f>
        <v>0</v>
      </c>
      <c r="G206" s="22">
        <f>+SUMIF('TOTAL RECURSOS 2020'!$P:$P,CONCATENATE("K024",$A206,1,$G$8),'TOTAL RECURSOS 2020'!$N:$N)</f>
        <v>0</v>
      </c>
      <c r="H206" s="22">
        <f>+SUMIF('TOTAL RECURSOS 2020'!$P:$P,CONCATENATE("O001",$A206,4,$F$8),'TOTAL RECURSOS 2020'!$N:$N)</f>
        <v>0</v>
      </c>
      <c r="I206" s="22">
        <f>+SUMIF('TOTAL RECURSOS 2020'!$P:$P,CONCATENATE("M001",$A206,4,$F$8),'TOTAL RECURSOS 2020'!$N:$N)</f>
        <v>0</v>
      </c>
      <c r="J206" s="22">
        <f>+SUMIF('TOTAL RECURSOS 2020'!$P:$P,CONCATENATE("E006",$A206,4,$F$8),'TOTAL RECURSOS 2020'!$N:$N)</f>
        <v>670000</v>
      </c>
    </row>
    <row r="207" spans="1:10" s="9" customFormat="1" ht="17.100000000000001" customHeight="1" x14ac:dyDescent="0.2">
      <c r="A207" s="26">
        <v>3500</v>
      </c>
      <c r="B207" s="19" t="s">
        <v>342</v>
      </c>
      <c r="C207" s="20">
        <f t="shared" ref="C207:J207" si="87">+C208+C211+C213+C215+C217+C219+C221+C223</f>
        <v>24560870</v>
      </c>
      <c r="D207" s="20">
        <f t="shared" si="87"/>
        <v>0</v>
      </c>
      <c r="E207" s="20">
        <f t="shared" si="87"/>
        <v>0</v>
      </c>
      <c r="F207" s="20">
        <f t="shared" si="87"/>
        <v>12304499</v>
      </c>
      <c r="G207" s="20">
        <f t="shared" si="87"/>
        <v>0</v>
      </c>
      <c r="H207" s="20">
        <f t="shared" si="87"/>
        <v>0</v>
      </c>
      <c r="I207" s="20">
        <f t="shared" si="87"/>
        <v>0</v>
      </c>
      <c r="J207" s="20">
        <f t="shared" si="87"/>
        <v>12256371</v>
      </c>
    </row>
    <row r="208" spans="1:10" ht="17.100000000000001" customHeight="1" x14ac:dyDescent="0.25">
      <c r="A208" s="27" t="s">
        <v>182</v>
      </c>
      <c r="B208" s="21" t="s">
        <v>343</v>
      </c>
      <c r="C208" s="22">
        <f t="shared" ref="C208:J208" si="88">+C209+C210</f>
        <v>2140300</v>
      </c>
      <c r="D208" s="22">
        <f t="shared" si="88"/>
        <v>0</v>
      </c>
      <c r="E208" s="22">
        <f t="shared" si="88"/>
        <v>0</v>
      </c>
      <c r="F208" s="22">
        <f t="shared" si="88"/>
        <v>0</v>
      </c>
      <c r="G208" s="22">
        <f t="shared" si="88"/>
        <v>0</v>
      </c>
      <c r="H208" s="22">
        <f t="shared" si="88"/>
        <v>0</v>
      </c>
      <c r="I208" s="22">
        <f t="shared" si="88"/>
        <v>0</v>
      </c>
      <c r="J208" s="22">
        <f t="shared" si="88"/>
        <v>2140300</v>
      </c>
    </row>
    <row r="209" spans="1:10" ht="17.100000000000001" customHeight="1" x14ac:dyDescent="0.25">
      <c r="A209" s="28" t="s">
        <v>59</v>
      </c>
      <c r="B209" s="21" t="s">
        <v>344</v>
      </c>
      <c r="C209" s="22">
        <f>+SUM(D209:J209)</f>
        <v>0</v>
      </c>
      <c r="D209" s="22">
        <f>+SUMIF('TOTAL RECURSOS 2020'!$P:$P,CONCATENATE("O001",$A209,1,$F$8),'TOTAL RECURSOS 2020'!$N:$N)</f>
        <v>0</v>
      </c>
      <c r="E209" s="22">
        <f>+SUMIF('TOTAL RECURSOS 2020'!$P:$P,CONCATENATE("M001",$A209,1,$F$8),'TOTAL RECURSOS 2020'!$N:$N)</f>
        <v>0</v>
      </c>
      <c r="F209" s="22">
        <f>+SUMIF('TOTAL RECURSOS 2020'!$P:$P,CONCATENATE("E006",$A209,1,$F$8),'TOTAL RECURSOS 2020'!$N:$N)</f>
        <v>0</v>
      </c>
      <c r="G209" s="22">
        <f>+SUMIF('TOTAL RECURSOS 2020'!$P:$P,CONCATENATE("K024",$A209,1,$G$8),'TOTAL RECURSOS 2020'!$N:$N)</f>
        <v>0</v>
      </c>
      <c r="H209" s="22">
        <f>+SUMIF('TOTAL RECURSOS 2020'!$P:$P,CONCATENATE("O001",$A209,4,$F$8),'TOTAL RECURSOS 2020'!$N:$N)</f>
        <v>0</v>
      </c>
      <c r="I209" s="22">
        <f>+SUMIF('TOTAL RECURSOS 2020'!$P:$P,CONCATENATE("M001",$A209,4,$F$8),'TOTAL RECURSOS 2020'!$N:$N)</f>
        <v>0</v>
      </c>
      <c r="J209" s="22">
        <f>+SUMIF('TOTAL RECURSOS 2020'!$P:$P,CONCATENATE("E006",$A209,4,$F$8),'TOTAL RECURSOS 2020'!$N:$N)</f>
        <v>0</v>
      </c>
    </row>
    <row r="210" spans="1:10" ht="17.100000000000001" customHeight="1" x14ac:dyDescent="0.25">
      <c r="A210" s="28" t="s">
        <v>39</v>
      </c>
      <c r="B210" s="21" t="s">
        <v>345</v>
      </c>
      <c r="C210" s="22">
        <f>+SUM(D210:J210)</f>
        <v>2140300</v>
      </c>
      <c r="D210" s="22">
        <f>+SUMIF('TOTAL RECURSOS 2020'!$P:$P,CONCATENATE("O001",$A210,1,$F$8),'TOTAL RECURSOS 2020'!$N:$N)</f>
        <v>0</v>
      </c>
      <c r="E210" s="22">
        <f>+SUMIF('TOTAL RECURSOS 2020'!$P:$P,CONCATENATE("M001",$A210,1,$F$8),'TOTAL RECURSOS 2020'!$N:$N)</f>
        <v>0</v>
      </c>
      <c r="F210" s="22">
        <f>+SUMIF('TOTAL RECURSOS 2020'!$P:$P,CONCATENATE("E006",$A210,1,$F$8),'TOTAL RECURSOS 2020'!$N:$N)</f>
        <v>0</v>
      </c>
      <c r="G210" s="22">
        <f>+SUMIF('TOTAL RECURSOS 2020'!$P:$P,CONCATENATE("K024",$A210,1,$G$8),'TOTAL RECURSOS 2020'!$N:$N)</f>
        <v>0</v>
      </c>
      <c r="H210" s="22">
        <f>+SUMIF('TOTAL RECURSOS 2020'!$P:$P,CONCATENATE("O001",$A210,4,$F$8),'TOTAL RECURSOS 2020'!$N:$N)</f>
        <v>0</v>
      </c>
      <c r="I210" s="22">
        <f>+SUMIF('TOTAL RECURSOS 2020'!$P:$P,CONCATENATE("M001",$A210,4,$F$8),'TOTAL RECURSOS 2020'!$N:$N)</f>
        <v>0</v>
      </c>
      <c r="J210" s="22">
        <f>+SUMIF('TOTAL RECURSOS 2020'!$P:$P,CONCATENATE("E006",$A210,4,$F$8),'TOTAL RECURSOS 2020'!$N:$N)</f>
        <v>2140300</v>
      </c>
    </row>
    <row r="211" spans="1:10" ht="17.100000000000001" customHeight="1" x14ac:dyDescent="0.25">
      <c r="A211" s="27" t="s">
        <v>183</v>
      </c>
      <c r="B211" s="29" t="s">
        <v>346</v>
      </c>
      <c r="C211" s="22">
        <f t="shared" ref="C211:J211" si="89">+C212</f>
        <v>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0</v>
      </c>
    </row>
    <row r="212" spans="1:10" ht="17.100000000000001" customHeight="1" x14ac:dyDescent="0.25">
      <c r="A212" s="28" t="s">
        <v>40</v>
      </c>
      <c r="B212" s="21" t="s">
        <v>347</v>
      </c>
      <c r="C212" s="22">
        <f>+SUM(D212:J212)</f>
        <v>0</v>
      </c>
      <c r="D212" s="22">
        <f>+SUMIF('TOTAL RECURSOS 2020'!$P:$P,CONCATENATE("O001",$A212,1,$F$8),'TOTAL RECURSOS 2020'!$N:$N)</f>
        <v>0</v>
      </c>
      <c r="E212" s="22">
        <f>+SUMIF('TOTAL RECURSOS 2020'!$P:$P,CONCATENATE("M001",$A212,1,$F$8),'TOTAL RECURSOS 2020'!$N:$N)</f>
        <v>0</v>
      </c>
      <c r="F212" s="22">
        <f>+SUMIF('TOTAL RECURSOS 2020'!$P:$P,CONCATENATE("E006",$A212,1,$F$8),'TOTAL RECURSOS 2020'!$N:$N)</f>
        <v>0</v>
      </c>
      <c r="G212" s="22">
        <f>+SUMIF('TOTAL RECURSOS 2020'!$P:$P,CONCATENATE("K024",$A212,1,$G$8),'TOTAL RECURSOS 2020'!$N:$N)</f>
        <v>0</v>
      </c>
      <c r="H212" s="22">
        <f>+SUMIF('TOTAL RECURSOS 2020'!$P:$P,CONCATENATE("O001",$A212,4,$F$8),'TOTAL RECURSOS 2020'!$N:$N)</f>
        <v>0</v>
      </c>
      <c r="I212" s="22">
        <f>+SUMIF('TOTAL RECURSOS 2020'!$P:$P,CONCATENATE("M001",$A212,4,$F$8),'TOTAL RECURSOS 2020'!$N:$N)</f>
        <v>0</v>
      </c>
      <c r="J212" s="22">
        <f>+SUMIF('TOTAL RECURSOS 2020'!$P:$P,CONCATENATE("E006",$A212,4,$F$8),'TOTAL RECURSOS 2020'!$N:$N)</f>
        <v>0</v>
      </c>
    </row>
    <row r="213" spans="1:10" ht="17.100000000000001" customHeight="1" x14ac:dyDescent="0.25">
      <c r="A213" s="27" t="s">
        <v>184</v>
      </c>
      <c r="B213" s="21" t="s">
        <v>348</v>
      </c>
      <c r="C213" s="22">
        <f t="shared" ref="C213:J213" si="90">+C214</f>
        <v>4185528</v>
      </c>
      <c r="D213" s="22">
        <f t="shared" si="90"/>
        <v>0</v>
      </c>
      <c r="E213" s="22">
        <f t="shared" si="90"/>
        <v>0</v>
      </c>
      <c r="F213" s="22">
        <f t="shared" si="90"/>
        <v>3185528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1000000</v>
      </c>
    </row>
    <row r="214" spans="1:10" ht="17.100000000000001" customHeight="1" x14ac:dyDescent="0.25">
      <c r="A214" s="28" t="s">
        <v>41</v>
      </c>
      <c r="B214" s="21" t="s">
        <v>349</v>
      </c>
      <c r="C214" s="22">
        <f>+SUM(D214:J214)</f>
        <v>4185528</v>
      </c>
      <c r="D214" s="22">
        <f>+SUMIF('TOTAL RECURSOS 2020'!$P:$P,CONCATENATE("O001",$A214,1,$F$8),'TOTAL RECURSOS 2020'!$N:$N)</f>
        <v>0</v>
      </c>
      <c r="E214" s="22">
        <f>+SUMIF('TOTAL RECURSOS 2020'!$P:$P,CONCATENATE("M001",$A214,1,$F$8),'TOTAL RECURSOS 2020'!$N:$N)</f>
        <v>0</v>
      </c>
      <c r="F214" s="22">
        <f>+SUMIF('TOTAL RECURSOS 2020'!$P:$P,CONCATENATE("E006",$A214,1,$F$8),'TOTAL RECURSOS 2020'!$N:$N)</f>
        <v>3185528</v>
      </c>
      <c r="G214" s="22">
        <f>+SUMIF('TOTAL RECURSOS 2020'!$P:$P,CONCATENATE("K024",$A214,1,$G$8),'TOTAL RECURSOS 2020'!$N:$N)</f>
        <v>0</v>
      </c>
      <c r="H214" s="22">
        <f>+SUMIF('TOTAL RECURSOS 2020'!$P:$P,CONCATENATE("O001",$A214,4,$F$8),'TOTAL RECURSOS 2020'!$N:$N)</f>
        <v>0</v>
      </c>
      <c r="I214" s="22">
        <f>+SUMIF('TOTAL RECURSOS 2020'!$P:$P,CONCATENATE("M001",$A214,4,$F$8),'TOTAL RECURSOS 2020'!$N:$N)</f>
        <v>0</v>
      </c>
      <c r="J214" s="22">
        <f>+SUMIF('TOTAL RECURSOS 2020'!$P:$P,CONCATENATE("E006",$A214,4,$F$8),'TOTAL RECURSOS 2020'!$N:$N)</f>
        <v>1000000</v>
      </c>
    </row>
    <row r="215" spans="1:10" ht="17.100000000000001" customHeight="1" x14ac:dyDescent="0.25">
      <c r="A215" s="27" t="s">
        <v>185</v>
      </c>
      <c r="B215" s="21" t="s">
        <v>350</v>
      </c>
      <c r="C215" s="22">
        <f t="shared" ref="C215:J215" si="91">+C216</f>
        <v>3900000</v>
      </c>
      <c r="D215" s="22">
        <f t="shared" si="91"/>
        <v>0</v>
      </c>
      <c r="E215" s="22">
        <f t="shared" si="91"/>
        <v>0</v>
      </c>
      <c r="F215" s="22">
        <f t="shared" si="91"/>
        <v>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3900000</v>
      </c>
    </row>
    <row r="216" spans="1:10" ht="17.100000000000001" customHeight="1" x14ac:dyDescent="0.25">
      <c r="A216" s="28" t="s">
        <v>42</v>
      </c>
      <c r="B216" s="21" t="s">
        <v>350</v>
      </c>
      <c r="C216" s="22">
        <f>+SUM(D216:J216)</f>
        <v>3900000</v>
      </c>
      <c r="D216" s="22">
        <f>+SUMIF('TOTAL RECURSOS 2020'!$P:$P,CONCATENATE("O001",$A216,1,$F$8),'TOTAL RECURSOS 2020'!$N:$N)</f>
        <v>0</v>
      </c>
      <c r="E216" s="22">
        <f>+SUMIF('TOTAL RECURSOS 2020'!$P:$P,CONCATENATE("M001",$A216,1,$F$8),'TOTAL RECURSOS 2020'!$N:$N)</f>
        <v>0</v>
      </c>
      <c r="F216" s="22">
        <f>+SUMIF('TOTAL RECURSOS 2020'!$P:$P,CONCATENATE("E006",$A216,1,$F$8),'TOTAL RECURSOS 2020'!$N:$N)</f>
        <v>0</v>
      </c>
      <c r="G216" s="22">
        <f>+SUMIF('TOTAL RECURSOS 2020'!$P:$P,CONCATENATE("K024",$A216,1,$G$8),'TOTAL RECURSOS 2020'!$N:$N)</f>
        <v>0</v>
      </c>
      <c r="H216" s="22">
        <f>+SUMIF('TOTAL RECURSOS 2020'!$P:$P,CONCATENATE("O001",$A216,4,$F$8),'TOTAL RECURSOS 2020'!$N:$N)</f>
        <v>0</v>
      </c>
      <c r="I216" s="22">
        <f>+SUMIF('TOTAL RECURSOS 2020'!$P:$P,CONCATENATE("M001",$A216,4,$F$8),'TOTAL RECURSOS 2020'!$N:$N)</f>
        <v>0</v>
      </c>
      <c r="J216" s="22">
        <f>+SUMIF('TOTAL RECURSOS 2020'!$P:$P,CONCATENATE("E006",$A216,4,$F$8),'TOTAL RECURSOS 2020'!$N:$N)</f>
        <v>3900000</v>
      </c>
    </row>
    <row r="217" spans="1:10" ht="17.100000000000001" customHeight="1" x14ac:dyDescent="0.25">
      <c r="A217" s="27" t="s">
        <v>186</v>
      </c>
      <c r="B217" s="21" t="s">
        <v>351</v>
      </c>
      <c r="C217" s="22">
        <f t="shared" ref="C217:J217" si="92">+C218</f>
        <v>270000</v>
      </c>
      <c r="D217" s="22">
        <f t="shared" si="92"/>
        <v>0</v>
      </c>
      <c r="E217" s="22">
        <f t="shared" si="92"/>
        <v>0</v>
      </c>
      <c r="F217" s="22">
        <f t="shared" si="92"/>
        <v>0</v>
      </c>
      <c r="G217" s="22">
        <f t="shared" si="92"/>
        <v>0</v>
      </c>
      <c r="H217" s="22">
        <f t="shared" si="92"/>
        <v>0</v>
      </c>
      <c r="I217" s="22">
        <f t="shared" si="92"/>
        <v>0</v>
      </c>
      <c r="J217" s="22">
        <f t="shared" si="92"/>
        <v>270000</v>
      </c>
    </row>
    <row r="218" spans="1:10" ht="17.100000000000001" customHeight="1" x14ac:dyDescent="0.25">
      <c r="A218" s="28" t="s">
        <v>60</v>
      </c>
      <c r="B218" s="21" t="s">
        <v>352</v>
      </c>
      <c r="C218" s="22">
        <f>+SUM(D218:J218)</f>
        <v>270000</v>
      </c>
      <c r="D218" s="22">
        <f>+SUMIF('TOTAL RECURSOS 2020'!$P:$P,CONCATENATE("O001",$A218,1,$F$8),'TOTAL RECURSOS 2020'!$N:$N)</f>
        <v>0</v>
      </c>
      <c r="E218" s="22">
        <f>+SUMIF('TOTAL RECURSOS 2020'!$P:$P,CONCATENATE("M001",$A218,1,$F$8),'TOTAL RECURSOS 2020'!$N:$N)</f>
        <v>0</v>
      </c>
      <c r="F218" s="22">
        <f>+SUMIF('TOTAL RECURSOS 2020'!$P:$P,CONCATENATE("E006",$A218,1,$F$8),'TOTAL RECURSOS 2020'!$N:$N)</f>
        <v>0</v>
      </c>
      <c r="G218" s="22">
        <f>+SUMIF('TOTAL RECURSOS 2020'!$P:$P,CONCATENATE("K024",$A218,1,$G$8),'TOTAL RECURSOS 2020'!$N:$N)</f>
        <v>0</v>
      </c>
      <c r="H218" s="22">
        <f>+SUMIF('TOTAL RECURSOS 2020'!$P:$P,CONCATENATE("O001",$A218,4,$F$8),'TOTAL RECURSOS 2020'!$N:$N)</f>
        <v>0</v>
      </c>
      <c r="I218" s="22">
        <f>+SUMIF('TOTAL RECURSOS 2020'!$P:$P,CONCATENATE("M001",$A218,4,$F$8),'TOTAL RECURSOS 2020'!$N:$N)</f>
        <v>0</v>
      </c>
      <c r="J218" s="22">
        <f>+SUMIF('TOTAL RECURSOS 2020'!$P:$P,CONCATENATE("E006",$A218,4,$F$8),'TOTAL RECURSOS 2020'!$N:$N)</f>
        <v>270000</v>
      </c>
    </row>
    <row r="219" spans="1:10" ht="17.100000000000001" customHeight="1" x14ac:dyDescent="0.25">
      <c r="A219" s="27" t="s">
        <v>187</v>
      </c>
      <c r="B219" s="21" t="s">
        <v>353</v>
      </c>
      <c r="C219" s="22">
        <f t="shared" ref="C219:J219" si="93">+C220</f>
        <v>7685998</v>
      </c>
      <c r="D219" s="22">
        <f t="shared" si="93"/>
        <v>0</v>
      </c>
      <c r="E219" s="22">
        <f t="shared" si="93"/>
        <v>0</v>
      </c>
      <c r="F219" s="22">
        <f t="shared" si="93"/>
        <v>4445918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3240080</v>
      </c>
    </row>
    <row r="220" spans="1:10" ht="17.100000000000001" customHeight="1" x14ac:dyDescent="0.25">
      <c r="A220" s="28" t="s">
        <v>43</v>
      </c>
      <c r="B220" s="21" t="s">
        <v>354</v>
      </c>
      <c r="C220" s="22">
        <f>+SUM(D220:J220)</f>
        <v>7685998</v>
      </c>
      <c r="D220" s="22">
        <f>+SUMIF('TOTAL RECURSOS 2020'!$P:$P,CONCATENATE("O001",$A220,1,$F$8),'TOTAL RECURSOS 2020'!$N:$N)</f>
        <v>0</v>
      </c>
      <c r="E220" s="22">
        <f>+SUMIF('TOTAL RECURSOS 2020'!$P:$P,CONCATENATE("M001",$A220,1,$F$8),'TOTAL RECURSOS 2020'!$N:$N)</f>
        <v>0</v>
      </c>
      <c r="F220" s="22">
        <f>+SUMIF('TOTAL RECURSOS 2020'!$P:$P,CONCATENATE("E006",$A220,1,$F$8),'TOTAL RECURSOS 2020'!$N:$N)</f>
        <v>4445918</v>
      </c>
      <c r="G220" s="22">
        <f>+SUMIF('TOTAL RECURSOS 2020'!$P:$P,CONCATENATE("K024",$A220,1,$G$8),'TOTAL RECURSOS 2020'!$N:$N)</f>
        <v>0</v>
      </c>
      <c r="H220" s="22">
        <f>+SUMIF('TOTAL RECURSOS 2020'!$P:$P,CONCATENATE("O001",$A220,4,$F$8),'TOTAL RECURSOS 2020'!$N:$N)</f>
        <v>0</v>
      </c>
      <c r="I220" s="22">
        <f>+SUMIF('TOTAL RECURSOS 2020'!$P:$P,CONCATENATE("M001",$A220,4,$F$8),'TOTAL RECURSOS 2020'!$N:$N)</f>
        <v>0</v>
      </c>
      <c r="J220" s="22">
        <f>+SUMIF('TOTAL RECURSOS 2020'!$P:$P,CONCATENATE("E006",$A220,4,$F$8),'TOTAL RECURSOS 2020'!$N:$N)</f>
        <v>3240080</v>
      </c>
    </row>
    <row r="221" spans="1:10" ht="17.100000000000001" customHeight="1" x14ac:dyDescent="0.25">
      <c r="A221" s="27" t="s">
        <v>188</v>
      </c>
      <c r="B221" s="21" t="s">
        <v>355</v>
      </c>
      <c r="C221" s="22">
        <f t="shared" ref="C221:J221" si="94">+C222</f>
        <v>3975991</v>
      </c>
      <c r="D221" s="22">
        <f t="shared" si="94"/>
        <v>0</v>
      </c>
      <c r="E221" s="22">
        <f t="shared" si="94"/>
        <v>0</v>
      </c>
      <c r="F221" s="22">
        <f t="shared" si="94"/>
        <v>2970000</v>
      </c>
      <c r="G221" s="22">
        <f t="shared" si="94"/>
        <v>0</v>
      </c>
      <c r="H221" s="22">
        <f t="shared" si="94"/>
        <v>0</v>
      </c>
      <c r="I221" s="22">
        <f t="shared" si="94"/>
        <v>0</v>
      </c>
      <c r="J221" s="22">
        <f t="shared" si="94"/>
        <v>1005991</v>
      </c>
    </row>
    <row r="222" spans="1:10" ht="17.100000000000001" customHeight="1" x14ac:dyDescent="0.25">
      <c r="A222" s="28" t="s">
        <v>44</v>
      </c>
      <c r="B222" s="21" t="s">
        <v>356</v>
      </c>
      <c r="C222" s="22">
        <f>+SUM(D222:J222)</f>
        <v>3975991</v>
      </c>
      <c r="D222" s="22">
        <f>+SUMIF('TOTAL RECURSOS 2020'!$P:$P,CONCATENATE("O001",$A222,1,$F$8),'TOTAL RECURSOS 2020'!$N:$N)</f>
        <v>0</v>
      </c>
      <c r="E222" s="22">
        <f>+SUMIF('TOTAL RECURSOS 2020'!$P:$P,CONCATENATE("M001",$A222,1,$F$8),'TOTAL RECURSOS 2020'!$N:$N)</f>
        <v>0</v>
      </c>
      <c r="F222" s="22">
        <f>+SUMIF('TOTAL RECURSOS 2020'!$P:$P,CONCATENATE("E006",$A222,1,$F$8),'TOTAL RECURSOS 2020'!$N:$N)</f>
        <v>2970000</v>
      </c>
      <c r="G222" s="22">
        <f>+SUMIF('TOTAL RECURSOS 2020'!$P:$P,CONCATENATE("K024",$A222,1,$G$8),'TOTAL RECURSOS 2020'!$N:$N)</f>
        <v>0</v>
      </c>
      <c r="H222" s="22">
        <f>+SUMIF('TOTAL RECURSOS 2020'!$P:$P,CONCATENATE("O001",$A222,4,$F$8),'TOTAL RECURSOS 2020'!$N:$N)</f>
        <v>0</v>
      </c>
      <c r="I222" s="22">
        <f>+SUMIF('TOTAL RECURSOS 2020'!$P:$P,CONCATENATE("M001",$A222,4,$F$8),'TOTAL RECURSOS 2020'!$N:$N)</f>
        <v>0</v>
      </c>
      <c r="J222" s="22">
        <f>+SUMIF('TOTAL RECURSOS 2020'!$P:$P,CONCATENATE("E006",$A222,4,$F$8),'TOTAL RECURSOS 2020'!$N:$N)</f>
        <v>1005991</v>
      </c>
    </row>
    <row r="223" spans="1:10" ht="17.100000000000001" customHeight="1" x14ac:dyDescent="0.25">
      <c r="A223" s="27" t="s">
        <v>189</v>
      </c>
      <c r="B223" s="21" t="s">
        <v>357</v>
      </c>
      <c r="C223" s="22">
        <f t="shared" ref="C223:J223" si="95">+C224</f>
        <v>2403053</v>
      </c>
      <c r="D223" s="22">
        <f t="shared" si="95"/>
        <v>0</v>
      </c>
      <c r="E223" s="22">
        <f t="shared" si="95"/>
        <v>0</v>
      </c>
      <c r="F223" s="22">
        <f t="shared" si="95"/>
        <v>1703053</v>
      </c>
      <c r="G223" s="22">
        <f t="shared" si="95"/>
        <v>0</v>
      </c>
      <c r="H223" s="22">
        <f t="shared" si="95"/>
        <v>0</v>
      </c>
      <c r="I223" s="22">
        <f t="shared" si="95"/>
        <v>0</v>
      </c>
      <c r="J223" s="22">
        <f t="shared" si="95"/>
        <v>700000</v>
      </c>
    </row>
    <row r="224" spans="1:10" ht="17.100000000000001" customHeight="1" x14ac:dyDescent="0.25">
      <c r="A224" s="28" t="s">
        <v>45</v>
      </c>
      <c r="B224" s="21" t="s">
        <v>357</v>
      </c>
      <c r="C224" s="22">
        <f>+SUM(D224:J224)</f>
        <v>2403053</v>
      </c>
      <c r="D224" s="22">
        <f>+SUMIF('TOTAL RECURSOS 2020'!$P:$P,CONCATENATE("O001",$A224,1,$F$8),'TOTAL RECURSOS 2020'!$N:$N)</f>
        <v>0</v>
      </c>
      <c r="E224" s="22">
        <f>+SUMIF('TOTAL RECURSOS 2020'!$P:$P,CONCATENATE("M001",$A224,1,$F$8),'TOTAL RECURSOS 2020'!$N:$N)</f>
        <v>0</v>
      </c>
      <c r="F224" s="22">
        <f>+SUMIF('TOTAL RECURSOS 2020'!$P:$P,CONCATENATE("E006",$A224,1,$F$8),'TOTAL RECURSOS 2020'!$N:$N)</f>
        <v>1703053</v>
      </c>
      <c r="G224" s="22">
        <f>+SUMIF('TOTAL RECURSOS 2020'!$P:$P,CONCATENATE("K024",$A224,1,$G$8),'TOTAL RECURSOS 2020'!$N:$N)</f>
        <v>0</v>
      </c>
      <c r="H224" s="22">
        <f>+SUMIF('TOTAL RECURSOS 2020'!$P:$P,CONCATENATE("O001",$A224,4,$F$8),'TOTAL RECURSOS 2020'!$N:$N)</f>
        <v>0</v>
      </c>
      <c r="I224" s="22">
        <f>+SUMIF('TOTAL RECURSOS 2020'!$P:$P,CONCATENATE("M001",$A224,4,$F$8),'TOTAL RECURSOS 2020'!$N:$N)</f>
        <v>0</v>
      </c>
      <c r="J224" s="22">
        <f>+SUMIF('TOTAL RECURSOS 2020'!$P:$P,CONCATENATE("E006",$A224,4,$F$8),'TOTAL RECURSOS 2020'!$N:$N)</f>
        <v>700000</v>
      </c>
    </row>
    <row r="225" spans="1:10" s="9" customFormat="1" ht="17.100000000000001" customHeight="1" x14ac:dyDescent="0.2">
      <c r="A225" s="26">
        <v>3700</v>
      </c>
      <c r="B225" s="19" t="s">
        <v>358</v>
      </c>
      <c r="C225" s="20">
        <f t="shared" ref="C225:J225" si="96">+C226+C230+C234+C237</f>
        <v>4812000</v>
      </c>
      <c r="D225" s="20">
        <f t="shared" si="96"/>
        <v>0</v>
      </c>
      <c r="E225" s="20">
        <f t="shared" si="96"/>
        <v>0</v>
      </c>
      <c r="F225" s="20">
        <f t="shared" si="96"/>
        <v>0</v>
      </c>
      <c r="G225" s="20">
        <f t="shared" si="96"/>
        <v>0</v>
      </c>
      <c r="H225" s="20">
        <f t="shared" si="96"/>
        <v>64400</v>
      </c>
      <c r="I225" s="20">
        <f t="shared" si="96"/>
        <v>67300</v>
      </c>
      <c r="J225" s="20">
        <f t="shared" si="96"/>
        <v>4680300</v>
      </c>
    </row>
    <row r="226" spans="1:10" ht="17.100000000000001" customHeight="1" x14ac:dyDescent="0.25">
      <c r="A226" s="27" t="s">
        <v>190</v>
      </c>
      <c r="B226" s="21" t="s">
        <v>359</v>
      </c>
      <c r="C226" s="22">
        <f t="shared" ref="C226:J226" si="97">+C227+C228+C229</f>
        <v>1100000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1100000</v>
      </c>
    </row>
    <row r="227" spans="1:10" ht="17.100000000000001" customHeight="1" x14ac:dyDescent="0.25">
      <c r="A227" s="28" t="s">
        <v>104</v>
      </c>
      <c r="B227" s="21" t="s">
        <v>360</v>
      </c>
      <c r="C227" s="22">
        <f>+SUM(D227:J227)</f>
        <v>220000</v>
      </c>
      <c r="D227" s="22">
        <f>+SUMIF('TOTAL RECURSOS 2020'!$P:$P,CONCATENATE("O001",$A227,1,$F$8),'TOTAL RECURSOS 2020'!$N:$N)</f>
        <v>0</v>
      </c>
      <c r="E227" s="22">
        <f>+SUMIF('TOTAL RECURSOS 2020'!$P:$P,CONCATENATE("M001",$A227,1,$F$8),'TOTAL RECURSOS 2020'!$N:$N)</f>
        <v>0</v>
      </c>
      <c r="F227" s="22">
        <f>+SUMIF('TOTAL RECURSOS 2020'!$P:$P,CONCATENATE("E006",$A227,1,$F$8),'TOTAL RECURSOS 2020'!$N:$N)</f>
        <v>0</v>
      </c>
      <c r="G227" s="22">
        <f>+SUMIF('TOTAL RECURSOS 2020'!$P:$P,CONCATENATE("K024",$A227,1,$G$8),'TOTAL RECURSOS 2020'!$N:$N)</f>
        <v>0</v>
      </c>
      <c r="H227" s="22">
        <f>+SUMIF('TOTAL RECURSOS 2020'!$P:$P,CONCATENATE("O001",$A227,4,$F$8),'TOTAL RECURSOS 2020'!$N:$N)</f>
        <v>0</v>
      </c>
      <c r="I227" s="22">
        <f>+SUMIF('TOTAL RECURSOS 2020'!$P:$P,CONCATENATE("M001",$A227,4,$F$8),'TOTAL RECURSOS 2020'!$N:$N)</f>
        <v>0</v>
      </c>
      <c r="J227" s="22">
        <f>+SUMIF('TOTAL RECURSOS 2020'!$P:$P,CONCATENATE("E006",$A227,4,$F$8),'TOTAL RECURSOS 2020'!$N:$N)</f>
        <v>220000</v>
      </c>
    </row>
    <row r="228" spans="1:10" ht="17.100000000000001" customHeight="1" x14ac:dyDescent="0.25">
      <c r="A228" s="28" t="s">
        <v>105</v>
      </c>
      <c r="B228" s="30" t="s">
        <v>396</v>
      </c>
      <c r="C228" s="22">
        <f>+SUM(D228:J228)</f>
        <v>180000</v>
      </c>
      <c r="D228" s="22">
        <f>+SUMIF('TOTAL RECURSOS 2020'!$P:$P,CONCATENATE("O001",$A228,1,$F$8),'TOTAL RECURSOS 2020'!$N:$N)</f>
        <v>0</v>
      </c>
      <c r="E228" s="22">
        <f>+SUMIF('TOTAL RECURSOS 2020'!$P:$P,CONCATENATE("M001",$A228,1,$F$8),'TOTAL RECURSOS 2020'!$N:$N)</f>
        <v>0</v>
      </c>
      <c r="F228" s="22">
        <f>+SUMIF('TOTAL RECURSOS 2020'!$P:$P,CONCATENATE("E006",$A228,1,$F$8),'TOTAL RECURSOS 2020'!$N:$N)</f>
        <v>0</v>
      </c>
      <c r="G228" s="22">
        <f>+SUMIF('TOTAL RECURSOS 2020'!$P:$P,CONCATENATE("K024",$A228,1,$G$8),'TOTAL RECURSOS 2020'!$N:$N)</f>
        <v>0</v>
      </c>
      <c r="H228" s="22">
        <f>+SUMIF('TOTAL RECURSOS 2020'!$P:$P,CONCATENATE("O001",$A228,4,$F$8),'TOTAL RECURSOS 2020'!$N:$N)</f>
        <v>0</v>
      </c>
      <c r="I228" s="22">
        <f>+SUMIF('TOTAL RECURSOS 2020'!$P:$P,CONCATENATE("M001",$A228,4,$F$8),'TOTAL RECURSOS 2020'!$N:$N)</f>
        <v>0</v>
      </c>
      <c r="J228" s="22">
        <f>+SUMIF('TOTAL RECURSOS 2020'!$P:$P,CONCATENATE("E006",$A228,4,$F$8),'TOTAL RECURSOS 2020'!$N:$N)</f>
        <v>180000</v>
      </c>
    </row>
    <row r="229" spans="1:10" ht="17.100000000000001" customHeight="1" x14ac:dyDescent="0.25">
      <c r="A229" s="28" t="s">
        <v>106</v>
      </c>
      <c r="B229" s="29" t="s">
        <v>361</v>
      </c>
      <c r="C229" s="22">
        <f>+SUM(D229:J229)</f>
        <v>700000</v>
      </c>
      <c r="D229" s="22">
        <f>+SUMIF('TOTAL RECURSOS 2020'!$P:$P,CONCATENATE("O001",$A229,1,$F$8),'TOTAL RECURSOS 2020'!$N:$N)</f>
        <v>0</v>
      </c>
      <c r="E229" s="22">
        <f>+SUMIF('TOTAL RECURSOS 2020'!$P:$P,CONCATENATE("M001",$A229,1,$F$8),'TOTAL RECURSOS 2020'!$N:$N)</f>
        <v>0</v>
      </c>
      <c r="F229" s="22">
        <f>+SUMIF('TOTAL RECURSOS 2020'!$P:$P,CONCATENATE("E006",$A229,1,$F$8),'TOTAL RECURSOS 2020'!$N:$N)</f>
        <v>0</v>
      </c>
      <c r="G229" s="22">
        <f>+SUMIF('TOTAL RECURSOS 2020'!$P:$P,CONCATENATE("K024",$A229,1,$G$8),'TOTAL RECURSOS 2020'!$N:$N)</f>
        <v>0</v>
      </c>
      <c r="H229" s="22">
        <f>+SUMIF('TOTAL RECURSOS 2020'!$P:$P,CONCATENATE("O001",$A229,4,$F$8),'TOTAL RECURSOS 2020'!$N:$N)</f>
        <v>0</v>
      </c>
      <c r="I229" s="22">
        <f>+SUMIF('TOTAL RECURSOS 2020'!$P:$P,CONCATENATE("M001",$A229,4,$F$8),'TOTAL RECURSOS 2020'!$N:$N)</f>
        <v>0</v>
      </c>
      <c r="J229" s="22">
        <f>+SUMIF('TOTAL RECURSOS 2020'!$P:$P,CONCATENATE("E006",$A229,4,$F$8),'TOTAL RECURSOS 2020'!$N:$N)</f>
        <v>700000</v>
      </c>
    </row>
    <row r="230" spans="1:10" ht="17.100000000000001" customHeight="1" x14ac:dyDescent="0.25">
      <c r="A230" s="27" t="s">
        <v>191</v>
      </c>
      <c r="B230" s="21" t="s">
        <v>362</v>
      </c>
      <c r="C230" s="22">
        <f t="shared" ref="C230:J230" si="98">+C231+C232+C233</f>
        <v>880000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17800</v>
      </c>
      <c r="I230" s="22">
        <f t="shared" si="98"/>
        <v>32600</v>
      </c>
      <c r="J230" s="22">
        <f t="shared" si="98"/>
        <v>829600</v>
      </c>
    </row>
    <row r="231" spans="1:10" ht="17.100000000000001" customHeight="1" x14ac:dyDescent="0.25">
      <c r="A231" s="28" t="s">
        <v>68</v>
      </c>
      <c r="B231" s="21" t="s">
        <v>363</v>
      </c>
      <c r="C231" s="22">
        <f>+SUM(D231:J231)</f>
        <v>250000</v>
      </c>
      <c r="D231" s="22">
        <f>+SUMIF('TOTAL RECURSOS 2020'!$P:$P,CONCATENATE("O001",$A231,1,$F$8),'TOTAL RECURSOS 2020'!$N:$N)</f>
        <v>0</v>
      </c>
      <c r="E231" s="22">
        <f>+SUMIF('TOTAL RECURSOS 2020'!$P:$P,CONCATENATE("M001",$A231,1,$F$8),'TOTAL RECURSOS 2020'!$N:$N)</f>
        <v>0</v>
      </c>
      <c r="F231" s="22">
        <f>+SUMIF('TOTAL RECURSOS 2020'!$P:$P,CONCATENATE("E006",$A231,1,$F$8),'TOTAL RECURSOS 2020'!$N:$N)</f>
        <v>0</v>
      </c>
      <c r="G231" s="22">
        <f>+SUMIF('TOTAL RECURSOS 2020'!$P:$P,CONCATENATE("K024",$A231,1,$G$8),'TOTAL RECURSOS 2020'!$N:$N)</f>
        <v>0</v>
      </c>
      <c r="H231" s="22">
        <f>+SUMIF('TOTAL RECURSOS 2020'!$P:$P,CONCATENATE("O001",$A231,4,$F$8),'TOTAL RECURSOS 2020'!$N:$N)</f>
        <v>0</v>
      </c>
      <c r="I231" s="22">
        <f>+SUMIF('TOTAL RECURSOS 2020'!$P:$P,CONCATENATE("M001",$A231,4,$F$8),'TOTAL RECURSOS 2020'!$N:$N)</f>
        <v>0</v>
      </c>
      <c r="J231" s="22">
        <f>+SUMIF('TOTAL RECURSOS 2020'!$P:$P,CONCATENATE("E006",$A231,4,$F$8),'TOTAL RECURSOS 2020'!$N:$N)</f>
        <v>250000</v>
      </c>
    </row>
    <row r="232" spans="1:10" ht="17.100000000000001" customHeight="1" x14ac:dyDescent="0.25">
      <c r="A232" s="28" t="s">
        <v>61</v>
      </c>
      <c r="B232" s="29" t="s">
        <v>364</v>
      </c>
      <c r="C232" s="22">
        <f>+SUM(D232:J232)</f>
        <v>490000</v>
      </c>
      <c r="D232" s="22">
        <f>+SUMIF('TOTAL RECURSOS 2020'!$P:$P,CONCATENATE("O001",$A232,1,$F$8),'TOTAL RECURSOS 2020'!$N:$N)</f>
        <v>0</v>
      </c>
      <c r="E232" s="22">
        <f>+SUMIF('TOTAL RECURSOS 2020'!$P:$P,CONCATENATE("M001",$A232,1,$F$8),'TOTAL RECURSOS 2020'!$N:$N)</f>
        <v>0</v>
      </c>
      <c r="F232" s="22">
        <f>+SUMIF('TOTAL RECURSOS 2020'!$P:$P,CONCATENATE("E006",$A232,1,$F$8),'TOTAL RECURSOS 2020'!$N:$N)</f>
        <v>0</v>
      </c>
      <c r="G232" s="22">
        <f>+SUMIF('TOTAL RECURSOS 2020'!$P:$P,CONCATENATE("K024",$A232,1,$G$8),'TOTAL RECURSOS 2020'!$N:$N)</f>
        <v>0</v>
      </c>
      <c r="H232" s="22">
        <f>+SUMIF('TOTAL RECURSOS 2020'!$P:$P,CONCATENATE("O001",$A232,4,$F$8),'TOTAL RECURSOS 2020'!$N:$N)</f>
        <v>17800</v>
      </c>
      <c r="I232" s="22">
        <f>+SUMIF('TOTAL RECURSOS 2020'!$P:$P,CONCATENATE("M001",$A232,4,$F$8),'TOTAL RECURSOS 2020'!$N:$N)</f>
        <v>32600</v>
      </c>
      <c r="J232" s="22">
        <f>+SUMIF('TOTAL RECURSOS 2020'!$P:$P,CONCATENATE("E006",$A232,4,$F$8),'TOTAL RECURSOS 2020'!$N:$N)</f>
        <v>439600</v>
      </c>
    </row>
    <row r="233" spans="1:10" ht="17.100000000000001" customHeight="1" x14ac:dyDescent="0.25">
      <c r="A233" s="28" t="s">
        <v>107</v>
      </c>
      <c r="B233" s="29" t="s">
        <v>365</v>
      </c>
      <c r="C233" s="22">
        <f>+SUM(D233:J233)</f>
        <v>140000</v>
      </c>
      <c r="D233" s="22">
        <f>+SUMIF('TOTAL RECURSOS 2020'!$P:$P,CONCATENATE("O001",$A233,1,$F$8),'TOTAL RECURSOS 2020'!$N:$N)</f>
        <v>0</v>
      </c>
      <c r="E233" s="22">
        <f>+SUMIF('TOTAL RECURSOS 2020'!$P:$P,CONCATENATE("M001",$A233,1,$F$8),'TOTAL RECURSOS 2020'!$N:$N)</f>
        <v>0</v>
      </c>
      <c r="F233" s="22">
        <f>+SUMIF('TOTAL RECURSOS 2020'!$P:$P,CONCATENATE("E006",$A233,1,$F$8),'TOTAL RECURSOS 2020'!$N:$N)</f>
        <v>0</v>
      </c>
      <c r="G233" s="22">
        <f>+SUMIF('TOTAL RECURSOS 2020'!$P:$P,CONCATENATE("K024",$A233,1,$G$8),'TOTAL RECURSOS 2020'!$N:$N)</f>
        <v>0</v>
      </c>
      <c r="H233" s="22">
        <f>+SUMIF('TOTAL RECURSOS 2020'!$P:$P,CONCATENATE("O001",$A233,4,$F$8),'TOTAL RECURSOS 2020'!$N:$N)</f>
        <v>0</v>
      </c>
      <c r="I233" s="22">
        <f>+SUMIF('TOTAL RECURSOS 2020'!$P:$P,CONCATENATE("M001",$A233,4,$F$8),'TOTAL RECURSOS 2020'!$N:$N)</f>
        <v>0</v>
      </c>
      <c r="J233" s="22">
        <f>+SUMIF('TOTAL RECURSOS 2020'!$P:$P,CONCATENATE("E006",$A233,4,$F$8),'TOTAL RECURSOS 2020'!$N:$N)</f>
        <v>140000</v>
      </c>
    </row>
    <row r="234" spans="1:10" ht="17.100000000000001" customHeight="1" x14ac:dyDescent="0.25">
      <c r="A234" s="27" t="s">
        <v>192</v>
      </c>
      <c r="B234" s="21" t="s">
        <v>366</v>
      </c>
      <c r="C234" s="22">
        <f t="shared" ref="C234:J234" si="99">+C235+C236</f>
        <v>2232000</v>
      </c>
      <c r="D234" s="22">
        <f t="shared" si="99"/>
        <v>0</v>
      </c>
      <c r="E234" s="22">
        <f t="shared" si="99"/>
        <v>0</v>
      </c>
      <c r="F234" s="22">
        <f t="shared" si="99"/>
        <v>0</v>
      </c>
      <c r="G234" s="22">
        <f t="shared" si="99"/>
        <v>0</v>
      </c>
      <c r="H234" s="22">
        <f t="shared" si="99"/>
        <v>46600</v>
      </c>
      <c r="I234" s="22">
        <f t="shared" si="99"/>
        <v>34700</v>
      </c>
      <c r="J234" s="22">
        <f t="shared" si="99"/>
        <v>2150700</v>
      </c>
    </row>
    <row r="235" spans="1:10" ht="17.100000000000001" customHeight="1" x14ac:dyDescent="0.25">
      <c r="A235" s="28" t="s">
        <v>69</v>
      </c>
      <c r="B235" s="21" t="s">
        <v>367</v>
      </c>
      <c r="C235" s="22">
        <f>+SUM(D235:J235)</f>
        <v>1350000</v>
      </c>
      <c r="D235" s="22">
        <f>+SUMIF('TOTAL RECURSOS 2020'!$P:$P,CONCATENATE("O001",$A235,1,$F$8),'TOTAL RECURSOS 2020'!$N:$N)</f>
        <v>0</v>
      </c>
      <c r="E235" s="22">
        <f>+SUMIF('TOTAL RECURSOS 2020'!$P:$P,CONCATENATE("M001",$A235,1,$F$8),'TOTAL RECURSOS 2020'!$N:$N)</f>
        <v>0</v>
      </c>
      <c r="F235" s="22">
        <f>+SUMIF('TOTAL RECURSOS 2020'!$P:$P,CONCATENATE("E006",$A235,1,$F$8),'TOTAL RECURSOS 2020'!$N:$N)</f>
        <v>0</v>
      </c>
      <c r="G235" s="22">
        <f>+SUMIF('TOTAL RECURSOS 2020'!$P:$P,CONCATENATE("K024",$A235,1,$G$8),'TOTAL RECURSOS 2020'!$N:$N)</f>
        <v>0</v>
      </c>
      <c r="H235" s="22">
        <f>+SUMIF('TOTAL RECURSOS 2020'!$P:$P,CONCATENATE("O001",$A235,4,$F$8),'TOTAL RECURSOS 2020'!$N:$N)</f>
        <v>0</v>
      </c>
      <c r="I235" s="22">
        <f>+SUMIF('TOTAL RECURSOS 2020'!$P:$P,CONCATENATE("M001",$A235,4,$F$8),'TOTAL RECURSOS 2020'!$N:$N)</f>
        <v>0</v>
      </c>
      <c r="J235" s="22">
        <f>+SUMIF('TOTAL RECURSOS 2020'!$P:$P,CONCATENATE("E006",$A235,4,$F$8),'TOTAL RECURSOS 2020'!$N:$N)</f>
        <v>1350000</v>
      </c>
    </row>
    <row r="236" spans="1:10" ht="17.100000000000001" customHeight="1" x14ac:dyDescent="0.25">
      <c r="A236" s="28" t="s">
        <v>62</v>
      </c>
      <c r="B236" s="21" t="s">
        <v>368</v>
      </c>
      <c r="C236" s="22">
        <f>+SUM(D236:J236)</f>
        <v>882000</v>
      </c>
      <c r="D236" s="22">
        <f>+SUMIF('TOTAL RECURSOS 2020'!$P:$P,CONCATENATE("O001",$A236,1,$F$8),'TOTAL RECURSOS 2020'!$N:$N)</f>
        <v>0</v>
      </c>
      <c r="E236" s="22">
        <f>+SUMIF('TOTAL RECURSOS 2020'!$P:$P,CONCATENATE("M001",$A236,1,$F$8),'TOTAL RECURSOS 2020'!$N:$N)</f>
        <v>0</v>
      </c>
      <c r="F236" s="22">
        <f>+SUMIF('TOTAL RECURSOS 2020'!$P:$P,CONCATENATE("E006",$A236,1,$F$8),'TOTAL RECURSOS 2020'!$N:$N)</f>
        <v>0</v>
      </c>
      <c r="G236" s="22">
        <f>+SUMIF('TOTAL RECURSOS 2020'!$P:$P,CONCATENATE("K024",$A236,1,$G$8),'TOTAL RECURSOS 2020'!$N:$N)</f>
        <v>0</v>
      </c>
      <c r="H236" s="22">
        <f>+SUMIF('TOTAL RECURSOS 2020'!$P:$P,CONCATENATE("O001",$A236,4,$F$8),'TOTAL RECURSOS 2020'!$N:$N)</f>
        <v>46600</v>
      </c>
      <c r="I236" s="22">
        <f>+SUMIF('TOTAL RECURSOS 2020'!$P:$P,CONCATENATE("M001",$A236,4,$F$8),'TOTAL RECURSOS 2020'!$N:$N)</f>
        <v>34700</v>
      </c>
      <c r="J236" s="22">
        <f>+SUMIF('TOTAL RECURSOS 2020'!$P:$P,CONCATENATE("E006",$A236,4,$F$8),'TOTAL RECURSOS 2020'!$N:$N)</f>
        <v>800700</v>
      </c>
    </row>
    <row r="237" spans="1:10" ht="17.100000000000001" customHeight="1" x14ac:dyDescent="0.25">
      <c r="A237" s="27" t="s">
        <v>193</v>
      </c>
      <c r="B237" s="21" t="s">
        <v>369</v>
      </c>
      <c r="C237" s="22">
        <f t="shared" ref="C237:J237" si="100">+C238</f>
        <v>600000</v>
      </c>
      <c r="D237" s="22">
        <f t="shared" si="100"/>
        <v>0</v>
      </c>
      <c r="E237" s="22">
        <f t="shared" si="100"/>
        <v>0</v>
      </c>
      <c r="F237" s="22">
        <f t="shared" si="100"/>
        <v>0</v>
      </c>
      <c r="G237" s="22">
        <f t="shared" si="100"/>
        <v>0</v>
      </c>
      <c r="H237" s="22">
        <f t="shared" si="100"/>
        <v>0</v>
      </c>
      <c r="I237" s="22">
        <f t="shared" si="100"/>
        <v>0</v>
      </c>
      <c r="J237" s="22">
        <f t="shared" si="100"/>
        <v>600000</v>
      </c>
    </row>
    <row r="238" spans="1:10" ht="17.100000000000001" customHeight="1" x14ac:dyDescent="0.25">
      <c r="A238" s="28" t="s">
        <v>108</v>
      </c>
      <c r="B238" s="29" t="s">
        <v>370</v>
      </c>
      <c r="C238" s="22">
        <f>+SUM(D238:J238)</f>
        <v>600000</v>
      </c>
      <c r="D238" s="22">
        <f>+SUMIF('TOTAL RECURSOS 2020'!$P:$P,CONCATENATE("O001",$A238,1,$F$8),'TOTAL RECURSOS 2020'!$N:$N)</f>
        <v>0</v>
      </c>
      <c r="E238" s="22">
        <f>+SUMIF('TOTAL RECURSOS 2020'!$P:$P,CONCATENATE("M001",$A238,1,$F$8),'TOTAL RECURSOS 2020'!$N:$N)</f>
        <v>0</v>
      </c>
      <c r="F238" s="22">
        <f>+SUMIF('TOTAL RECURSOS 2020'!$P:$P,CONCATENATE("E006",$A238,1,$F$8),'TOTAL RECURSOS 2020'!$N:$N)</f>
        <v>0</v>
      </c>
      <c r="G238" s="22">
        <f>+SUMIF('TOTAL RECURSOS 2020'!$P:$P,CONCATENATE("K024",$A238,1,$G$8),'TOTAL RECURSOS 2020'!$N:$N)</f>
        <v>0</v>
      </c>
      <c r="H238" s="22">
        <f>+SUMIF('TOTAL RECURSOS 2020'!$P:$P,CONCATENATE("O001",$A238,4,$F$8),'TOTAL RECURSOS 2020'!$N:$N)</f>
        <v>0</v>
      </c>
      <c r="I238" s="22">
        <f>+SUMIF('TOTAL RECURSOS 2020'!$P:$P,CONCATENATE("M001",$A238,4,$F$8),'TOTAL RECURSOS 2020'!$N:$N)</f>
        <v>0</v>
      </c>
      <c r="J238" s="22">
        <f>+SUMIF('TOTAL RECURSOS 2020'!$P:$P,CONCATENATE("E006",$A238,4,$F$8),'TOTAL RECURSOS 2020'!$N:$N)</f>
        <v>600000</v>
      </c>
    </row>
    <row r="239" spans="1:10" s="9" customFormat="1" ht="17.100000000000001" customHeight="1" x14ac:dyDescent="0.2">
      <c r="A239" s="26">
        <v>3800</v>
      </c>
      <c r="B239" s="19" t="s">
        <v>371</v>
      </c>
      <c r="C239" s="20">
        <f>+C240+C242+C244+C246</f>
        <v>3107000</v>
      </c>
      <c r="D239" s="20">
        <f t="shared" ref="D239:J239" si="101">+D240+D242+D244+D246</f>
        <v>0</v>
      </c>
      <c r="E239" s="20">
        <f t="shared" si="101"/>
        <v>0</v>
      </c>
      <c r="F239" s="20">
        <f t="shared" si="101"/>
        <v>0</v>
      </c>
      <c r="G239" s="20">
        <f t="shared" si="101"/>
        <v>0</v>
      </c>
      <c r="H239" s="20">
        <f t="shared" si="101"/>
        <v>0</v>
      </c>
      <c r="I239" s="20">
        <f t="shared" si="101"/>
        <v>0</v>
      </c>
      <c r="J239" s="20">
        <f t="shared" si="101"/>
        <v>3107000</v>
      </c>
    </row>
    <row r="240" spans="1:10" ht="17.100000000000001" customHeight="1" x14ac:dyDescent="0.25">
      <c r="A240" s="27" t="s">
        <v>194</v>
      </c>
      <c r="B240" s="21" t="s">
        <v>372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70</v>
      </c>
      <c r="B241" s="21" t="s">
        <v>373</v>
      </c>
      <c r="C241" s="22">
        <f>+SUM(D241:J241)</f>
        <v>0</v>
      </c>
      <c r="D241" s="22">
        <f>+SUMIF('TOTAL RECURSOS 2020'!$P:$P,CONCATENATE("O001",$A241,1,$F$8),'TOTAL RECURSOS 2020'!$N:$N)</f>
        <v>0</v>
      </c>
      <c r="E241" s="22">
        <f>+SUMIF('TOTAL RECURSOS 2020'!$P:$P,CONCATENATE("M001",$A241,1,$F$8),'TOTAL RECURSOS 2020'!$N:$N)</f>
        <v>0</v>
      </c>
      <c r="F241" s="22">
        <f>+SUMIF('TOTAL RECURSOS 2020'!$P:$P,CONCATENATE("E006",$A241,1,$F$8),'TOTAL RECURSOS 2020'!$N:$N)</f>
        <v>0</v>
      </c>
      <c r="G241" s="22">
        <f>+SUMIF('TOTAL RECURSOS 2020'!$P:$P,CONCATENATE("K024",$A241,1,$G$8),'TOTAL RECURSOS 2020'!$N:$N)</f>
        <v>0</v>
      </c>
      <c r="H241" s="22">
        <f>+SUMIF('TOTAL RECURSOS 2020'!$P:$P,CONCATENATE("O001",$A241,4,$F$8),'TOTAL RECURSOS 2020'!$N:$N)</f>
        <v>0</v>
      </c>
      <c r="I241" s="22">
        <f>+SUMIF('TOTAL RECURSOS 2020'!$P:$P,CONCATENATE("M001",$A241,4,$F$8),'TOTAL RECURSOS 2020'!$N:$N)</f>
        <v>0</v>
      </c>
      <c r="J241" s="22">
        <f>+SUMIF('TOTAL RECURSOS 2020'!$P:$P,CONCATENATE("E006",$A241,4,$F$8),'TOTAL RECURSOS 2020'!$N:$N)</f>
        <v>0</v>
      </c>
    </row>
    <row r="242" spans="1:10" ht="17.100000000000001" customHeight="1" x14ac:dyDescent="0.25">
      <c r="A242" s="27" t="s">
        <v>195</v>
      </c>
      <c r="B242" s="21" t="s">
        <v>374</v>
      </c>
      <c r="C242" s="22">
        <f t="shared" ref="C242:J242" si="103">+C243</f>
        <v>3000000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3000000</v>
      </c>
    </row>
    <row r="243" spans="1:10" ht="17.100000000000001" customHeight="1" x14ac:dyDescent="0.25">
      <c r="A243" s="28" t="s">
        <v>109</v>
      </c>
      <c r="B243" s="21" t="s">
        <v>374</v>
      </c>
      <c r="C243" s="22">
        <f>+SUM(D243:J243)</f>
        <v>3000000</v>
      </c>
      <c r="D243" s="22">
        <f>+SUMIF('TOTAL RECURSOS 2020'!$P:$P,CONCATENATE("O001",$A243,1,$F$8),'TOTAL RECURSOS 2020'!$N:$N)</f>
        <v>0</v>
      </c>
      <c r="E243" s="22">
        <f>+SUMIF('TOTAL RECURSOS 2020'!$P:$P,CONCATENATE("M001",$A243,1,$F$8),'TOTAL RECURSOS 2020'!$N:$N)</f>
        <v>0</v>
      </c>
      <c r="F243" s="22">
        <f>+SUMIF('TOTAL RECURSOS 2020'!$P:$P,CONCATENATE("E006",$A243,1,$F$8),'TOTAL RECURSOS 2020'!$N:$N)</f>
        <v>0</v>
      </c>
      <c r="G243" s="22">
        <f>+SUMIF('TOTAL RECURSOS 2020'!$P:$P,CONCATENATE("K024",$A243,1,$G$8),'TOTAL RECURSOS 2020'!$N:$N)</f>
        <v>0</v>
      </c>
      <c r="H243" s="22">
        <f>+SUMIF('TOTAL RECURSOS 2020'!$P:$P,CONCATENATE("O001",$A243,4,$F$8),'TOTAL RECURSOS 2020'!$N:$N)</f>
        <v>0</v>
      </c>
      <c r="I243" s="22">
        <f>+SUMIF('TOTAL RECURSOS 2020'!$P:$P,CONCATENATE("M001",$A243,4,$F$8),'TOTAL RECURSOS 2020'!$N:$N)</f>
        <v>0</v>
      </c>
      <c r="J243" s="22">
        <f>+SUMIF('TOTAL RECURSOS 2020'!$P:$P,CONCATENATE("E006",$A243,4,$F$8),'TOTAL RECURSOS 2020'!$N:$N)</f>
        <v>3000000</v>
      </c>
    </row>
    <row r="244" spans="1:10" ht="17.100000000000001" customHeight="1" x14ac:dyDescent="0.25">
      <c r="A244" s="27">
        <v>384</v>
      </c>
      <c r="B244" s="21" t="s">
        <v>494</v>
      </c>
      <c r="C244" s="22">
        <f t="shared" ref="C244:J246" si="104">+C245</f>
        <v>107000</v>
      </c>
      <c r="D244" s="22">
        <f t="shared" si="104"/>
        <v>0</v>
      </c>
      <c r="E244" s="22">
        <f t="shared" si="104"/>
        <v>0</v>
      </c>
      <c r="F244" s="22">
        <f t="shared" si="104"/>
        <v>0</v>
      </c>
      <c r="G244" s="22">
        <f t="shared" si="104"/>
        <v>0</v>
      </c>
      <c r="H244" s="22">
        <f t="shared" si="104"/>
        <v>0</v>
      </c>
      <c r="I244" s="22">
        <f t="shared" si="104"/>
        <v>0</v>
      </c>
      <c r="J244" s="22">
        <f t="shared" si="104"/>
        <v>107000</v>
      </c>
    </row>
    <row r="245" spans="1:10" ht="17.100000000000001" customHeight="1" x14ac:dyDescent="0.25">
      <c r="A245" s="28">
        <v>38401</v>
      </c>
      <c r="B245" s="21" t="s">
        <v>494</v>
      </c>
      <c r="C245" s="22">
        <f>+SUM(D245:J245)</f>
        <v>107000</v>
      </c>
      <c r="D245" s="22">
        <f>+SUMIF('TOTAL RECURSOS 2020'!$P:$P,CONCATENATE("O001",$A245,1,$F$8),'TOTAL RECURSOS 2020'!$N:$N)</f>
        <v>0</v>
      </c>
      <c r="E245" s="22">
        <f>+SUMIF('TOTAL RECURSOS 2020'!$P:$P,CONCATENATE("M001",$A245,1,$F$8),'TOTAL RECURSOS 2020'!$N:$N)</f>
        <v>0</v>
      </c>
      <c r="F245" s="22">
        <f>+SUMIF('TOTAL RECURSOS 2020'!$P:$P,CONCATENATE("E006",$A245,1,$F$8),'TOTAL RECURSOS 2020'!$N:$N)</f>
        <v>0</v>
      </c>
      <c r="G245" s="22">
        <f>+SUMIF('TOTAL RECURSOS 2020'!$P:$P,CONCATENATE("K024",$A245,1,$G$8),'TOTAL RECURSOS 2020'!$N:$N)</f>
        <v>0</v>
      </c>
      <c r="H245" s="22">
        <f>+SUMIF('TOTAL RECURSOS 2020'!$P:$P,CONCATENATE("O001",$A245,4,$F$8),'TOTAL RECURSOS 2020'!$N:$N)</f>
        <v>0</v>
      </c>
      <c r="I245" s="22">
        <f>+SUMIF('TOTAL RECURSOS 2020'!$P:$P,CONCATENATE("M001",$A245,4,$F$8),'TOTAL RECURSOS 2020'!$N:$N)</f>
        <v>0</v>
      </c>
      <c r="J245" s="22">
        <f>+SUMIF('TOTAL RECURSOS 2020'!$P:$P,CONCATENATE("E006",$A245,4,$F$8),'TOTAL RECURSOS 2020'!$N:$N)</f>
        <v>107000</v>
      </c>
    </row>
    <row r="246" spans="1:10" ht="17.100000000000001" customHeight="1" x14ac:dyDescent="0.25">
      <c r="A246" s="27" t="s">
        <v>196</v>
      </c>
      <c r="B246" s="21" t="s">
        <v>375</v>
      </c>
      <c r="C246" s="22">
        <f t="shared" si="104"/>
        <v>0</v>
      </c>
      <c r="D246" s="22">
        <f t="shared" si="104"/>
        <v>0</v>
      </c>
      <c r="E246" s="22">
        <f t="shared" si="104"/>
        <v>0</v>
      </c>
      <c r="F246" s="22">
        <f t="shared" si="104"/>
        <v>0</v>
      </c>
      <c r="G246" s="22">
        <f t="shared" si="104"/>
        <v>0</v>
      </c>
      <c r="H246" s="22">
        <f t="shared" si="104"/>
        <v>0</v>
      </c>
      <c r="I246" s="22">
        <f t="shared" si="104"/>
        <v>0</v>
      </c>
      <c r="J246" s="22">
        <f t="shared" si="104"/>
        <v>0</v>
      </c>
    </row>
    <row r="247" spans="1:10" ht="17.100000000000001" customHeight="1" x14ac:dyDescent="0.25">
      <c r="A247" s="28" t="s">
        <v>110</v>
      </c>
      <c r="B247" s="21" t="s">
        <v>376</v>
      </c>
      <c r="C247" s="22">
        <f>+SUM(D247:J247)</f>
        <v>0</v>
      </c>
      <c r="D247" s="22">
        <f>+SUMIF('TOTAL RECURSOS 2020'!$P:$P,CONCATENATE("O001",$A247,1,$F$8),'TOTAL RECURSOS 2020'!$N:$N)</f>
        <v>0</v>
      </c>
      <c r="E247" s="22">
        <f>+SUMIF('TOTAL RECURSOS 2020'!$P:$P,CONCATENATE("M001",$A247,1,$F$8),'TOTAL RECURSOS 2020'!$N:$N)</f>
        <v>0</v>
      </c>
      <c r="F247" s="22">
        <f>+SUMIF('TOTAL RECURSOS 2020'!$P:$P,CONCATENATE("E006",$A247,1,$F$8),'TOTAL RECURSOS 2020'!$N:$N)</f>
        <v>0</v>
      </c>
      <c r="G247" s="22">
        <f>+SUMIF('TOTAL RECURSOS 2020'!$P:$P,CONCATENATE("K024",$A247,1,$G$8),'TOTAL RECURSOS 2020'!$N:$N)</f>
        <v>0</v>
      </c>
      <c r="H247" s="22">
        <f>+SUMIF('TOTAL RECURSOS 2020'!$P:$P,CONCATENATE("O001",$A247,4,$F$8),'TOTAL RECURSOS 2020'!$N:$N)</f>
        <v>0</v>
      </c>
      <c r="I247" s="22">
        <f>+SUMIF('TOTAL RECURSOS 2020'!$P:$P,CONCATENATE("M001",$A247,4,$F$8),'TOTAL RECURSOS 2020'!$N:$N)</f>
        <v>0</v>
      </c>
      <c r="J247" s="22">
        <f>+SUMIF('TOTAL RECURSOS 2020'!$P:$P,CONCATENATE("E006",$A247,4,$F$8),'TOTAL RECURSOS 2020'!$N:$N)</f>
        <v>0</v>
      </c>
    </row>
    <row r="248" spans="1:10" s="9" customFormat="1" ht="17.100000000000001" customHeight="1" x14ac:dyDescent="0.2">
      <c r="A248" s="26">
        <v>3900</v>
      </c>
      <c r="B248" s="19" t="s">
        <v>377</v>
      </c>
      <c r="C248" s="20">
        <f>+C249+C251+C254+C256+C258</f>
        <v>7662468</v>
      </c>
      <c r="D248" s="20">
        <f t="shared" ref="D248:J248" si="105">+D249+D251+D254+D256+D258</f>
        <v>116694</v>
      </c>
      <c r="E248" s="20">
        <f t="shared" si="105"/>
        <v>199492</v>
      </c>
      <c r="F248" s="20">
        <f t="shared" si="105"/>
        <v>2106282</v>
      </c>
      <c r="G248" s="20">
        <f t="shared" si="105"/>
        <v>0</v>
      </c>
      <c r="H248" s="20">
        <f t="shared" si="105"/>
        <v>0</v>
      </c>
      <c r="I248" s="20">
        <f t="shared" si="105"/>
        <v>0</v>
      </c>
      <c r="J248" s="20">
        <f t="shared" si="105"/>
        <v>5240000</v>
      </c>
    </row>
    <row r="249" spans="1:10" ht="17.100000000000001" customHeight="1" x14ac:dyDescent="0.25">
      <c r="A249" s="27">
        <v>391</v>
      </c>
      <c r="B249" s="21" t="s">
        <v>497</v>
      </c>
      <c r="C249" s="22">
        <f>+C250</f>
        <v>47560</v>
      </c>
      <c r="D249" s="22">
        <f t="shared" ref="D249:J249" si="106">+D250</f>
        <v>47560</v>
      </c>
      <c r="E249" s="22">
        <f t="shared" si="106"/>
        <v>0</v>
      </c>
      <c r="F249" s="22">
        <f t="shared" si="106"/>
        <v>0</v>
      </c>
      <c r="G249" s="22">
        <f t="shared" si="106"/>
        <v>0</v>
      </c>
      <c r="H249" s="22">
        <f t="shared" si="106"/>
        <v>0</v>
      </c>
      <c r="I249" s="22">
        <f t="shared" si="106"/>
        <v>0</v>
      </c>
      <c r="J249" s="22">
        <f t="shared" si="106"/>
        <v>0</v>
      </c>
    </row>
    <row r="250" spans="1:10" ht="17.100000000000001" customHeight="1" x14ac:dyDescent="0.25">
      <c r="A250" s="28">
        <v>39101</v>
      </c>
      <c r="B250" s="21" t="s">
        <v>498</v>
      </c>
      <c r="C250" s="22">
        <f>+SUM(D250:J250)</f>
        <v>47560</v>
      </c>
      <c r="D250" s="22">
        <f>+SUMIF('TOTAL RECURSOS 2020'!$P:$P,CONCATENATE("O001",$A250,1,$F$8),'TOTAL RECURSOS 2020'!$N:$N)</f>
        <v>47560</v>
      </c>
      <c r="E250" s="22">
        <f>+SUMIF('TOTAL RECURSOS 2020'!$P:$P,CONCATENATE("M001",$A250,1,$F$8),'TOTAL RECURSOS 2020'!$N:$N)</f>
        <v>0</v>
      </c>
      <c r="F250" s="22">
        <f>+SUMIF('TOTAL RECURSOS 2020'!$P:$P,CONCATENATE("E006",$A250,1,$F$8),'TOTAL RECURSOS 2020'!$N:$N)</f>
        <v>0</v>
      </c>
      <c r="G250" s="22">
        <f>+SUMIF('TOTAL RECURSOS 2020'!$P:$P,CONCATENATE("K024",$A250,1,$G$8),'TOTAL RECURSOS 2020'!$N:$N)</f>
        <v>0</v>
      </c>
      <c r="H250" s="22">
        <f>+SUMIF('TOTAL RECURSOS 2020'!$P:$P,CONCATENATE("O001",$A250,4,$F$8),'TOTAL RECURSOS 2020'!$N:$N)</f>
        <v>0</v>
      </c>
      <c r="I250" s="22">
        <f>+SUMIF('TOTAL RECURSOS 2020'!$P:$P,CONCATENATE("M001",$A250,4,$F$8),'TOTAL RECURSOS 2020'!$N:$N)</f>
        <v>0</v>
      </c>
      <c r="J250" s="22">
        <f>+SUMIF('TOTAL RECURSOS 2020'!$P:$P,CONCATENATE("E006",$A250,4,$F$8),'TOTAL RECURSOS 2020'!$N:$N)</f>
        <v>0</v>
      </c>
    </row>
    <row r="251" spans="1:10" ht="17.100000000000001" customHeight="1" x14ac:dyDescent="0.25">
      <c r="A251" s="27" t="s">
        <v>197</v>
      </c>
      <c r="B251" s="21" t="s">
        <v>378</v>
      </c>
      <c r="C251" s="22">
        <f t="shared" ref="C251:J251" si="107">+C252+C253</f>
        <v>175000</v>
      </c>
      <c r="D251" s="22">
        <f t="shared" si="107"/>
        <v>0</v>
      </c>
      <c r="E251" s="22">
        <f t="shared" si="107"/>
        <v>0</v>
      </c>
      <c r="F251" s="22">
        <f t="shared" si="107"/>
        <v>0</v>
      </c>
      <c r="G251" s="22">
        <f t="shared" si="107"/>
        <v>0</v>
      </c>
      <c r="H251" s="22">
        <f t="shared" si="107"/>
        <v>0</v>
      </c>
      <c r="I251" s="22">
        <f t="shared" si="107"/>
        <v>0</v>
      </c>
      <c r="J251" s="22">
        <f t="shared" si="107"/>
        <v>175000</v>
      </c>
    </row>
    <row r="252" spans="1:10" ht="17.100000000000001" customHeight="1" x14ac:dyDescent="0.25">
      <c r="A252" s="28" t="s">
        <v>111</v>
      </c>
      <c r="B252" s="21" t="s">
        <v>379</v>
      </c>
      <c r="C252" s="22">
        <f>+SUM(D252:J252)</f>
        <v>25000</v>
      </c>
      <c r="D252" s="22">
        <f>+SUMIF('TOTAL RECURSOS 2020'!$P:$P,CONCATENATE("O001",$A252,1,$F$8),'TOTAL RECURSOS 2020'!$N:$N)</f>
        <v>0</v>
      </c>
      <c r="E252" s="22">
        <f>+SUMIF('TOTAL RECURSOS 2020'!$P:$P,CONCATENATE("M001",$A252,1,$F$8),'TOTAL RECURSOS 2020'!$N:$N)</f>
        <v>0</v>
      </c>
      <c r="F252" s="22">
        <f>+SUMIF('TOTAL RECURSOS 2020'!$P:$P,CONCATENATE("E006",$A252,1,$F$8),'TOTAL RECURSOS 2020'!$N:$N)</f>
        <v>0</v>
      </c>
      <c r="G252" s="22">
        <f>+SUMIF('TOTAL RECURSOS 2020'!$P:$P,CONCATENATE("K024",$A252,1,$G$8),'TOTAL RECURSOS 2020'!$N:$N)</f>
        <v>0</v>
      </c>
      <c r="H252" s="22">
        <f>+SUMIF('TOTAL RECURSOS 2020'!$P:$P,CONCATENATE("O001",$A252,4,$F$8),'TOTAL RECURSOS 2020'!$N:$N)</f>
        <v>0</v>
      </c>
      <c r="I252" s="22">
        <f>+SUMIF('TOTAL RECURSOS 2020'!$P:$P,CONCATENATE("M001",$A252,4,$F$8),'TOTAL RECURSOS 2020'!$N:$N)</f>
        <v>0</v>
      </c>
      <c r="J252" s="22">
        <f>+SUMIF('TOTAL RECURSOS 2020'!$P:$P,CONCATENATE("E006",$A252,4,$F$8),'TOTAL RECURSOS 2020'!$N:$N)</f>
        <v>25000</v>
      </c>
    </row>
    <row r="253" spans="1:10" ht="17.100000000000001" customHeight="1" x14ac:dyDescent="0.25">
      <c r="A253" s="28" t="s">
        <v>71</v>
      </c>
      <c r="B253" s="21" t="s">
        <v>380</v>
      </c>
      <c r="C253" s="22">
        <f>+SUM(D253:J253)</f>
        <v>150000</v>
      </c>
      <c r="D253" s="22">
        <f>+SUMIF('TOTAL RECURSOS 2020'!$P:$P,CONCATENATE("O001",$A253,1,$F$8),'TOTAL RECURSOS 2020'!$N:$N)</f>
        <v>0</v>
      </c>
      <c r="E253" s="22">
        <f>+SUMIF('TOTAL RECURSOS 2020'!$P:$P,CONCATENATE("M001",$A253,1,$F$8),'TOTAL RECURSOS 2020'!$N:$N)</f>
        <v>0</v>
      </c>
      <c r="F253" s="22">
        <f>+SUMIF('TOTAL RECURSOS 2020'!$P:$P,CONCATENATE("E006",$A253,1,$F$8),'TOTAL RECURSOS 2020'!$N:$N)</f>
        <v>0</v>
      </c>
      <c r="G253" s="22">
        <f>+SUMIF('TOTAL RECURSOS 2020'!$P:$P,CONCATENATE("K024",$A253,1,$G$8),'TOTAL RECURSOS 2020'!$N:$N)</f>
        <v>0</v>
      </c>
      <c r="H253" s="22">
        <f>+SUMIF('TOTAL RECURSOS 2020'!$P:$P,CONCATENATE("O001",$A253,4,$F$8),'TOTAL RECURSOS 2020'!$N:$N)</f>
        <v>0</v>
      </c>
      <c r="I253" s="22">
        <f>+SUMIF('TOTAL RECURSOS 2020'!$P:$P,CONCATENATE("M001",$A253,4,$F$8),'TOTAL RECURSOS 2020'!$N:$N)</f>
        <v>0</v>
      </c>
      <c r="J253" s="22">
        <f>+SUMIF('TOTAL RECURSOS 2020'!$P:$P,CONCATENATE("E006",$A253,4,$F$8),'TOTAL RECURSOS 2020'!$N:$N)</f>
        <v>150000</v>
      </c>
    </row>
    <row r="254" spans="1:10" ht="17.100000000000001" customHeight="1" x14ac:dyDescent="0.25">
      <c r="A254" s="27" t="s">
        <v>198</v>
      </c>
      <c r="B254" s="21" t="s">
        <v>381</v>
      </c>
      <c r="C254" s="22">
        <f t="shared" ref="C254:J254" si="108">+C255</f>
        <v>565000</v>
      </c>
      <c r="D254" s="22">
        <f t="shared" si="108"/>
        <v>0</v>
      </c>
      <c r="E254" s="22">
        <f t="shared" si="108"/>
        <v>0</v>
      </c>
      <c r="F254" s="22">
        <f t="shared" si="108"/>
        <v>0</v>
      </c>
      <c r="G254" s="22">
        <f t="shared" si="108"/>
        <v>0</v>
      </c>
      <c r="H254" s="22">
        <f t="shared" si="108"/>
        <v>0</v>
      </c>
      <c r="I254" s="22">
        <f t="shared" si="108"/>
        <v>0</v>
      </c>
      <c r="J254" s="22">
        <f t="shared" si="108"/>
        <v>565000</v>
      </c>
    </row>
    <row r="255" spans="1:10" ht="17.100000000000001" customHeight="1" x14ac:dyDescent="0.25">
      <c r="A255" s="28" t="s">
        <v>112</v>
      </c>
      <c r="B255" s="21" t="s">
        <v>381</v>
      </c>
      <c r="C255" s="22">
        <f>+SUM(D255:J255)</f>
        <v>565000</v>
      </c>
      <c r="D255" s="22">
        <f>+SUMIF('TOTAL RECURSOS 2020'!$P:$P,CONCATENATE("O001",$A255,1,$F$8),'TOTAL RECURSOS 2020'!$N:$N)</f>
        <v>0</v>
      </c>
      <c r="E255" s="22">
        <f>+SUMIF('TOTAL RECURSOS 2020'!$P:$P,CONCATENATE("M001",$A255,1,$F$8),'TOTAL RECURSOS 2020'!$N:$N)</f>
        <v>0</v>
      </c>
      <c r="F255" s="22">
        <f>+SUMIF('TOTAL RECURSOS 2020'!$P:$P,CONCATENATE("E006",$A255,1,$F$8),'TOTAL RECURSOS 2020'!$N:$N)</f>
        <v>0</v>
      </c>
      <c r="G255" s="22">
        <f>+SUMIF('TOTAL RECURSOS 2020'!$P:$P,CONCATENATE("K024",$A255,1,$G$8),'TOTAL RECURSOS 2020'!$N:$N)</f>
        <v>0</v>
      </c>
      <c r="H255" s="22">
        <f>+SUMIF('TOTAL RECURSOS 2020'!$P:$P,CONCATENATE("O001",$A255,4,$F$8),'TOTAL RECURSOS 2020'!$N:$N)</f>
        <v>0</v>
      </c>
      <c r="I255" s="22">
        <f>+SUMIF('TOTAL RECURSOS 2020'!$P:$P,CONCATENATE("M001",$A255,4,$F$8),'TOTAL RECURSOS 2020'!$N:$N)</f>
        <v>0</v>
      </c>
      <c r="J255" s="22">
        <f>+SUMIF('TOTAL RECURSOS 2020'!$P:$P,CONCATENATE("E006",$A255,4,$F$8),'TOTAL RECURSOS 2020'!$N:$N)</f>
        <v>565000</v>
      </c>
    </row>
    <row r="256" spans="1:10" ht="17.100000000000001" customHeight="1" x14ac:dyDescent="0.25">
      <c r="A256" s="27" t="s">
        <v>199</v>
      </c>
      <c r="B256" s="21" t="s">
        <v>382</v>
      </c>
      <c r="C256" s="22">
        <f t="shared" ref="C256:J256" si="109">+C257</f>
        <v>4500000</v>
      </c>
      <c r="D256" s="22">
        <f t="shared" si="109"/>
        <v>0</v>
      </c>
      <c r="E256" s="22">
        <f t="shared" si="109"/>
        <v>0</v>
      </c>
      <c r="F256" s="22">
        <f t="shared" si="109"/>
        <v>0</v>
      </c>
      <c r="G256" s="22">
        <f t="shared" si="109"/>
        <v>0</v>
      </c>
      <c r="H256" s="22">
        <f t="shared" si="109"/>
        <v>0</v>
      </c>
      <c r="I256" s="22">
        <f t="shared" si="109"/>
        <v>0</v>
      </c>
      <c r="J256" s="22">
        <f t="shared" si="109"/>
        <v>4500000</v>
      </c>
    </row>
    <row r="257" spans="1:10" ht="17.100000000000001" customHeight="1" x14ac:dyDescent="0.25">
      <c r="A257" s="28" t="s">
        <v>113</v>
      </c>
      <c r="B257" s="21" t="s">
        <v>383</v>
      </c>
      <c r="C257" s="22">
        <f>+SUM(D257:J257)</f>
        <v>4500000</v>
      </c>
      <c r="D257" s="22">
        <f>+SUMIF('TOTAL RECURSOS 2020'!$P:$P,CONCATENATE("O001",$A257,1,$F$8),'TOTAL RECURSOS 2020'!$N:$N)</f>
        <v>0</v>
      </c>
      <c r="E257" s="22">
        <f>+SUMIF('TOTAL RECURSOS 2020'!$P:$P,CONCATENATE("M001",$A257,1,$F$8),'TOTAL RECURSOS 2020'!$N:$N)</f>
        <v>0</v>
      </c>
      <c r="F257" s="22">
        <f>+SUMIF('TOTAL RECURSOS 2020'!$P:$P,CONCATENATE("E006",$A257,1,$F$8),'TOTAL RECURSOS 2020'!$N:$N)</f>
        <v>0</v>
      </c>
      <c r="G257" s="22">
        <f>+SUMIF('TOTAL RECURSOS 2020'!$P:$P,CONCATENATE("K024",$A257,1,$G$8),'TOTAL RECURSOS 2020'!$N:$N)</f>
        <v>0</v>
      </c>
      <c r="H257" s="22">
        <f>+SUMIF('TOTAL RECURSOS 2020'!$P:$P,CONCATENATE("O001",$A257,4,$F$8),'TOTAL RECURSOS 2020'!$N:$N)</f>
        <v>0</v>
      </c>
      <c r="I257" s="22">
        <f>+SUMIF('TOTAL RECURSOS 2020'!$P:$P,CONCATENATE("M001",$A257,4,$F$8),'TOTAL RECURSOS 2020'!$N:$N)</f>
        <v>0</v>
      </c>
      <c r="J257" s="22">
        <f>+SUMIF('TOTAL RECURSOS 2020'!$P:$P,CONCATENATE("E006",$A257,4,$F$8),'TOTAL RECURSOS 2020'!$N:$N)</f>
        <v>4500000</v>
      </c>
    </row>
    <row r="258" spans="1:10" ht="17.100000000000001" customHeight="1" x14ac:dyDescent="0.25">
      <c r="A258" s="27" t="s">
        <v>200</v>
      </c>
      <c r="B258" s="21" t="s">
        <v>384</v>
      </c>
      <c r="C258" s="22">
        <f t="shared" ref="C258:J258" si="110">+C259</f>
        <v>2374908</v>
      </c>
      <c r="D258" s="22">
        <f t="shared" si="110"/>
        <v>69134</v>
      </c>
      <c r="E258" s="22">
        <f t="shared" si="110"/>
        <v>199492</v>
      </c>
      <c r="F258" s="22">
        <f t="shared" si="110"/>
        <v>2106282</v>
      </c>
      <c r="G258" s="22">
        <f t="shared" si="110"/>
        <v>0</v>
      </c>
      <c r="H258" s="22">
        <f t="shared" si="110"/>
        <v>0</v>
      </c>
      <c r="I258" s="22">
        <f t="shared" si="110"/>
        <v>0</v>
      </c>
      <c r="J258" s="22">
        <f t="shared" si="110"/>
        <v>0</v>
      </c>
    </row>
    <row r="259" spans="1:10" ht="17.100000000000001" customHeight="1" x14ac:dyDescent="0.25">
      <c r="A259" s="28" t="s">
        <v>22</v>
      </c>
      <c r="B259" s="21" t="s">
        <v>385</v>
      </c>
      <c r="C259" s="22">
        <f>+SUM(D259:J259)</f>
        <v>2374908</v>
      </c>
      <c r="D259" s="22">
        <f>+SUMIF('TOTAL RECURSOS 2020'!$P:$P,CONCATENATE("O001",$A259,1,$F$8),'TOTAL RECURSOS 2020'!$N:$N)</f>
        <v>69134</v>
      </c>
      <c r="E259" s="22">
        <f>+SUMIF('TOTAL RECURSOS 2020'!$P:$P,CONCATENATE("M001",$A259,1,$F$8),'TOTAL RECURSOS 2020'!$N:$N)</f>
        <v>199492</v>
      </c>
      <c r="F259" s="22">
        <f>+SUMIF('TOTAL RECURSOS 2020'!$P:$P,CONCATENATE("E006",$A259,1,$F$8),'TOTAL RECURSOS 2020'!$N:$N)</f>
        <v>2106282</v>
      </c>
      <c r="G259" s="22">
        <f>+SUMIF('TOTAL RECURSOS 2020'!$P:$P,CONCATENATE("K024",$A259,1,$G$8),'TOTAL RECURSOS 2020'!$N:$N)</f>
        <v>0</v>
      </c>
      <c r="H259" s="22">
        <f>+SUMIF('TOTAL RECURSOS 2020'!$P:$P,CONCATENATE("O001",$A259,4,$F$8),'TOTAL RECURSOS 2020'!$N:$N)</f>
        <v>0</v>
      </c>
      <c r="I259" s="22">
        <f>+SUMIF('TOTAL RECURSOS 2020'!$P:$P,CONCATENATE("M001",$A259,4,$F$8),'TOTAL RECURSOS 2020'!$N:$N)</f>
        <v>0</v>
      </c>
      <c r="J259" s="22">
        <f>+SUMIF('TOTAL RECURSOS 2020'!$P:$P,CONCATENATE("E006",$A259,4,$F$8),'TOTAL RECURSOS 2020'!$N:$N)</f>
        <v>0</v>
      </c>
    </row>
    <row r="260" spans="1:10" s="9" customFormat="1" ht="17.100000000000001" hidden="1" customHeight="1" x14ac:dyDescent="0.2">
      <c r="A260" s="23">
        <v>5000</v>
      </c>
      <c r="B260" s="24" t="s">
        <v>386</v>
      </c>
      <c r="C260" s="18">
        <f t="shared" ref="C260:J260" si="111">+C261</f>
        <v>0</v>
      </c>
      <c r="D260" s="18">
        <f t="shared" si="111"/>
        <v>0</v>
      </c>
      <c r="E260" s="18">
        <f t="shared" si="111"/>
        <v>0</v>
      </c>
      <c r="F260" s="18">
        <f t="shared" si="111"/>
        <v>0</v>
      </c>
      <c r="G260" s="18">
        <f t="shared" si="111"/>
        <v>0</v>
      </c>
      <c r="H260" s="18">
        <f t="shared" si="111"/>
        <v>0</v>
      </c>
      <c r="I260" s="18">
        <f t="shared" si="111"/>
        <v>0</v>
      </c>
      <c r="J260" s="18">
        <f t="shared" si="111"/>
        <v>0</v>
      </c>
    </row>
    <row r="261" spans="1:10" s="9" customFormat="1" ht="17.100000000000001" hidden="1" customHeight="1" x14ac:dyDescent="0.2">
      <c r="A261" s="26">
        <v>5300</v>
      </c>
      <c r="B261" s="19" t="s">
        <v>387</v>
      </c>
      <c r="C261" s="20">
        <f t="shared" ref="C261:J261" si="112">+C262+C264</f>
        <v>0</v>
      </c>
      <c r="D261" s="20">
        <f t="shared" si="112"/>
        <v>0</v>
      </c>
      <c r="E261" s="20">
        <f t="shared" si="112"/>
        <v>0</v>
      </c>
      <c r="F261" s="20">
        <f t="shared" si="112"/>
        <v>0</v>
      </c>
      <c r="G261" s="20">
        <f t="shared" si="112"/>
        <v>0</v>
      </c>
      <c r="H261" s="20">
        <f t="shared" si="112"/>
        <v>0</v>
      </c>
      <c r="I261" s="20">
        <f t="shared" si="112"/>
        <v>0</v>
      </c>
      <c r="J261" s="20">
        <f t="shared" si="112"/>
        <v>0</v>
      </c>
    </row>
    <row r="262" spans="1:10" ht="17.100000000000001" hidden="1" customHeight="1" x14ac:dyDescent="0.25">
      <c r="A262" s="27" t="s">
        <v>201</v>
      </c>
      <c r="B262" s="21" t="s">
        <v>388</v>
      </c>
      <c r="C262" s="22">
        <f t="shared" ref="C262:J262" si="113">+C263</f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hidden="1" customHeight="1" x14ac:dyDescent="0.25">
      <c r="A263" s="28" t="s">
        <v>46</v>
      </c>
      <c r="B263" s="21" t="s">
        <v>388</v>
      </c>
      <c r="C263" s="22">
        <f>+SUM(D263:J263)</f>
        <v>0</v>
      </c>
      <c r="D263" s="22">
        <f>+SUMIF('TOTAL RECURSOS 2020'!$P:$P,CONCATENATE("O001",$A263,1,$F$8),'TOTAL RECURSOS 2020'!$N:$N)</f>
        <v>0</v>
      </c>
      <c r="E263" s="22">
        <f>+SUMIF('TOTAL RECURSOS 2020'!$P:$P,CONCATENATE("M001",$A263,1,$F$8),'TOTAL RECURSOS 2020'!$N:$N)</f>
        <v>0</v>
      </c>
      <c r="F263" s="22">
        <f>+SUMIF('TOTAL RECURSOS 2020'!$P:$P,CONCATENATE("E006",$A263,1,$F$8),'TOTAL RECURSOS 2020'!$N:$N)</f>
        <v>0</v>
      </c>
      <c r="G263" s="22">
        <f>+SUMIF('TOTAL RECURSOS 2020'!$P:$P,CONCATENATE("K024",$A263,1,$G$8),'TOTAL RECURSOS 2020'!$N:$N)</f>
        <v>0</v>
      </c>
      <c r="H263" s="22">
        <f>+SUMIF('TOTAL RECURSOS 2020'!$P:$P,CONCATENATE("O001",$A263,4,$F$8),'TOTAL RECURSOS 2020'!$N:$N)</f>
        <v>0</v>
      </c>
      <c r="I263" s="22">
        <f>+SUMIF('TOTAL RECURSOS 2020'!$P:$P,CONCATENATE("M001",$A263,4,$F$8),'TOTAL RECURSOS 2020'!$N:$N)</f>
        <v>0</v>
      </c>
      <c r="J263" s="22">
        <f>+SUMIF('TOTAL RECURSOS 2020'!$P:$P,CONCATENATE("E006",$A263,4,$F$8),'TOTAL RECURSOS 2020'!$N:$N)</f>
        <v>0</v>
      </c>
    </row>
    <row r="264" spans="1:10" ht="17.100000000000001" hidden="1" customHeight="1" x14ac:dyDescent="0.25">
      <c r="A264" s="27" t="s">
        <v>202</v>
      </c>
      <c r="B264" s="21" t="s">
        <v>389</v>
      </c>
      <c r="C264" s="22">
        <f t="shared" ref="C264:J264" si="114">+C265</f>
        <v>0</v>
      </c>
      <c r="D264" s="22">
        <f t="shared" si="114"/>
        <v>0</v>
      </c>
      <c r="E264" s="22">
        <f t="shared" si="114"/>
        <v>0</v>
      </c>
      <c r="F264" s="22">
        <f t="shared" si="114"/>
        <v>0</v>
      </c>
      <c r="G264" s="22">
        <f t="shared" si="114"/>
        <v>0</v>
      </c>
      <c r="H264" s="22">
        <f t="shared" si="114"/>
        <v>0</v>
      </c>
      <c r="I264" s="22">
        <f t="shared" si="114"/>
        <v>0</v>
      </c>
      <c r="J264" s="22">
        <f t="shared" si="114"/>
        <v>0</v>
      </c>
    </row>
    <row r="265" spans="1:10" ht="17.100000000000001" hidden="1" customHeight="1" x14ac:dyDescent="0.25">
      <c r="A265" s="28" t="s">
        <v>47</v>
      </c>
      <c r="B265" s="21" t="s">
        <v>389</v>
      </c>
      <c r="C265" s="22">
        <f>+SUM(D265:J265)</f>
        <v>0</v>
      </c>
      <c r="D265" s="22">
        <f>+SUMIF('TOTAL RECURSOS 2020'!$P:$P,CONCATENATE("O001",$A265,1,$F$8),'TOTAL RECURSOS 2020'!$N:$N)</f>
        <v>0</v>
      </c>
      <c r="E265" s="22">
        <f>+SUMIF('TOTAL RECURSOS 2020'!$P:$P,CONCATENATE("M001",$A265,1,$F$8),'TOTAL RECURSOS 2020'!$N:$N)</f>
        <v>0</v>
      </c>
      <c r="F265" s="22">
        <f>+SUMIF('TOTAL RECURSOS 2020'!$P:$P,CONCATENATE("E006",$A265,1,$F$8),'TOTAL RECURSOS 2020'!$N:$N)</f>
        <v>0</v>
      </c>
      <c r="G265" s="22">
        <f>+SUMIF('TOTAL RECURSOS 2020'!$P:$P,CONCATENATE("K024",$A265,1,$G$8),'TOTAL RECURSOS 2020'!$N:$N)</f>
        <v>0</v>
      </c>
      <c r="H265" s="22">
        <f>+SUMIF('TOTAL RECURSOS 2020'!$P:$P,CONCATENATE("O001",$A265,4,$F$8),'TOTAL RECURSOS 2020'!$N:$N)</f>
        <v>0</v>
      </c>
      <c r="I265" s="22">
        <f>+SUMIF('TOTAL RECURSOS 2020'!$P:$P,CONCATENATE("M001",$A265,4,$F$8),'TOTAL RECURSOS 2020'!$N:$N)</f>
        <v>0</v>
      </c>
      <c r="J265" s="22">
        <f>+SUMIF('TOTAL RECURSOS 2020'!$P:$P,CONCATENATE("E006",$A265,4,$F$8),'TOTAL RECURSOS 2020'!$N:$N)</f>
        <v>0</v>
      </c>
    </row>
    <row r="266" spans="1:10" s="9" customFormat="1" ht="17.100000000000001" customHeight="1" x14ac:dyDescent="0.2">
      <c r="A266" s="23">
        <v>6000</v>
      </c>
      <c r="B266" s="24" t="s">
        <v>390</v>
      </c>
      <c r="C266" s="18">
        <f t="shared" ref="C266:J268" si="115">+C267</f>
        <v>0</v>
      </c>
      <c r="D266" s="18">
        <f t="shared" si="115"/>
        <v>0</v>
      </c>
      <c r="E266" s="18">
        <f t="shared" si="115"/>
        <v>0</v>
      </c>
      <c r="F266" s="18">
        <f t="shared" si="115"/>
        <v>0</v>
      </c>
      <c r="G266" s="18">
        <f t="shared" si="115"/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</row>
    <row r="267" spans="1:10" s="9" customFormat="1" ht="17.100000000000001" customHeight="1" x14ac:dyDescent="0.2">
      <c r="A267" s="26">
        <v>6200</v>
      </c>
      <c r="B267" s="19" t="s">
        <v>391</v>
      </c>
      <c r="C267" s="20">
        <f t="shared" si="115"/>
        <v>0</v>
      </c>
      <c r="D267" s="20">
        <f t="shared" si="115"/>
        <v>0</v>
      </c>
      <c r="E267" s="20">
        <f t="shared" si="115"/>
        <v>0</v>
      </c>
      <c r="F267" s="20">
        <f t="shared" si="115"/>
        <v>0</v>
      </c>
      <c r="G267" s="20">
        <f t="shared" si="115"/>
        <v>0</v>
      </c>
      <c r="H267" s="20">
        <f t="shared" si="115"/>
        <v>0</v>
      </c>
      <c r="I267" s="20">
        <f t="shared" si="115"/>
        <v>0</v>
      </c>
      <c r="J267" s="20">
        <f t="shared" si="115"/>
        <v>0</v>
      </c>
    </row>
    <row r="268" spans="1:10" ht="17.100000000000001" customHeight="1" x14ac:dyDescent="0.25">
      <c r="A268" s="27" t="s">
        <v>203</v>
      </c>
      <c r="B268" s="21" t="s">
        <v>392</v>
      </c>
      <c r="C268" s="22">
        <f t="shared" si="115"/>
        <v>0</v>
      </c>
      <c r="D268" s="22">
        <f t="shared" si="115"/>
        <v>0</v>
      </c>
      <c r="E268" s="22">
        <f t="shared" si="115"/>
        <v>0</v>
      </c>
      <c r="F268" s="22">
        <f t="shared" si="115"/>
        <v>0</v>
      </c>
      <c r="G268" s="22">
        <f t="shared" si="115"/>
        <v>0</v>
      </c>
      <c r="H268" s="22">
        <f t="shared" si="115"/>
        <v>0</v>
      </c>
      <c r="I268" s="22">
        <f t="shared" si="115"/>
        <v>0</v>
      </c>
      <c r="J268" s="22">
        <f t="shared" si="115"/>
        <v>0</v>
      </c>
    </row>
    <row r="269" spans="1:10" ht="17.100000000000001" customHeight="1" x14ac:dyDescent="0.25">
      <c r="A269" s="28" t="s">
        <v>48</v>
      </c>
      <c r="B269" s="21" t="s">
        <v>393</v>
      </c>
      <c r="C269" s="22">
        <f>+SUM(D269:J269)</f>
        <v>0</v>
      </c>
      <c r="D269" s="22">
        <f>+SUMIF('TOTAL RECURSOS 2020'!$P:$P,CONCATENATE("O001",$A269,1,$F$8),'TOTAL RECURSOS 2020'!$N:$N)</f>
        <v>0</v>
      </c>
      <c r="E269" s="22">
        <f>+SUMIF('TOTAL RECURSOS 2020'!$P:$P,CONCATENATE("M001",$A269,1,$F$8),'TOTAL RECURSOS 2020'!$N:$N)</f>
        <v>0</v>
      </c>
      <c r="F269" s="22">
        <f>+SUMIF('TOTAL RECURSOS 2020'!$P:$P,CONCATENATE("E006",$A269,1,$F$8),'TOTAL RECURSOS 2020'!$N:$N)</f>
        <v>0</v>
      </c>
      <c r="G269" s="22">
        <f>+SUMIF('TOTAL RECURSOS 2020'!$P:$P,CONCATENATE("K028",$A269,1,$G$8),'TOTAL RECURSOS 2020'!$N:$N)</f>
        <v>0</v>
      </c>
      <c r="H269" s="22">
        <f>+SUMIF('TOTAL RECURSOS 2020'!$P:$P,CONCATENATE("O001",$A269,4,$F$8),'TOTAL RECURSOS 2020'!$N:$N)</f>
        <v>0</v>
      </c>
      <c r="I269" s="22">
        <f>+SUMIF('TOTAL RECURSOS 2020'!$P:$P,CONCATENATE("M001",$A269,4,$F$8),'TOTAL RECURSOS 2020'!$N:$N)</f>
        <v>0</v>
      </c>
      <c r="J269" s="22">
        <f>+SUMIF('TOTAL RECURSOS 2020'!$P:$P,CONCATENATE("E006",$A269,4,$F$8),'TOTAL RECURSOS 2020'!$N:$N)</f>
        <v>0</v>
      </c>
    </row>
    <row r="270" spans="1:10" s="9" customFormat="1" ht="17.100000000000001" customHeight="1" thickBot="1" x14ac:dyDescent="0.25">
      <c r="A270" s="11" t="s">
        <v>118</v>
      </c>
      <c r="B270" s="58"/>
      <c r="C270" s="25">
        <f t="shared" ref="C270:J270" si="116">+C10+C57+C140+C260+C266</f>
        <v>258954397</v>
      </c>
      <c r="D270" s="25">
        <f t="shared" si="116"/>
        <v>4718509</v>
      </c>
      <c r="E270" s="25">
        <f t="shared" si="116"/>
        <v>11511375</v>
      </c>
      <c r="F270" s="25">
        <f t="shared" si="116"/>
        <v>164596505</v>
      </c>
      <c r="G270" s="25">
        <f t="shared" si="116"/>
        <v>0</v>
      </c>
      <c r="H270" s="25">
        <f t="shared" si="116"/>
        <v>147260</v>
      </c>
      <c r="I270" s="25">
        <f t="shared" si="116"/>
        <v>3592429</v>
      </c>
      <c r="J270" s="25">
        <f t="shared" si="116"/>
        <v>74388319</v>
      </c>
    </row>
    <row r="272" spans="1:10" hidden="1" x14ac:dyDescent="0.25"/>
    <row r="273" spans="1:3" hidden="1" x14ac:dyDescent="0.25">
      <c r="A273" s="73" t="s">
        <v>413</v>
      </c>
      <c r="B273" s="74" t="s">
        <v>479</v>
      </c>
      <c r="C273"/>
    </row>
    <row r="274" spans="1:3" hidden="1" x14ac:dyDescent="0.25">
      <c r="A274" s="73" t="s">
        <v>410</v>
      </c>
      <c r="B274" s="74" t="s">
        <v>481</v>
      </c>
      <c r="C274"/>
    </row>
    <row r="275" spans="1:3" hidden="1" x14ac:dyDescent="0.25">
      <c r="A275" s="73" t="s">
        <v>403</v>
      </c>
      <c r="B275" s="74" t="s">
        <v>480</v>
      </c>
      <c r="C275"/>
    </row>
    <row r="276" spans="1:3" x14ac:dyDescent="0.25">
      <c r="B276"/>
      <c r="C276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CC85-78E2-4BDC-B882-99EE0B1AA69E}">
  <dimension ref="A1:S196"/>
  <sheetViews>
    <sheetView zoomScaleNormal="100" workbookViewId="0">
      <selection sqref="A1:J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7" width="11.42578125" style="8"/>
    <col min="18" max="19" width="4" style="8" customWidth="1"/>
    <col min="20" max="16384" width="11.42578125" style="8"/>
  </cols>
  <sheetData>
    <row r="1" spans="1:19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9" ht="15" x14ac:dyDescent="0.25">
      <c r="A2" s="46" t="s">
        <v>495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9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9" ht="14.25" thickBot="1" x14ac:dyDescent="0.3"/>
    <row r="6" spans="1:19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9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9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1015233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  <c r="S8" s="8" t="str">
        <f>+IF(G8="008",R8,"")</f>
        <v/>
      </c>
    </row>
    <row r="9" spans="1:19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19907</v>
      </c>
      <c r="O9" s="41"/>
      <c r="P9" s="8" t="str">
        <f t="shared" si="0"/>
        <v>O00113101100000000000</v>
      </c>
      <c r="R9" s="8" t="str">
        <f t="shared" si="1"/>
        <v>1</v>
      </c>
      <c r="S9" s="8" t="str">
        <f t="shared" ref="S9:S72" si="2">+IF(G9="008",R9,"")</f>
        <v/>
      </c>
    </row>
    <row r="10" spans="1:19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24113</v>
      </c>
      <c r="O10" s="41"/>
      <c r="P10" s="8" t="str">
        <f t="shared" si="0"/>
        <v>O00113201100000000000</v>
      </c>
      <c r="R10" s="8" t="str">
        <f t="shared" si="1"/>
        <v>1</v>
      </c>
      <c r="S10" s="8" t="str">
        <f t="shared" si="2"/>
        <v/>
      </c>
    </row>
    <row r="11" spans="1:19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278924</v>
      </c>
      <c r="O11" s="41"/>
      <c r="P11" s="8" t="str">
        <f t="shared" si="0"/>
        <v>O00113202100000000000</v>
      </c>
      <c r="R11" s="8" t="str">
        <f t="shared" si="1"/>
        <v>1</v>
      </c>
      <c r="S11" s="8" t="str">
        <f t="shared" si="2"/>
        <v/>
      </c>
    </row>
    <row r="12" spans="1:19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102741</v>
      </c>
      <c r="O12" s="41"/>
      <c r="P12" s="8" t="str">
        <f t="shared" si="0"/>
        <v>O00114101100000000000</v>
      </c>
      <c r="R12" s="8" t="str">
        <f t="shared" si="1"/>
        <v>1</v>
      </c>
      <c r="S12" s="8" t="str">
        <f t="shared" si="2"/>
        <v/>
      </c>
    </row>
    <row r="13" spans="1:19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34917</v>
      </c>
      <c r="O13" s="41"/>
      <c r="P13" s="8" t="str">
        <f t="shared" si="0"/>
        <v>O00114105100000000000</v>
      </c>
      <c r="R13" s="8" t="str">
        <f t="shared" si="1"/>
        <v>1</v>
      </c>
      <c r="S13" s="8" t="str">
        <f t="shared" si="2"/>
        <v/>
      </c>
    </row>
    <row r="14" spans="1:19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43500</v>
      </c>
      <c r="O14" s="41"/>
      <c r="P14" s="8" t="str">
        <f t="shared" si="0"/>
        <v>O00114201100000000000</v>
      </c>
      <c r="R14" s="8" t="str">
        <f t="shared" si="1"/>
        <v>1</v>
      </c>
      <c r="S14" s="8" t="str">
        <f t="shared" si="2"/>
        <v/>
      </c>
    </row>
    <row r="15" spans="1:19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17400</v>
      </c>
      <c r="O15" s="41"/>
      <c r="P15" s="8" t="str">
        <f t="shared" si="0"/>
        <v>O00114301100000000000</v>
      </c>
      <c r="R15" s="8" t="str">
        <f t="shared" si="1"/>
        <v>1</v>
      </c>
      <c r="S15" s="8" t="str">
        <f t="shared" si="2"/>
        <v/>
      </c>
    </row>
    <row r="16" spans="1:19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52834</v>
      </c>
      <c r="O16" s="41"/>
      <c r="P16" s="8" t="str">
        <f t="shared" si="0"/>
        <v>O00114302100000000000</v>
      </c>
      <c r="R16" s="8" t="str">
        <f t="shared" si="1"/>
        <v>1</v>
      </c>
      <c r="S16" s="8" t="str">
        <f t="shared" si="2"/>
        <v/>
      </c>
    </row>
    <row r="17" spans="1:19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47908</v>
      </c>
      <c r="O17" s="41"/>
      <c r="P17" s="8" t="str">
        <f>+CONCATENATE(H17,I17,K17,M17)</f>
        <v>O00114401100000000000</v>
      </c>
      <c r="R17" s="8" t="str">
        <f t="shared" si="1"/>
        <v>1</v>
      </c>
      <c r="S17" s="8" t="str">
        <f t="shared" si="2"/>
        <v/>
      </c>
    </row>
    <row r="18" spans="1:19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13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3418</v>
      </c>
      <c r="O18" s="41"/>
      <c r="P18" s="8" t="str">
        <f t="shared" si="0"/>
        <v>O00114405100000000000</v>
      </c>
      <c r="R18" s="8" t="str">
        <f t="shared" si="1"/>
        <v>1</v>
      </c>
      <c r="S18" s="8" t="str">
        <f t="shared" si="2"/>
        <v/>
      </c>
    </row>
    <row r="19" spans="1:19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14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2586476</v>
      </c>
      <c r="O19" s="41"/>
      <c r="P19" s="8" t="str">
        <f t="shared" si="0"/>
        <v>O00115402100000000000</v>
      </c>
      <c r="R19" s="8" t="str">
        <f t="shared" si="1"/>
        <v>1</v>
      </c>
      <c r="S19" s="8" t="str">
        <f t="shared" si="2"/>
        <v/>
      </c>
    </row>
    <row r="20" spans="1:19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15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114716</v>
      </c>
      <c r="O20" s="41"/>
      <c r="P20" s="8" t="str">
        <f t="shared" si="0"/>
        <v>O00115403100000000000</v>
      </c>
      <c r="R20" s="8" t="str">
        <f t="shared" si="1"/>
        <v>1</v>
      </c>
      <c r="S20" s="8" t="str">
        <f t="shared" si="2"/>
        <v/>
      </c>
    </row>
    <row r="21" spans="1:19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24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259728</v>
      </c>
      <c r="O21" s="41"/>
      <c r="P21" s="8" t="str">
        <f t="shared" si="0"/>
        <v>O00115901100000000000</v>
      </c>
      <c r="R21" s="8" t="str">
        <f t="shared" si="1"/>
        <v>1</v>
      </c>
      <c r="S21" s="8" t="str">
        <f t="shared" si="2"/>
        <v/>
      </c>
    </row>
    <row r="22" spans="1:19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496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47560</v>
      </c>
      <c r="O22" s="41"/>
      <c r="P22" s="8" t="str">
        <f t="shared" si="0"/>
        <v>O00139101100000000000</v>
      </c>
      <c r="R22" s="8" t="str">
        <f t="shared" si="1"/>
        <v>3</v>
      </c>
      <c r="S22" s="8" t="str">
        <f t="shared" si="2"/>
        <v/>
      </c>
    </row>
    <row r="23" spans="1:19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22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69134</v>
      </c>
      <c r="O23" s="41"/>
      <c r="P23" s="8" t="str">
        <f t="shared" si="0"/>
        <v>O00139801100000000000</v>
      </c>
      <c r="R23" s="8" t="str">
        <f t="shared" si="1"/>
        <v>3</v>
      </c>
      <c r="S23" s="8" t="str">
        <f t="shared" si="2"/>
        <v/>
      </c>
    </row>
    <row r="24" spans="1:19" ht="20.100000000000001" customHeight="1" x14ac:dyDescent="0.25">
      <c r="A24" s="5"/>
      <c r="B24" s="1" t="s">
        <v>409</v>
      </c>
      <c r="C24" s="1" t="s">
        <v>408</v>
      </c>
      <c r="D24" s="1" t="s">
        <v>402</v>
      </c>
      <c r="E24" s="1" t="s">
        <v>412</v>
      </c>
      <c r="F24" s="1" t="s">
        <v>405</v>
      </c>
      <c r="G24" s="1" t="s">
        <v>411</v>
      </c>
      <c r="H24" s="1" t="s">
        <v>410</v>
      </c>
      <c r="I24" s="53" t="s">
        <v>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3318128</v>
      </c>
      <c r="O24" s="41"/>
      <c r="P24" s="8" t="str">
        <f t="shared" si="0"/>
        <v>M00111301100000000000</v>
      </c>
      <c r="R24" s="8" t="str">
        <f t="shared" si="1"/>
        <v>1</v>
      </c>
      <c r="S24" s="8" t="str">
        <f t="shared" si="2"/>
        <v/>
      </c>
    </row>
    <row r="25" spans="1:19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3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50202</v>
      </c>
      <c r="O25" s="41"/>
      <c r="P25" s="8" t="str">
        <f t="shared" si="0"/>
        <v>M00113101100000000000</v>
      </c>
      <c r="R25" s="8" t="str">
        <f t="shared" si="1"/>
        <v>1</v>
      </c>
      <c r="S25" s="8" t="str">
        <f t="shared" si="2"/>
        <v/>
      </c>
    </row>
    <row r="26" spans="1:19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4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68112</v>
      </c>
      <c r="O26" s="41"/>
      <c r="P26" s="8" t="str">
        <f t="shared" si="0"/>
        <v>M00113201100000000000</v>
      </c>
      <c r="R26" s="8" t="str">
        <f t="shared" si="1"/>
        <v>1</v>
      </c>
      <c r="S26" s="8" t="str">
        <f t="shared" si="2"/>
        <v/>
      </c>
    </row>
    <row r="27" spans="1:19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5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546350</v>
      </c>
      <c r="O27" s="41"/>
      <c r="P27" s="8" t="str">
        <f t="shared" si="0"/>
        <v>M00113202100000000000</v>
      </c>
      <c r="R27" s="8" t="str">
        <f t="shared" si="1"/>
        <v>1</v>
      </c>
      <c r="S27" s="8" t="str">
        <f t="shared" si="2"/>
        <v/>
      </c>
    </row>
    <row r="28" spans="1:19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6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303236</v>
      </c>
      <c r="O28" s="41"/>
      <c r="P28" s="8" t="str">
        <f t="shared" si="0"/>
        <v>M00114101100000000000</v>
      </c>
      <c r="R28" s="8" t="str">
        <f t="shared" si="1"/>
        <v>1</v>
      </c>
      <c r="S28" s="8" t="str">
        <f t="shared" si="2"/>
        <v/>
      </c>
    </row>
    <row r="29" spans="1:19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7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103753</v>
      </c>
      <c r="O29" s="41"/>
      <c r="P29" s="8" t="str">
        <f t="shared" si="0"/>
        <v>M00114105100000000000</v>
      </c>
      <c r="R29" s="8" t="str">
        <f t="shared" si="1"/>
        <v>1</v>
      </c>
      <c r="S29" s="8" t="str">
        <f t="shared" si="2"/>
        <v/>
      </c>
    </row>
    <row r="30" spans="1:19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8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122616</v>
      </c>
      <c r="O30" s="41"/>
      <c r="P30" s="8" t="str">
        <f t="shared" si="0"/>
        <v>M00114201100000000000</v>
      </c>
      <c r="R30" s="8" t="str">
        <f t="shared" si="1"/>
        <v>1</v>
      </c>
      <c r="S30" s="8" t="str">
        <f t="shared" si="2"/>
        <v/>
      </c>
    </row>
    <row r="31" spans="1:19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9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49047</v>
      </c>
      <c r="O31" s="41"/>
      <c r="P31" s="8" t="str">
        <f t="shared" si="0"/>
        <v>M00114301100000000000</v>
      </c>
      <c r="R31" s="8" t="str">
        <f t="shared" si="1"/>
        <v>1</v>
      </c>
      <c r="S31" s="8" t="str">
        <f t="shared" si="2"/>
        <v/>
      </c>
    </row>
    <row r="32" spans="1:19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445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132664</v>
      </c>
      <c r="O32" s="41"/>
      <c r="P32" s="8" t="str">
        <f t="shared" si="0"/>
        <v>M00114302100000000000</v>
      </c>
      <c r="R32" s="8" t="str">
        <f t="shared" si="1"/>
        <v>1</v>
      </c>
      <c r="S32" s="8" t="str">
        <f t="shared" si="2"/>
        <v/>
      </c>
    </row>
    <row r="33" spans="1:19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10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121139</v>
      </c>
      <c r="O33" s="41"/>
      <c r="P33" s="8" t="str">
        <f t="shared" si="0"/>
        <v>M00114401100000000000</v>
      </c>
      <c r="R33" s="8" t="str">
        <f t="shared" si="1"/>
        <v>1</v>
      </c>
      <c r="S33" s="8" t="str">
        <f t="shared" si="2"/>
        <v/>
      </c>
    </row>
    <row r="34" spans="1:19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13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10668</v>
      </c>
      <c r="O34" s="41"/>
      <c r="P34" s="8" t="str">
        <f t="shared" si="0"/>
        <v>M00114405100000000000</v>
      </c>
      <c r="R34" s="8" t="str">
        <f t="shared" si="1"/>
        <v>1</v>
      </c>
      <c r="S34" s="8" t="str">
        <f t="shared" si="2"/>
        <v/>
      </c>
    </row>
    <row r="35" spans="1:19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14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6106082</v>
      </c>
      <c r="O35" s="41"/>
      <c r="P35" s="8" t="str">
        <f t="shared" si="0"/>
        <v>M00115402100000000000</v>
      </c>
      <c r="R35" s="8" t="str">
        <f t="shared" si="1"/>
        <v>1</v>
      </c>
      <c r="S35" s="8" t="str">
        <f t="shared" si="2"/>
        <v/>
      </c>
    </row>
    <row r="36" spans="1:19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15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379886</v>
      </c>
      <c r="O36" s="41"/>
      <c r="P36" s="8" t="str">
        <f t="shared" si="0"/>
        <v>M00115403100000000000</v>
      </c>
      <c r="R36" s="8" t="str">
        <f t="shared" si="1"/>
        <v>1</v>
      </c>
      <c r="S36" s="8" t="str">
        <f t="shared" si="2"/>
        <v/>
      </c>
    </row>
    <row r="37" spans="1:19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22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199492</v>
      </c>
      <c r="O37" s="41"/>
      <c r="P37" s="8" t="str">
        <f t="shared" si="0"/>
        <v>M00139801100000000000</v>
      </c>
      <c r="R37" s="8" t="str">
        <f t="shared" si="1"/>
        <v>3</v>
      </c>
      <c r="S37" s="8" t="str">
        <f t="shared" si="2"/>
        <v/>
      </c>
    </row>
    <row r="38" spans="1:19" ht="20.100000000000001" customHeight="1" x14ac:dyDescent="0.25">
      <c r="A38" s="5"/>
      <c r="B38" s="1" t="s">
        <v>409</v>
      </c>
      <c r="C38" s="1" t="s">
        <v>408</v>
      </c>
      <c r="D38" s="1" t="s">
        <v>407</v>
      </c>
      <c r="E38" s="1" t="s">
        <v>406</v>
      </c>
      <c r="F38" s="1" t="s">
        <v>405</v>
      </c>
      <c r="G38" s="1" t="s">
        <v>404</v>
      </c>
      <c r="H38" s="1" t="s">
        <v>403</v>
      </c>
      <c r="I38" s="53" t="s">
        <v>2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25288571</v>
      </c>
      <c r="O38" s="41"/>
      <c r="P38" s="8" t="str">
        <f t="shared" si="0"/>
        <v>E00611301100000000000</v>
      </c>
      <c r="R38" s="8" t="str">
        <f t="shared" si="1"/>
        <v>1</v>
      </c>
      <c r="S38" s="8" t="str">
        <f t="shared" si="2"/>
        <v>1</v>
      </c>
    </row>
    <row r="39" spans="1:19" ht="20.100000000000001" customHeight="1" x14ac:dyDescent="0.25">
      <c r="A39" s="5"/>
      <c r="B39" s="1" t="s">
        <v>409</v>
      </c>
      <c r="C39" s="1" t="s">
        <v>408</v>
      </c>
      <c r="D39" s="1" t="s">
        <v>407</v>
      </c>
      <c r="E39" s="1" t="s">
        <v>406</v>
      </c>
      <c r="F39" s="1" t="s">
        <v>405</v>
      </c>
      <c r="G39" s="1" t="s">
        <v>404</v>
      </c>
      <c r="H39" s="1" t="s">
        <v>403</v>
      </c>
      <c r="I39" s="53" t="s">
        <v>23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1844721</v>
      </c>
      <c r="O39" s="41"/>
      <c r="P39" s="8" t="str">
        <f t="shared" si="0"/>
        <v>E00612101100000000000</v>
      </c>
      <c r="R39" s="8" t="str">
        <f t="shared" si="1"/>
        <v>1</v>
      </c>
      <c r="S39" s="8" t="str">
        <f t="shared" si="2"/>
        <v>1</v>
      </c>
    </row>
    <row r="40" spans="1:19" ht="20.100000000000001" customHeight="1" x14ac:dyDescent="0.25">
      <c r="A40" s="5"/>
      <c r="B40" s="1" t="s">
        <v>409</v>
      </c>
      <c r="C40" s="1" t="s">
        <v>408</v>
      </c>
      <c r="D40" s="1" t="s">
        <v>407</v>
      </c>
      <c r="E40" s="1" t="s">
        <v>406</v>
      </c>
      <c r="F40" s="1" t="s">
        <v>405</v>
      </c>
      <c r="G40" s="1" t="s">
        <v>404</v>
      </c>
      <c r="H40" s="1" t="s">
        <v>403</v>
      </c>
      <c r="I40" s="53" t="s">
        <v>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605130</v>
      </c>
      <c r="O40" s="41"/>
      <c r="P40" s="8" t="str">
        <f t="shared" si="0"/>
        <v>E00613101100000000000</v>
      </c>
      <c r="R40" s="8" t="str">
        <f t="shared" si="1"/>
        <v>1</v>
      </c>
      <c r="S40" s="8" t="str">
        <f t="shared" si="2"/>
        <v>1</v>
      </c>
    </row>
    <row r="41" spans="1:19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4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731002</v>
      </c>
      <c r="O41" s="41"/>
      <c r="P41" s="8" t="str">
        <f t="shared" si="0"/>
        <v>E00613201100000000000</v>
      </c>
      <c r="R41" s="8" t="str">
        <f t="shared" si="1"/>
        <v>1</v>
      </c>
      <c r="S41" s="8" t="str">
        <f t="shared" si="2"/>
        <v>1</v>
      </c>
    </row>
    <row r="42" spans="1:19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5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2467637</v>
      </c>
      <c r="O42" s="41"/>
      <c r="P42" s="8" t="str">
        <f t="shared" si="0"/>
        <v>E00613202100000000000</v>
      </c>
      <c r="R42" s="8" t="str">
        <f t="shared" si="1"/>
        <v>1</v>
      </c>
      <c r="S42" s="8" t="str">
        <f t="shared" si="2"/>
        <v>1</v>
      </c>
    </row>
    <row r="43" spans="1:19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6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3758939</v>
      </c>
      <c r="O43" s="41"/>
      <c r="P43" s="8" t="str">
        <f t="shared" si="0"/>
        <v>E00614101100000000000</v>
      </c>
      <c r="R43" s="8" t="str">
        <f t="shared" si="1"/>
        <v>1</v>
      </c>
      <c r="S43" s="8" t="str">
        <f t="shared" si="2"/>
        <v>1</v>
      </c>
    </row>
    <row r="44" spans="1:19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7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1281092</v>
      </c>
      <c r="O44" s="41"/>
      <c r="P44" s="8" t="str">
        <f t="shared" si="0"/>
        <v>E00614105100000000000</v>
      </c>
      <c r="R44" s="8" t="str">
        <f t="shared" si="1"/>
        <v>1</v>
      </c>
      <c r="S44" s="8" t="str">
        <f t="shared" si="2"/>
        <v>1</v>
      </c>
    </row>
    <row r="45" spans="1:19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8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1316001</v>
      </c>
      <c r="O45" s="41"/>
      <c r="P45" s="8" t="str">
        <f t="shared" si="0"/>
        <v>E00614201100000000000</v>
      </c>
      <c r="R45" s="8" t="str">
        <f t="shared" si="1"/>
        <v>1</v>
      </c>
      <c r="S45" s="8" t="str">
        <f t="shared" si="2"/>
        <v>1</v>
      </c>
    </row>
    <row r="46" spans="1:19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9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526400</v>
      </c>
      <c r="O46" s="41"/>
      <c r="P46" s="8" t="str">
        <f t="shared" si="0"/>
        <v>E00614301100000000000</v>
      </c>
      <c r="R46" s="8" t="str">
        <f t="shared" si="1"/>
        <v>1</v>
      </c>
      <c r="S46" s="8" t="str">
        <f t="shared" si="2"/>
        <v>1</v>
      </c>
    </row>
    <row r="47" spans="1:19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445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1216610</v>
      </c>
      <c r="O47" s="41"/>
      <c r="P47" s="8" t="str">
        <f t="shared" si="0"/>
        <v>E00614302100000000000</v>
      </c>
      <c r="R47" s="8" t="str">
        <f t="shared" si="1"/>
        <v>1</v>
      </c>
      <c r="S47" s="8" t="str">
        <f t="shared" si="2"/>
        <v>1</v>
      </c>
    </row>
    <row r="48" spans="1:19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10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1630947</v>
      </c>
      <c r="O48" s="41"/>
      <c r="P48" s="8" t="str">
        <f t="shared" si="0"/>
        <v>E00614401100000000000</v>
      </c>
      <c r="R48" s="8" t="str">
        <f t="shared" si="1"/>
        <v>1</v>
      </c>
      <c r="S48" s="8" t="str">
        <f t="shared" si="2"/>
        <v>1</v>
      </c>
    </row>
    <row r="49" spans="1:19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13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103325</v>
      </c>
      <c r="O49" s="41"/>
      <c r="P49" s="8" t="str">
        <f t="shared" si="0"/>
        <v>E00614405100000000000</v>
      </c>
      <c r="R49" s="8" t="str">
        <f t="shared" si="1"/>
        <v>1</v>
      </c>
      <c r="S49" s="8" t="str">
        <f t="shared" si="2"/>
        <v>1</v>
      </c>
    </row>
    <row r="50" spans="1:19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14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75609191</v>
      </c>
      <c r="O50" s="41"/>
      <c r="P50" s="8" t="str">
        <f t="shared" si="0"/>
        <v>E00615402100000000000</v>
      </c>
      <c r="R50" s="8" t="str">
        <f t="shared" si="1"/>
        <v>1</v>
      </c>
      <c r="S50" s="8" t="str">
        <f t="shared" si="2"/>
        <v>1</v>
      </c>
    </row>
    <row r="51" spans="1:19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2479119</v>
      </c>
      <c r="O51" s="41"/>
      <c r="P51" s="8" t="str">
        <f t="shared" si="0"/>
        <v>E00615403100000000000</v>
      </c>
      <c r="R51" s="8" t="str">
        <f t="shared" si="1"/>
        <v>1</v>
      </c>
      <c r="S51" s="8" t="str">
        <f t="shared" si="2"/>
        <v>1</v>
      </c>
    </row>
    <row r="52" spans="1:19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 t="s">
        <v>28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891692</v>
      </c>
      <c r="O52" s="41"/>
      <c r="P52" s="8" t="str">
        <f t="shared" si="0"/>
        <v>E00625101100000000000</v>
      </c>
      <c r="R52" s="8" t="str">
        <f t="shared" si="1"/>
        <v>2</v>
      </c>
      <c r="S52" s="8" t="str">
        <f t="shared" si="2"/>
        <v>2</v>
      </c>
    </row>
    <row r="53" spans="1:19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 t="s">
        <v>18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17858122</v>
      </c>
      <c r="O53" s="41"/>
      <c r="P53" s="8" t="str">
        <f t="shared" si="0"/>
        <v>E00631101100000000000</v>
      </c>
      <c r="R53" s="8" t="str">
        <f t="shared" si="1"/>
        <v>3</v>
      </c>
      <c r="S53" s="8" t="str">
        <f t="shared" si="2"/>
        <v>3</v>
      </c>
    </row>
    <row r="54" spans="1:19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19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7408633</v>
      </c>
      <c r="O54" s="41"/>
      <c r="P54" s="8" t="str">
        <f t="shared" si="0"/>
        <v>E00631201100000000000</v>
      </c>
      <c r="R54" s="8" t="str">
        <f t="shared" si="1"/>
        <v>3</v>
      </c>
      <c r="S54" s="8" t="str">
        <f t="shared" si="2"/>
        <v>3</v>
      </c>
    </row>
    <row r="55" spans="1:19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 t="s">
        <v>468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431668</v>
      </c>
      <c r="O55" s="41"/>
      <c r="P55" s="8" t="str">
        <f t="shared" si="0"/>
        <v>E00631603100000000000</v>
      </c>
      <c r="R55" s="8" t="str">
        <f t="shared" si="1"/>
        <v>3</v>
      </c>
      <c r="S55" s="8" t="str">
        <f t="shared" si="2"/>
        <v>3</v>
      </c>
    </row>
    <row r="56" spans="1:19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 t="s">
        <v>93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1443424</v>
      </c>
      <c r="O56" s="41"/>
      <c r="P56" s="8" t="str">
        <f t="shared" si="0"/>
        <v>E00632301100000000000</v>
      </c>
      <c r="R56" s="8" t="str">
        <f t="shared" si="1"/>
        <v>3</v>
      </c>
      <c r="S56" s="8" t="str">
        <f t="shared" si="2"/>
        <v>3</v>
      </c>
    </row>
    <row r="57" spans="1:19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94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1272108</v>
      </c>
      <c r="O57" s="41"/>
      <c r="P57" s="8" t="str">
        <f t="shared" si="0"/>
        <v>E00632502100000000000</v>
      </c>
      <c r="R57" s="8" t="str">
        <f t="shared" si="1"/>
        <v>3</v>
      </c>
      <c r="S57" s="8" t="str">
        <f t="shared" si="2"/>
        <v>3</v>
      </c>
    </row>
    <row r="58" spans="1:19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56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791475</v>
      </c>
      <c r="O58" s="41"/>
      <c r="P58" s="8" t="str">
        <f t="shared" si="0"/>
        <v>E00633301100000000000</v>
      </c>
      <c r="R58" s="8" t="str">
        <f t="shared" si="1"/>
        <v>3</v>
      </c>
      <c r="S58" s="8" t="str">
        <f t="shared" si="2"/>
        <v>3</v>
      </c>
    </row>
    <row r="59" spans="1:19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20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1229917</v>
      </c>
      <c r="O59" s="41"/>
      <c r="P59" s="8" t="str">
        <f t="shared" si="0"/>
        <v>E00633801100000000000</v>
      </c>
      <c r="R59" s="8" t="str">
        <f t="shared" si="1"/>
        <v>3</v>
      </c>
      <c r="S59" s="8" t="str">
        <f t="shared" si="2"/>
        <v>3</v>
      </c>
    </row>
    <row r="60" spans="1:19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41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3185528</v>
      </c>
      <c r="O60" s="41"/>
      <c r="P60" s="8" t="str">
        <f t="shared" si="0"/>
        <v>E00635301100000000000</v>
      </c>
      <c r="R60" s="8" t="str">
        <f t="shared" si="1"/>
        <v>3</v>
      </c>
      <c r="S60" s="8" t="str">
        <f t="shared" si="2"/>
        <v>3</v>
      </c>
    </row>
    <row r="61" spans="1:19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43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4445918</v>
      </c>
      <c r="O61" s="41"/>
      <c r="P61" s="8" t="str">
        <f t="shared" si="0"/>
        <v>E00635701100000000000</v>
      </c>
      <c r="R61" s="8" t="str">
        <f t="shared" si="1"/>
        <v>3</v>
      </c>
      <c r="S61" s="8" t="str">
        <f t="shared" si="2"/>
        <v>3</v>
      </c>
    </row>
    <row r="62" spans="1:19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44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2970000</v>
      </c>
      <c r="O62" s="41"/>
      <c r="P62" s="8" t="str">
        <f t="shared" si="0"/>
        <v>E00635801100000000000</v>
      </c>
      <c r="R62" s="8" t="str">
        <f t="shared" si="1"/>
        <v>3</v>
      </c>
      <c r="S62" s="8" t="str">
        <f t="shared" si="2"/>
        <v>3</v>
      </c>
    </row>
    <row r="63" spans="1:19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45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1703053</v>
      </c>
      <c r="O63" s="41"/>
      <c r="P63" s="8" t="str">
        <f t="shared" si="0"/>
        <v>E00635901100000000000</v>
      </c>
      <c r="R63" s="8" t="str">
        <f t="shared" si="1"/>
        <v>3</v>
      </c>
      <c r="S63" s="8" t="str">
        <f t="shared" si="2"/>
        <v>3</v>
      </c>
    </row>
    <row r="64" spans="1:19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22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2106282</v>
      </c>
      <c r="O64" s="41"/>
      <c r="P64" s="8" t="str">
        <f t="shared" si="0"/>
        <v>E00639801100000000000</v>
      </c>
      <c r="R64" s="8" t="str">
        <f t="shared" si="1"/>
        <v>3</v>
      </c>
      <c r="S64" s="8" t="str">
        <f t="shared" si="2"/>
        <v>3</v>
      </c>
    </row>
    <row r="65" spans="1:19" s="36" customFormat="1" ht="20.100000000000001" customHeight="1" x14ac:dyDescent="0.25">
      <c r="A65" s="5"/>
      <c r="B65" s="1" t="s">
        <v>409</v>
      </c>
      <c r="C65" s="1" t="s">
        <v>402</v>
      </c>
      <c r="D65" s="1" t="s">
        <v>408</v>
      </c>
      <c r="E65" s="1" t="s">
        <v>415</v>
      </c>
      <c r="F65" s="1" t="s">
        <v>405</v>
      </c>
      <c r="G65" s="1" t="s">
        <v>414</v>
      </c>
      <c r="H65" s="1" t="s">
        <v>413</v>
      </c>
      <c r="I65" s="53">
        <v>15901</v>
      </c>
      <c r="J65" s="1" t="s">
        <v>402</v>
      </c>
      <c r="K65" s="1">
        <v>4</v>
      </c>
      <c r="L65" s="1" t="s">
        <v>401</v>
      </c>
      <c r="M65" s="1" t="s">
        <v>400</v>
      </c>
      <c r="N65" s="42">
        <v>33660</v>
      </c>
      <c r="O65" s="41"/>
      <c r="P65" s="8" t="str">
        <f t="shared" si="0"/>
        <v>O00115901400000000000</v>
      </c>
      <c r="R65" s="8" t="str">
        <f t="shared" si="1"/>
        <v>1</v>
      </c>
      <c r="S65" s="8" t="str">
        <f t="shared" si="2"/>
        <v/>
      </c>
    </row>
    <row r="66" spans="1:19" s="36" customFormat="1" ht="20.100000000000001" customHeight="1" x14ac:dyDescent="0.25">
      <c r="A66" s="5"/>
      <c r="B66" s="1" t="s">
        <v>409</v>
      </c>
      <c r="C66" s="1" t="s">
        <v>402</v>
      </c>
      <c r="D66" s="1" t="s">
        <v>408</v>
      </c>
      <c r="E66" s="1" t="s">
        <v>415</v>
      </c>
      <c r="F66" s="1" t="s">
        <v>405</v>
      </c>
      <c r="G66" s="1" t="s">
        <v>414</v>
      </c>
      <c r="H66" s="1" t="s">
        <v>413</v>
      </c>
      <c r="I66" s="53">
        <v>21101</v>
      </c>
      <c r="J66" s="1" t="s">
        <v>402</v>
      </c>
      <c r="K66" s="1">
        <v>4</v>
      </c>
      <c r="L66" s="1">
        <v>22</v>
      </c>
      <c r="M66" s="1" t="s">
        <v>400</v>
      </c>
      <c r="N66" s="42">
        <v>2200</v>
      </c>
      <c r="O66" s="41"/>
      <c r="P66" s="8" t="str">
        <f t="shared" si="0"/>
        <v>O00121101400000000000</v>
      </c>
      <c r="R66" s="8" t="str">
        <f t="shared" si="1"/>
        <v>2</v>
      </c>
      <c r="S66" s="8" t="str">
        <f t="shared" si="2"/>
        <v/>
      </c>
    </row>
    <row r="67" spans="1:19" s="36" customFormat="1" ht="20.100000000000001" customHeight="1" x14ac:dyDescent="0.25">
      <c r="A67" s="5"/>
      <c r="B67" s="1" t="s">
        <v>409</v>
      </c>
      <c r="C67" s="1" t="s">
        <v>402</v>
      </c>
      <c r="D67" s="1" t="s">
        <v>408</v>
      </c>
      <c r="E67" s="1" t="s">
        <v>415</v>
      </c>
      <c r="F67" s="1" t="s">
        <v>405</v>
      </c>
      <c r="G67" s="1" t="s">
        <v>414</v>
      </c>
      <c r="H67" s="1" t="s">
        <v>413</v>
      </c>
      <c r="I67" s="53">
        <v>22104</v>
      </c>
      <c r="J67" s="1" t="s">
        <v>402</v>
      </c>
      <c r="K67" s="1">
        <v>4</v>
      </c>
      <c r="L67" s="1">
        <v>22</v>
      </c>
      <c r="M67" s="1" t="s">
        <v>400</v>
      </c>
      <c r="N67" s="42">
        <v>6400</v>
      </c>
      <c r="O67" s="41"/>
      <c r="P67" s="8" t="str">
        <f t="shared" si="0"/>
        <v>O00122104400000000000</v>
      </c>
      <c r="R67" s="8" t="str">
        <f t="shared" si="1"/>
        <v>2</v>
      </c>
      <c r="S67" s="8" t="str">
        <f t="shared" si="2"/>
        <v/>
      </c>
    </row>
    <row r="68" spans="1:19" s="36" customFormat="1" ht="20.100000000000001" customHeight="1" x14ac:dyDescent="0.25">
      <c r="A68" s="5"/>
      <c r="B68" s="1" t="s">
        <v>409</v>
      </c>
      <c r="C68" s="1" t="s">
        <v>402</v>
      </c>
      <c r="D68" s="1" t="s">
        <v>408</v>
      </c>
      <c r="E68" s="1" t="s">
        <v>415</v>
      </c>
      <c r="F68" s="1" t="s">
        <v>405</v>
      </c>
      <c r="G68" s="1" t="s">
        <v>414</v>
      </c>
      <c r="H68" s="1" t="s">
        <v>413</v>
      </c>
      <c r="I68" s="53">
        <v>24601</v>
      </c>
      <c r="J68" s="1" t="s">
        <v>402</v>
      </c>
      <c r="K68" s="1">
        <v>4</v>
      </c>
      <c r="L68" s="1">
        <v>22</v>
      </c>
      <c r="M68" s="1" t="s">
        <v>400</v>
      </c>
      <c r="N68" s="42">
        <v>2100</v>
      </c>
      <c r="O68" s="41"/>
      <c r="P68" s="8" t="str">
        <f t="shared" si="0"/>
        <v>O00124601400000000000</v>
      </c>
      <c r="R68" s="8" t="str">
        <f t="shared" si="1"/>
        <v>2</v>
      </c>
      <c r="S68" s="8" t="str">
        <f t="shared" si="2"/>
        <v/>
      </c>
    </row>
    <row r="69" spans="1:19" s="36" customFormat="1" ht="20.100000000000001" customHeight="1" x14ac:dyDescent="0.25">
      <c r="A69" s="5"/>
      <c r="B69" s="1" t="s">
        <v>409</v>
      </c>
      <c r="C69" s="1" t="s">
        <v>402</v>
      </c>
      <c r="D69" s="1" t="s">
        <v>408</v>
      </c>
      <c r="E69" s="1" t="s">
        <v>415</v>
      </c>
      <c r="F69" s="1" t="s">
        <v>405</v>
      </c>
      <c r="G69" s="1" t="s">
        <v>414</v>
      </c>
      <c r="H69" s="1" t="s">
        <v>413</v>
      </c>
      <c r="I69" s="53">
        <v>26102</v>
      </c>
      <c r="J69" s="1" t="s">
        <v>402</v>
      </c>
      <c r="K69" s="1">
        <v>4</v>
      </c>
      <c r="L69" s="1">
        <v>22</v>
      </c>
      <c r="M69" s="1" t="s">
        <v>400</v>
      </c>
      <c r="N69" s="42">
        <v>10800</v>
      </c>
      <c r="O69" s="41"/>
      <c r="P69" s="8" t="str">
        <f t="shared" si="0"/>
        <v>O00126102400000000000</v>
      </c>
      <c r="R69" s="8" t="str">
        <f t="shared" si="1"/>
        <v>2</v>
      </c>
      <c r="S69" s="8" t="str">
        <f t="shared" si="2"/>
        <v/>
      </c>
    </row>
    <row r="70" spans="1:19" s="36" customFormat="1" ht="20.100000000000001" customHeight="1" x14ac:dyDescent="0.25">
      <c r="A70" s="5"/>
      <c r="B70" s="1" t="s">
        <v>409</v>
      </c>
      <c r="C70" s="1" t="s">
        <v>402</v>
      </c>
      <c r="D70" s="1" t="s">
        <v>408</v>
      </c>
      <c r="E70" s="1" t="s">
        <v>415</v>
      </c>
      <c r="F70" s="1" t="s">
        <v>405</v>
      </c>
      <c r="G70" s="1" t="s">
        <v>414</v>
      </c>
      <c r="H70" s="1" t="s">
        <v>413</v>
      </c>
      <c r="I70" s="53">
        <v>31401</v>
      </c>
      <c r="J70" s="1" t="s">
        <v>402</v>
      </c>
      <c r="K70" s="1">
        <v>4</v>
      </c>
      <c r="L70" s="1">
        <v>22</v>
      </c>
      <c r="M70" s="1" t="s">
        <v>400</v>
      </c>
      <c r="N70" s="42">
        <v>1300</v>
      </c>
      <c r="O70" s="41"/>
      <c r="P70" s="8" t="str">
        <f t="shared" si="0"/>
        <v>O00131401400000000000</v>
      </c>
      <c r="R70" s="8" t="str">
        <f t="shared" si="1"/>
        <v>3</v>
      </c>
      <c r="S70" s="8" t="str">
        <f t="shared" si="2"/>
        <v/>
      </c>
    </row>
    <row r="71" spans="1:19" s="36" customFormat="1" ht="20.100000000000001" customHeight="1" x14ac:dyDescent="0.25">
      <c r="A71" s="5"/>
      <c r="B71" s="1" t="s">
        <v>409</v>
      </c>
      <c r="C71" s="1" t="s">
        <v>402</v>
      </c>
      <c r="D71" s="1" t="s">
        <v>408</v>
      </c>
      <c r="E71" s="1" t="s">
        <v>415</v>
      </c>
      <c r="F71" s="1" t="s">
        <v>405</v>
      </c>
      <c r="G71" s="1" t="s">
        <v>414</v>
      </c>
      <c r="H71" s="1" t="s">
        <v>413</v>
      </c>
      <c r="I71" s="53">
        <v>33401</v>
      </c>
      <c r="J71" s="1" t="s">
        <v>402</v>
      </c>
      <c r="K71" s="1">
        <v>4</v>
      </c>
      <c r="L71" s="1">
        <v>22</v>
      </c>
      <c r="M71" s="1" t="s">
        <v>400</v>
      </c>
      <c r="N71" s="42">
        <v>25300</v>
      </c>
      <c r="O71" s="41"/>
      <c r="P71" s="8" t="str">
        <f t="shared" si="0"/>
        <v>O00133401400000000000</v>
      </c>
      <c r="R71" s="8" t="str">
        <f t="shared" si="1"/>
        <v>3</v>
      </c>
      <c r="S71" s="8" t="str">
        <f t="shared" si="2"/>
        <v/>
      </c>
    </row>
    <row r="72" spans="1:19" s="36" customFormat="1" ht="20.100000000000001" customHeight="1" x14ac:dyDescent="0.25">
      <c r="A72" s="5"/>
      <c r="B72" s="1" t="s">
        <v>409</v>
      </c>
      <c r="C72" s="1" t="s">
        <v>402</v>
      </c>
      <c r="D72" s="1" t="s">
        <v>408</v>
      </c>
      <c r="E72" s="1" t="s">
        <v>415</v>
      </c>
      <c r="F72" s="1" t="s">
        <v>405</v>
      </c>
      <c r="G72" s="1" t="s">
        <v>414</v>
      </c>
      <c r="H72" s="1" t="s">
        <v>413</v>
      </c>
      <c r="I72" s="53">
        <v>33602</v>
      </c>
      <c r="J72" s="1" t="s">
        <v>402</v>
      </c>
      <c r="K72" s="1">
        <v>4</v>
      </c>
      <c r="L72" s="1">
        <v>22</v>
      </c>
      <c r="M72" s="1" t="s">
        <v>400</v>
      </c>
      <c r="N72" s="42">
        <v>1100</v>
      </c>
      <c r="O72" s="41"/>
      <c r="P72" s="8" t="str">
        <f t="shared" ref="P72:P135" si="3">+CONCATENATE(H72,I72,K72,M72)</f>
        <v>O00133602400000000000</v>
      </c>
      <c r="R72" s="8" t="str">
        <f t="shared" ref="R72:R135" si="4">+MID(I72,1,1)</f>
        <v>3</v>
      </c>
      <c r="S72" s="8" t="str">
        <f t="shared" si="2"/>
        <v/>
      </c>
    </row>
    <row r="73" spans="1:19" s="36" customFormat="1" ht="20.100000000000001" customHeight="1" x14ac:dyDescent="0.25">
      <c r="A73" s="5"/>
      <c r="B73" s="1" t="s">
        <v>409</v>
      </c>
      <c r="C73" s="1" t="s">
        <v>402</v>
      </c>
      <c r="D73" s="1" t="s">
        <v>408</v>
      </c>
      <c r="E73" s="1" t="s">
        <v>415</v>
      </c>
      <c r="F73" s="1" t="s">
        <v>405</v>
      </c>
      <c r="G73" s="1" t="s">
        <v>414</v>
      </c>
      <c r="H73" s="1" t="s">
        <v>413</v>
      </c>
      <c r="I73" s="53">
        <v>37204</v>
      </c>
      <c r="J73" s="1" t="s">
        <v>402</v>
      </c>
      <c r="K73" s="1">
        <v>4</v>
      </c>
      <c r="L73" s="1">
        <v>22</v>
      </c>
      <c r="M73" s="1" t="s">
        <v>400</v>
      </c>
      <c r="N73" s="42">
        <v>17800</v>
      </c>
      <c r="O73" s="41"/>
      <c r="P73" s="8" t="str">
        <f t="shared" si="3"/>
        <v>O00137204400000000000</v>
      </c>
      <c r="R73" s="8" t="str">
        <f t="shared" si="4"/>
        <v>3</v>
      </c>
      <c r="S73" s="8" t="str">
        <f t="shared" ref="S73:S136" si="5">+IF(G73="008",R73,"")</f>
        <v/>
      </c>
    </row>
    <row r="74" spans="1:19" s="36" customFormat="1" ht="20.100000000000001" customHeight="1" x14ac:dyDescent="0.25">
      <c r="A74" s="5"/>
      <c r="B74" s="1" t="s">
        <v>409</v>
      </c>
      <c r="C74" s="1" t="s">
        <v>402</v>
      </c>
      <c r="D74" s="1" t="s">
        <v>408</v>
      </c>
      <c r="E74" s="1" t="s">
        <v>415</v>
      </c>
      <c r="F74" s="1" t="s">
        <v>405</v>
      </c>
      <c r="G74" s="1" t="s">
        <v>414</v>
      </c>
      <c r="H74" s="1" t="s">
        <v>413</v>
      </c>
      <c r="I74" s="53">
        <v>37504</v>
      </c>
      <c r="J74" s="1" t="s">
        <v>402</v>
      </c>
      <c r="K74" s="1">
        <v>4</v>
      </c>
      <c r="L74" s="1">
        <v>22</v>
      </c>
      <c r="M74" s="1" t="s">
        <v>400</v>
      </c>
      <c r="N74" s="42">
        <v>46600</v>
      </c>
      <c r="O74" s="41"/>
      <c r="P74" s="8" t="str">
        <f t="shared" si="3"/>
        <v>O00137504400000000000</v>
      </c>
      <c r="R74" s="8" t="str">
        <f t="shared" si="4"/>
        <v>3</v>
      </c>
      <c r="S74" s="8" t="str">
        <f t="shared" si="5"/>
        <v/>
      </c>
    </row>
    <row r="75" spans="1:19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>
        <v>12101</v>
      </c>
      <c r="J75" s="1" t="s">
        <v>402</v>
      </c>
      <c r="K75" s="1">
        <v>4</v>
      </c>
      <c r="L75" s="1">
        <v>22</v>
      </c>
      <c r="M75" s="1" t="s">
        <v>400</v>
      </c>
      <c r="N75" s="42">
        <v>821029</v>
      </c>
      <c r="O75" s="41"/>
      <c r="P75" s="8" t="str">
        <f t="shared" si="3"/>
        <v>M00112101400000000000</v>
      </c>
      <c r="R75" s="8" t="str">
        <f t="shared" si="4"/>
        <v>1</v>
      </c>
      <c r="S75" s="8" t="str">
        <f t="shared" si="5"/>
        <v/>
      </c>
    </row>
    <row r="76" spans="1:19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>
        <v>12301</v>
      </c>
      <c r="J76" s="1" t="s">
        <v>402</v>
      </c>
      <c r="K76" s="1">
        <v>4</v>
      </c>
      <c r="L76" s="1">
        <v>22</v>
      </c>
      <c r="M76" s="1" t="s">
        <v>400</v>
      </c>
      <c r="N76" s="42">
        <v>100000</v>
      </c>
      <c r="O76" s="41"/>
      <c r="P76" s="8" t="str">
        <f t="shared" si="3"/>
        <v>M00112301400000000000</v>
      </c>
      <c r="R76" s="8" t="str">
        <f t="shared" si="4"/>
        <v>1</v>
      </c>
      <c r="S76" s="8" t="str">
        <f t="shared" si="5"/>
        <v/>
      </c>
    </row>
    <row r="77" spans="1:19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>
        <v>15501</v>
      </c>
      <c r="J77" s="1" t="s">
        <v>402</v>
      </c>
      <c r="K77" s="1">
        <v>4</v>
      </c>
      <c r="L77" s="1">
        <v>22</v>
      </c>
      <c r="M77" s="1" t="s">
        <v>400</v>
      </c>
      <c r="N77" s="42">
        <v>250000</v>
      </c>
      <c r="O77" s="41"/>
      <c r="P77" s="8" t="str">
        <f t="shared" si="3"/>
        <v>M00115501400000000000</v>
      </c>
      <c r="R77" s="8" t="str">
        <f t="shared" si="4"/>
        <v>1</v>
      </c>
      <c r="S77" s="8" t="str">
        <f t="shared" si="5"/>
        <v/>
      </c>
    </row>
    <row r="78" spans="1:19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>
        <v>15901</v>
      </c>
      <c r="J78" s="1" t="s">
        <v>402</v>
      </c>
      <c r="K78" s="1">
        <v>4</v>
      </c>
      <c r="L78" s="1">
        <v>22</v>
      </c>
      <c r="M78" s="1" t="s">
        <v>400</v>
      </c>
      <c r="N78" s="42">
        <v>168300</v>
      </c>
      <c r="O78" s="41"/>
      <c r="P78" s="8" t="str">
        <f t="shared" si="3"/>
        <v>M00115901400000000000</v>
      </c>
      <c r="R78" s="8" t="str">
        <f t="shared" si="4"/>
        <v>1</v>
      </c>
      <c r="S78" s="8" t="str">
        <f t="shared" si="5"/>
        <v/>
      </c>
    </row>
    <row r="79" spans="1:19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>
        <v>21101</v>
      </c>
      <c r="J79" s="1" t="s">
        <v>402</v>
      </c>
      <c r="K79" s="1">
        <v>4</v>
      </c>
      <c r="L79" s="1">
        <v>22</v>
      </c>
      <c r="M79" s="1" t="s">
        <v>400</v>
      </c>
      <c r="N79" s="42">
        <v>17200</v>
      </c>
      <c r="O79" s="41"/>
      <c r="P79" s="8" t="str">
        <f t="shared" si="3"/>
        <v>M00121101400000000000</v>
      </c>
      <c r="R79" s="8" t="str">
        <f t="shared" si="4"/>
        <v>2</v>
      </c>
      <c r="S79" s="8" t="str">
        <f t="shared" si="5"/>
        <v/>
      </c>
    </row>
    <row r="80" spans="1:19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>
        <v>21201</v>
      </c>
      <c r="J80" s="1" t="s">
        <v>402</v>
      </c>
      <c r="K80" s="1">
        <v>4</v>
      </c>
      <c r="L80" s="1">
        <v>22</v>
      </c>
      <c r="M80" s="1" t="s">
        <v>400</v>
      </c>
      <c r="N80" s="42">
        <v>9600</v>
      </c>
      <c r="O80" s="41"/>
      <c r="P80" s="8" t="str">
        <f t="shared" si="3"/>
        <v>M00121201400000000000</v>
      </c>
      <c r="R80" s="8" t="str">
        <f t="shared" si="4"/>
        <v>2</v>
      </c>
      <c r="S80" s="8" t="str">
        <f t="shared" si="5"/>
        <v/>
      </c>
    </row>
    <row r="81" spans="1:19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>
        <v>21401</v>
      </c>
      <c r="J81" s="1" t="s">
        <v>402</v>
      </c>
      <c r="K81" s="1">
        <v>4</v>
      </c>
      <c r="L81" s="1">
        <v>22</v>
      </c>
      <c r="M81" s="1" t="s">
        <v>400</v>
      </c>
      <c r="N81" s="42">
        <v>5800</v>
      </c>
      <c r="O81" s="41"/>
      <c r="P81" s="8" t="str">
        <f t="shared" si="3"/>
        <v>M00121401400000000000</v>
      </c>
      <c r="R81" s="8" t="str">
        <f t="shared" si="4"/>
        <v>2</v>
      </c>
      <c r="S81" s="8" t="str">
        <f t="shared" si="5"/>
        <v/>
      </c>
    </row>
    <row r="82" spans="1:19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>
        <v>21501</v>
      </c>
      <c r="J82" s="1" t="s">
        <v>402</v>
      </c>
      <c r="K82" s="1">
        <v>4</v>
      </c>
      <c r="L82" s="1">
        <v>22</v>
      </c>
      <c r="M82" s="1" t="s">
        <v>400</v>
      </c>
      <c r="N82" s="42">
        <v>5400</v>
      </c>
      <c r="O82" s="41"/>
      <c r="P82" s="8" t="str">
        <f t="shared" si="3"/>
        <v>M00121501400000000000</v>
      </c>
      <c r="R82" s="8" t="str">
        <f t="shared" si="4"/>
        <v>2</v>
      </c>
      <c r="S82" s="8" t="str">
        <f t="shared" si="5"/>
        <v/>
      </c>
    </row>
    <row r="83" spans="1:19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>
        <v>22104</v>
      </c>
      <c r="J83" s="1" t="s">
        <v>402</v>
      </c>
      <c r="K83" s="1">
        <v>4</v>
      </c>
      <c r="L83" s="1">
        <v>22</v>
      </c>
      <c r="M83" s="1" t="s">
        <v>400</v>
      </c>
      <c r="N83" s="42">
        <v>107600</v>
      </c>
      <c r="O83" s="41"/>
      <c r="P83" s="8" t="str">
        <f t="shared" si="3"/>
        <v>M00122104400000000000</v>
      </c>
      <c r="R83" s="8" t="str">
        <f t="shared" si="4"/>
        <v>2</v>
      </c>
      <c r="S83" s="8" t="str">
        <f t="shared" si="5"/>
        <v/>
      </c>
    </row>
    <row r="84" spans="1:19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>
        <v>22106</v>
      </c>
      <c r="J84" s="1" t="s">
        <v>402</v>
      </c>
      <c r="K84" s="1">
        <v>4</v>
      </c>
      <c r="L84" s="1">
        <v>22</v>
      </c>
      <c r="M84" s="1" t="s">
        <v>400</v>
      </c>
      <c r="N84" s="42">
        <v>19000</v>
      </c>
      <c r="O84" s="41"/>
      <c r="P84" s="8" t="str">
        <f t="shared" si="3"/>
        <v>M00122106400000000000</v>
      </c>
      <c r="R84" s="8" t="str">
        <f t="shared" si="4"/>
        <v>2</v>
      </c>
      <c r="S84" s="8" t="str">
        <f t="shared" si="5"/>
        <v/>
      </c>
    </row>
    <row r="85" spans="1:19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>
        <v>22301</v>
      </c>
      <c r="J85" s="1" t="s">
        <v>402</v>
      </c>
      <c r="K85" s="1">
        <v>4</v>
      </c>
      <c r="L85" s="1">
        <v>22</v>
      </c>
      <c r="M85" s="1" t="s">
        <v>400</v>
      </c>
      <c r="N85" s="42">
        <v>8900</v>
      </c>
      <c r="O85" s="41"/>
      <c r="P85" s="8" t="str">
        <f t="shared" si="3"/>
        <v>M00122301400000000000</v>
      </c>
      <c r="R85" s="8" t="str">
        <f t="shared" si="4"/>
        <v>2</v>
      </c>
      <c r="S85" s="8" t="str">
        <f t="shared" si="5"/>
        <v/>
      </c>
    </row>
    <row r="86" spans="1:19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>
        <v>24601</v>
      </c>
      <c r="J86" s="1" t="s">
        <v>402</v>
      </c>
      <c r="K86" s="1">
        <v>4</v>
      </c>
      <c r="L86" s="1">
        <v>22</v>
      </c>
      <c r="M86" s="1" t="s">
        <v>400</v>
      </c>
      <c r="N86" s="42">
        <v>2100</v>
      </c>
      <c r="O86" s="41"/>
      <c r="P86" s="8" t="str">
        <f t="shared" si="3"/>
        <v>M00124601400000000000</v>
      </c>
      <c r="R86" s="8" t="str">
        <f t="shared" si="4"/>
        <v>2</v>
      </c>
      <c r="S86" s="8" t="str">
        <f t="shared" si="5"/>
        <v/>
      </c>
    </row>
    <row r="87" spans="1:19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>
        <v>25301</v>
      </c>
      <c r="J87" s="1" t="s">
        <v>402</v>
      </c>
      <c r="K87" s="1">
        <v>4</v>
      </c>
      <c r="L87" s="1">
        <v>22</v>
      </c>
      <c r="M87" s="1" t="s">
        <v>400</v>
      </c>
      <c r="N87" s="42">
        <v>85600</v>
      </c>
      <c r="O87" s="41"/>
      <c r="P87" s="8" t="str">
        <f t="shared" si="3"/>
        <v>M00125301400000000000</v>
      </c>
      <c r="R87" s="8" t="str">
        <f t="shared" si="4"/>
        <v>2</v>
      </c>
      <c r="S87" s="8" t="str">
        <f t="shared" si="5"/>
        <v/>
      </c>
    </row>
    <row r="88" spans="1:19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>
        <v>25401</v>
      </c>
      <c r="J88" s="1" t="s">
        <v>402</v>
      </c>
      <c r="K88" s="1">
        <v>4</v>
      </c>
      <c r="L88" s="1">
        <v>22</v>
      </c>
      <c r="M88" s="1" t="s">
        <v>400</v>
      </c>
      <c r="N88" s="42">
        <v>33100</v>
      </c>
      <c r="O88" s="41"/>
      <c r="P88" s="8" t="str">
        <f t="shared" si="3"/>
        <v>M00125401400000000000</v>
      </c>
      <c r="R88" s="8" t="str">
        <f t="shared" si="4"/>
        <v>2</v>
      </c>
      <c r="S88" s="8" t="str">
        <f t="shared" si="5"/>
        <v/>
      </c>
    </row>
    <row r="89" spans="1:19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26102</v>
      </c>
      <c r="J89" s="1" t="s">
        <v>402</v>
      </c>
      <c r="K89" s="1">
        <v>4</v>
      </c>
      <c r="L89" s="1">
        <v>22</v>
      </c>
      <c r="M89" s="1" t="s">
        <v>400</v>
      </c>
      <c r="N89" s="42">
        <v>4400</v>
      </c>
      <c r="O89" s="41"/>
      <c r="P89" s="8" t="str">
        <f t="shared" si="3"/>
        <v>M00126102400000000000</v>
      </c>
      <c r="R89" s="8" t="str">
        <f t="shared" si="4"/>
        <v>2</v>
      </c>
      <c r="S89" s="8" t="str">
        <f t="shared" si="5"/>
        <v/>
      </c>
    </row>
    <row r="90" spans="1:19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27101</v>
      </c>
      <c r="J90" s="1" t="s">
        <v>402</v>
      </c>
      <c r="K90" s="1">
        <v>4</v>
      </c>
      <c r="L90" s="1">
        <v>22</v>
      </c>
      <c r="M90" s="1" t="s">
        <v>400</v>
      </c>
      <c r="N90" s="42">
        <v>3000</v>
      </c>
      <c r="O90" s="41"/>
      <c r="P90" s="8" t="str">
        <f t="shared" si="3"/>
        <v>M00127101400000000000</v>
      </c>
      <c r="R90" s="8" t="str">
        <f t="shared" si="4"/>
        <v>2</v>
      </c>
      <c r="S90" s="8" t="str">
        <f t="shared" si="5"/>
        <v/>
      </c>
    </row>
    <row r="91" spans="1:19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27201</v>
      </c>
      <c r="J91" s="1" t="s">
        <v>402</v>
      </c>
      <c r="K91" s="1">
        <v>4</v>
      </c>
      <c r="L91" s="1">
        <v>22</v>
      </c>
      <c r="M91" s="1" t="s">
        <v>400</v>
      </c>
      <c r="N91" s="42">
        <v>3200</v>
      </c>
      <c r="O91" s="41"/>
      <c r="P91" s="8" t="str">
        <f t="shared" si="3"/>
        <v>M00127201400000000000</v>
      </c>
      <c r="R91" s="8" t="str">
        <f t="shared" si="4"/>
        <v>2</v>
      </c>
      <c r="S91" s="8" t="str">
        <f t="shared" si="5"/>
        <v/>
      </c>
    </row>
    <row r="92" spans="1:19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27301</v>
      </c>
      <c r="J92" s="1" t="s">
        <v>402</v>
      </c>
      <c r="K92" s="1">
        <v>4</v>
      </c>
      <c r="L92" s="1">
        <v>22</v>
      </c>
      <c r="M92" s="1" t="s">
        <v>400</v>
      </c>
      <c r="N92" s="42">
        <v>20000</v>
      </c>
      <c r="O92" s="41"/>
      <c r="P92" s="8" t="str">
        <f t="shared" si="3"/>
        <v>M00127301400000000000</v>
      </c>
      <c r="R92" s="8" t="str">
        <f t="shared" si="4"/>
        <v>2</v>
      </c>
      <c r="S92" s="8" t="str">
        <f t="shared" si="5"/>
        <v/>
      </c>
    </row>
    <row r="93" spans="1:19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29401</v>
      </c>
      <c r="J93" s="1" t="s">
        <v>402</v>
      </c>
      <c r="K93" s="1">
        <v>4</v>
      </c>
      <c r="L93" s="1">
        <v>22</v>
      </c>
      <c r="M93" s="1" t="s">
        <v>400</v>
      </c>
      <c r="N93" s="42">
        <v>10700</v>
      </c>
      <c r="O93" s="41"/>
      <c r="P93" s="8" t="str">
        <f t="shared" si="3"/>
        <v>M00129401400000000000</v>
      </c>
      <c r="R93" s="8" t="str">
        <f t="shared" si="4"/>
        <v>2</v>
      </c>
      <c r="S93" s="8" t="str">
        <f t="shared" si="5"/>
        <v/>
      </c>
    </row>
    <row r="94" spans="1:19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31401</v>
      </c>
      <c r="J94" s="1" t="s">
        <v>402</v>
      </c>
      <c r="K94" s="1">
        <v>4</v>
      </c>
      <c r="L94" s="1">
        <v>22</v>
      </c>
      <c r="M94" s="1" t="s">
        <v>400</v>
      </c>
      <c r="N94" s="42">
        <v>2400</v>
      </c>
      <c r="O94" s="41"/>
      <c r="P94" s="8" t="str">
        <f t="shared" si="3"/>
        <v>M00131401400000000000</v>
      </c>
      <c r="R94" s="8" t="str">
        <f t="shared" si="4"/>
        <v>3</v>
      </c>
      <c r="S94" s="8" t="str">
        <f t="shared" si="5"/>
        <v/>
      </c>
    </row>
    <row r="95" spans="1:19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32701</v>
      </c>
      <c r="J95" s="1" t="s">
        <v>402</v>
      </c>
      <c r="K95" s="1">
        <v>4</v>
      </c>
      <c r="L95" s="1">
        <v>22</v>
      </c>
      <c r="M95" s="1" t="s">
        <v>400</v>
      </c>
      <c r="N95" s="42">
        <v>32900</v>
      </c>
      <c r="O95" s="41"/>
      <c r="P95" s="8" t="str">
        <f t="shared" si="3"/>
        <v>M00132701400000000000</v>
      </c>
      <c r="R95" s="8" t="str">
        <f t="shared" si="4"/>
        <v>3</v>
      </c>
      <c r="S95" s="8" t="str">
        <f t="shared" si="5"/>
        <v/>
      </c>
    </row>
    <row r="96" spans="1:19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33104</v>
      </c>
      <c r="J96" s="1" t="s">
        <v>402</v>
      </c>
      <c r="K96" s="1">
        <v>4</v>
      </c>
      <c r="L96" s="1">
        <v>22</v>
      </c>
      <c r="M96" s="1" t="s">
        <v>400</v>
      </c>
      <c r="N96" s="42">
        <v>1124900</v>
      </c>
      <c r="O96" s="41"/>
      <c r="P96" s="8" t="str">
        <f t="shared" si="3"/>
        <v>M00133104400000000000</v>
      </c>
      <c r="R96" s="8" t="str">
        <f t="shared" si="4"/>
        <v>3</v>
      </c>
      <c r="S96" s="8" t="str">
        <f t="shared" si="5"/>
        <v/>
      </c>
    </row>
    <row r="97" spans="1:19" s="36" customFormat="1" ht="20.100000000000001" customHeight="1" x14ac:dyDescent="0.25">
      <c r="A97" s="5"/>
      <c r="B97" s="1" t="s">
        <v>409</v>
      </c>
      <c r="C97" s="1" t="s">
        <v>408</v>
      </c>
      <c r="D97" s="1" t="s">
        <v>402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33401</v>
      </c>
      <c r="J97" s="1" t="s">
        <v>402</v>
      </c>
      <c r="K97" s="1">
        <v>4</v>
      </c>
      <c r="L97" s="1">
        <v>22</v>
      </c>
      <c r="M97" s="1" t="s">
        <v>400</v>
      </c>
      <c r="N97" s="42">
        <v>167400</v>
      </c>
      <c r="O97" s="41"/>
      <c r="P97" s="8" t="str">
        <f t="shared" si="3"/>
        <v>M00133401400000000000</v>
      </c>
      <c r="R97" s="8" t="str">
        <f t="shared" si="4"/>
        <v>3</v>
      </c>
      <c r="S97" s="8" t="str">
        <f t="shared" si="5"/>
        <v/>
      </c>
    </row>
    <row r="98" spans="1:19" s="36" customFormat="1" ht="20.100000000000001" customHeight="1" x14ac:dyDescent="0.25">
      <c r="A98" s="5"/>
      <c r="B98" s="1" t="s">
        <v>409</v>
      </c>
      <c r="C98" s="1" t="s">
        <v>408</v>
      </c>
      <c r="D98" s="1" t="s">
        <v>402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33602</v>
      </c>
      <c r="J98" s="1" t="s">
        <v>402</v>
      </c>
      <c r="K98" s="1">
        <v>4</v>
      </c>
      <c r="L98" s="1">
        <v>22</v>
      </c>
      <c r="M98" s="1" t="s">
        <v>400</v>
      </c>
      <c r="N98" s="42">
        <v>2600</v>
      </c>
      <c r="O98" s="41"/>
      <c r="P98" s="8" t="str">
        <f t="shared" si="3"/>
        <v>M00133602400000000000</v>
      </c>
      <c r="R98" s="8" t="str">
        <f t="shared" si="4"/>
        <v>3</v>
      </c>
      <c r="S98" s="8" t="str">
        <f t="shared" si="5"/>
        <v/>
      </c>
    </row>
    <row r="99" spans="1:19" s="36" customFormat="1" ht="20.100000000000001" customHeight="1" x14ac:dyDescent="0.25">
      <c r="A99" s="5"/>
      <c r="B99" s="1" t="s">
        <v>409</v>
      </c>
      <c r="C99" s="1" t="s">
        <v>408</v>
      </c>
      <c r="D99" s="1" t="s">
        <v>402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33604</v>
      </c>
      <c r="J99" s="1" t="s">
        <v>402</v>
      </c>
      <c r="K99" s="1">
        <v>4</v>
      </c>
      <c r="L99" s="1">
        <v>22</v>
      </c>
      <c r="M99" s="1" t="s">
        <v>400</v>
      </c>
      <c r="N99" s="42">
        <v>10000</v>
      </c>
      <c r="O99" s="41"/>
      <c r="P99" s="8" t="str">
        <f t="shared" si="3"/>
        <v>M00133604400000000000</v>
      </c>
      <c r="R99" s="8" t="str">
        <f t="shared" si="4"/>
        <v>3</v>
      </c>
      <c r="S99" s="8" t="str">
        <f t="shared" si="5"/>
        <v/>
      </c>
    </row>
    <row r="100" spans="1:19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402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34101</v>
      </c>
      <c r="J100" s="1" t="s">
        <v>402</v>
      </c>
      <c r="K100" s="1">
        <v>4</v>
      </c>
      <c r="L100" s="1">
        <v>22</v>
      </c>
      <c r="M100" s="1" t="s">
        <v>400</v>
      </c>
      <c r="N100" s="42">
        <v>510000</v>
      </c>
      <c r="O100" s="41"/>
      <c r="P100" s="8" t="str">
        <f t="shared" si="3"/>
        <v>M00134101400000000000</v>
      </c>
      <c r="R100" s="8" t="str">
        <f t="shared" si="4"/>
        <v>3</v>
      </c>
      <c r="S100" s="8" t="str">
        <f t="shared" si="5"/>
        <v/>
      </c>
    </row>
    <row r="101" spans="1:19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402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37204</v>
      </c>
      <c r="J101" s="1" t="s">
        <v>402</v>
      </c>
      <c r="K101" s="1">
        <v>4</v>
      </c>
      <c r="L101" s="1">
        <v>22</v>
      </c>
      <c r="M101" s="1" t="s">
        <v>400</v>
      </c>
      <c r="N101" s="42">
        <v>32600</v>
      </c>
      <c r="O101" s="41"/>
      <c r="P101" s="8" t="str">
        <f t="shared" si="3"/>
        <v>M00137204400000000000</v>
      </c>
      <c r="R101" s="8" t="str">
        <f t="shared" si="4"/>
        <v>3</v>
      </c>
      <c r="S101" s="8" t="str">
        <f t="shared" si="5"/>
        <v/>
      </c>
    </row>
    <row r="102" spans="1:19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402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37504</v>
      </c>
      <c r="J102" s="1" t="s">
        <v>402</v>
      </c>
      <c r="K102" s="1">
        <v>4</v>
      </c>
      <c r="L102" s="1">
        <v>22</v>
      </c>
      <c r="M102" s="1" t="s">
        <v>400</v>
      </c>
      <c r="N102" s="42">
        <v>34700</v>
      </c>
      <c r="O102" s="41"/>
      <c r="P102" s="8" t="str">
        <f t="shared" si="3"/>
        <v>M00137504400000000000</v>
      </c>
      <c r="R102" s="8" t="str">
        <f t="shared" si="4"/>
        <v>3</v>
      </c>
      <c r="S102" s="8" t="str">
        <f t="shared" si="5"/>
        <v/>
      </c>
    </row>
    <row r="103" spans="1:19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>
        <v>12101</v>
      </c>
      <c r="J103" s="2" t="s">
        <v>402</v>
      </c>
      <c r="K103" s="2">
        <v>4</v>
      </c>
      <c r="L103" s="2">
        <v>22</v>
      </c>
      <c r="M103" s="2" t="s">
        <v>400</v>
      </c>
      <c r="N103" s="42">
        <v>397511</v>
      </c>
      <c r="O103" s="41"/>
      <c r="P103" s="8" t="str">
        <f t="shared" si="3"/>
        <v>E00612101400000000000</v>
      </c>
      <c r="R103" s="8" t="str">
        <f t="shared" si="4"/>
        <v>1</v>
      </c>
      <c r="S103" s="8" t="str">
        <f t="shared" si="5"/>
        <v>1</v>
      </c>
    </row>
    <row r="104" spans="1:19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12301</v>
      </c>
      <c r="J104" s="2" t="s">
        <v>402</v>
      </c>
      <c r="K104" s="2">
        <v>4</v>
      </c>
      <c r="L104" s="2">
        <v>22</v>
      </c>
      <c r="M104" s="2" t="s">
        <v>400</v>
      </c>
      <c r="N104" s="38">
        <v>413237</v>
      </c>
      <c r="O104" s="37"/>
      <c r="P104" s="8" t="str">
        <f t="shared" si="3"/>
        <v>E00612301400000000000</v>
      </c>
      <c r="R104" s="8" t="str">
        <f t="shared" si="4"/>
        <v>1</v>
      </c>
      <c r="S104" s="8" t="str">
        <f t="shared" si="5"/>
        <v>1</v>
      </c>
    </row>
    <row r="105" spans="1:19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15501</v>
      </c>
      <c r="J105" s="2" t="s">
        <v>402</v>
      </c>
      <c r="K105" s="2">
        <v>4</v>
      </c>
      <c r="L105" s="2">
        <v>22</v>
      </c>
      <c r="M105" s="2" t="s">
        <v>400</v>
      </c>
      <c r="N105" s="38">
        <v>750000</v>
      </c>
      <c r="O105" s="37"/>
      <c r="P105" s="8" t="str">
        <f t="shared" si="3"/>
        <v>E00615501400000000000</v>
      </c>
      <c r="R105" s="8" t="str">
        <f t="shared" si="4"/>
        <v>1</v>
      </c>
      <c r="S105" s="8" t="str">
        <f t="shared" si="5"/>
        <v>1</v>
      </c>
    </row>
    <row r="106" spans="1:19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15901</v>
      </c>
      <c r="J106" s="2" t="s">
        <v>402</v>
      </c>
      <c r="K106" s="2">
        <v>4</v>
      </c>
      <c r="L106" s="2">
        <v>22</v>
      </c>
      <c r="M106" s="2" t="s">
        <v>400</v>
      </c>
      <c r="N106" s="38">
        <v>1346400</v>
      </c>
      <c r="O106" s="37"/>
      <c r="P106" s="8" t="str">
        <f t="shared" si="3"/>
        <v>E00615901400000000000</v>
      </c>
      <c r="R106" s="8" t="str">
        <f t="shared" si="4"/>
        <v>1</v>
      </c>
      <c r="S106" s="8" t="str">
        <f t="shared" si="5"/>
        <v>1</v>
      </c>
    </row>
    <row r="107" spans="1:19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21101</v>
      </c>
      <c r="J107" s="2" t="s">
        <v>402</v>
      </c>
      <c r="K107" s="2">
        <v>4</v>
      </c>
      <c r="L107" s="2">
        <v>22</v>
      </c>
      <c r="M107" s="2" t="s">
        <v>400</v>
      </c>
      <c r="N107" s="38">
        <v>430600</v>
      </c>
      <c r="O107" s="37"/>
      <c r="P107" s="8" t="str">
        <f t="shared" si="3"/>
        <v>E00621101400000000000</v>
      </c>
      <c r="R107" s="8" t="str">
        <f t="shared" si="4"/>
        <v>2</v>
      </c>
      <c r="S107" s="8" t="str">
        <f t="shared" si="5"/>
        <v>2</v>
      </c>
    </row>
    <row r="108" spans="1:19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21201</v>
      </c>
      <c r="J108" s="2" t="s">
        <v>402</v>
      </c>
      <c r="K108" s="2">
        <v>4</v>
      </c>
      <c r="L108" s="2">
        <v>22</v>
      </c>
      <c r="M108" s="2" t="s">
        <v>400</v>
      </c>
      <c r="N108" s="38">
        <v>140400</v>
      </c>
      <c r="O108" s="37"/>
      <c r="P108" s="8" t="str">
        <f t="shared" si="3"/>
        <v>E00621201400000000000</v>
      </c>
      <c r="R108" s="8" t="str">
        <f t="shared" si="4"/>
        <v>2</v>
      </c>
      <c r="S108" s="8" t="str">
        <f t="shared" si="5"/>
        <v>2</v>
      </c>
    </row>
    <row r="109" spans="1:19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21401</v>
      </c>
      <c r="J109" s="2" t="s">
        <v>402</v>
      </c>
      <c r="K109" s="2">
        <v>4</v>
      </c>
      <c r="L109" s="2">
        <v>22</v>
      </c>
      <c r="M109" s="2" t="s">
        <v>400</v>
      </c>
      <c r="N109" s="38">
        <v>164200</v>
      </c>
      <c r="O109" s="37"/>
      <c r="P109" s="8" t="str">
        <f t="shared" si="3"/>
        <v>E00621401400000000000</v>
      </c>
      <c r="R109" s="8" t="str">
        <f t="shared" si="4"/>
        <v>2</v>
      </c>
      <c r="S109" s="8" t="str">
        <f t="shared" si="5"/>
        <v>2</v>
      </c>
    </row>
    <row r="110" spans="1:19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21501</v>
      </c>
      <c r="J110" s="2" t="s">
        <v>402</v>
      </c>
      <c r="K110" s="2">
        <v>4</v>
      </c>
      <c r="L110" s="2">
        <v>22</v>
      </c>
      <c r="M110" s="2" t="s">
        <v>400</v>
      </c>
      <c r="N110" s="38">
        <v>58900</v>
      </c>
      <c r="O110" s="37"/>
      <c r="P110" s="8" t="str">
        <f t="shared" si="3"/>
        <v>E00621501400000000000</v>
      </c>
      <c r="R110" s="8" t="str">
        <f t="shared" si="4"/>
        <v>2</v>
      </c>
      <c r="S110" s="8" t="str">
        <f t="shared" si="5"/>
        <v>2</v>
      </c>
    </row>
    <row r="111" spans="1:19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21502</v>
      </c>
      <c r="J111" s="2" t="s">
        <v>402</v>
      </c>
      <c r="K111" s="2">
        <v>4</v>
      </c>
      <c r="L111" s="2">
        <v>22</v>
      </c>
      <c r="M111" s="2" t="s">
        <v>400</v>
      </c>
      <c r="N111" s="38">
        <v>800000</v>
      </c>
      <c r="O111" s="37"/>
      <c r="P111" s="8" t="str">
        <f t="shared" si="3"/>
        <v>E00621502400000000000</v>
      </c>
      <c r="R111" s="8" t="str">
        <f t="shared" si="4"/>
        <v>2</v>
      </c>
      <c r="S111" s="8" t="str">
        <f t="shared" si="5"/>
        <v>2</v>
      </c>
    </row>
    <row r="112" spans="1:19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21601</v>
      </c>
      <c r="J112" s="2" t="s">
        <v>402</v>
      </c>
      <c r="K112" s="2">
        <v>4</v>
      </c>
      <c r="L112" s="2">
        <v>22</v>
      </c>
      <c r="M112" s="2" t="s">
        <v>400</v>
      </c>
      <c r="N112" s="38">
        <v>130000</v>
      </c>
      <c r="O112" s="37"/>
      <c r="P112" s="8" t="str">
        <f t="shared" si="3"/>
        <v>E00621601400000000000</v>
      </c>
      <c r="R112" s="8" t="str">
        <f t="shared" si="4"/>
        <v>2</v>
      </c>
      <c r="S112" s="8" t="str">
        <f t="shared" si="5"/>
        <v>2</v>
      </c>
    </row>
    <row r="113" spans="1:19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22104</v>
      </c>
      <c r="J113" s="2" t="s">
        <v>402</v>
      </c>
      <c r="K113" s="2">
        <v>4</v>
      </c>
      <c r="L113" s="2">
        <v>22</v>
      </c>
      <c r="M113" s="2" t="s">
        <v>400</v>
      </c>
      <c r="N113" s="38">
        <v>315000</v>
      </c>
      <c r="O113" s="37"/>
      <c r="P113" s="8" t="str">
        <f t="shared" si="3"/>
        <v>E00622104400000000000</v>
      </c>
      <c r="R113" s="8" t="str">
        <f t="shared" si="4"/>
        <v>2</v>
      </c>
      <c r="S113" s="8" t="str">
        <f t="shared" si="5"/>
        <v>2</v>
      </c>
    </row>
    <row r="114" spans="1:19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22106</v>
      </c>
      <c r="J114" s="2" t="s">
        <v>402</v>
      </c>
      <c r="K114" s="2">
        <v>4</v>
      </c>
      <c r="L114" s="2">
        <v>22</v>
      </c>
      <c r="M114" s="2" t="s">
        <v>400</v>
      </c>
      <c r="N114" s="38">
        <v>431000</v>
      </c>
      <c r="O114" s="37"/>
      <c r="P114" s="8" t="str">
        <f t="shared" si="3"/>
        <v>E00622106400000000000</v>
      </c>
      <c r="R114" s="8" t="str">
        <f t="shared" si="4"/>
        <v>2</v>
      </c>
      <c r="S114" s="8" t="str">
        <f t="shared" si="5"/>
        <v>2</v>
      </c>
    </row>
    <row r="115" spans="1:19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22301</v>
      </c>
      <c r="J115" s="2" t="s">
        <v>402</v>
      </c>
      <c r="K115" s="2">
        <v>4</v>
      </c>
      <c r="L115" s="2">
        <v>22</v>
      </c>
      <c r="M115" s="2" t="s">
        <v>400</v>
      </c>
      <c r="N115" s="38">
        <v>21100</v>
      </c>
      <c r="O115" s="37"/>
      <c r="P115" s="8" t="str">
        <f t="shared" si="3"/>
        <v>E00622301400000000000</v>
      </c>
      <c r="R115" s="8" t="str">
        <f t="shared" si="4"/>
        <v>2</v>
      </c>
      <c r="S115" s="8" t="str">
        <f t="shared" si="5"/>
        <v>2</v>
      </c>
    </row>
    <row r="116" spans="1:19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24101</v>
      </c>
      <c r="J116" s="2" t="s">
        <v>402</v>
      </c>
      <c r="K116" s="2">
        <v>4</v>
      </c>
      <c r="L116" s="2">
        <v>22</v>
      </c>
      <c r="M116" s="2" t="s">
        <v>400</v>
      </c>
      <c r="N116" s="38">
        <v>10000</v>
      </c>
      <c r="O116" s="37"/>
      <c r="P116" s="8" t="str">
        <f t="shared" si="3"/>
        <v>E00624101400000000000</v>
      </c>
      <c r="R116" s="8" t="str">
        <f t="shared" si="4"/>
        <v>2</v>
      </c>
      <c r="S116" s="8" t="str">
        <f t="shared" si="5"/>
        <v>2</v>
      </c>
    </row>
    <row r="117" spans="1:19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24201</v>
      </c>
      <c r="J117" s="2" t="s">
        <v>402</v>
      </c>
      <c r="K117" s="2">
        <v>4</v>
      </c>
      <c r="L117" s="2">
        <v>22</v>
      </c>
      <c r="M117" s="2" t="s">
        <v>400</v>
      </c>
      <c r="N117" s="38">
        <v>30000</v>
      </c>
      <c r="O117" s="37"/>
      <c r="P117" s="8" t="str">
        <f t="shared" si="3"/>
        <v>E00624201400000000000</v>
      </c>
      <c r="R117" s="8" t="str">
        <f t="shared" si="4"/>
        <v>2</v>
      </c>
      <c r="S117" s="8" t="str">
        <f t="shared" si="5"/>
        <v>2</v>
      </c>
    </row>
    <row r="118" spans="1:19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24301</v>
      </c>
      <c r="J118" s="2" t="s">
        <v>402</v>
      </c>
      <c r="K118" s="2">
        <v>4</v>
      </c>
      <c r="L118" s="2">
        <v>22</v>
      </c>
      <c r="M118" s="2" t="s">
        <v>400</v>
      </c>
      <c r="N118" s="38">
        <v>10000</v>
      </c>
      <c r="O118" s="37"/>
      <c r="P118" s="8" t="str">
        <f t="shared" si="3"/>
        <v>E00624301400000000000</v>
      </c>
      <c r="R118" s="8" t="str">
        <f t="shared" si="4"/>
        <v>2</v>
      </c>
      <c r="S118" s="8" t="str">
        <f t="shared" si="5"/>
        <v>2</v>
      </c>
    </row>
    <row r="119" spans="1:19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24401</v>
      </c>
      <c r="J119" s="2" t="s">
        <v>402</v>
      </c>
      <c r="K119" s="2">
        <v>4</v>
      </c>
      <c r="L119" s="2">
        <v>22</v>
      </c>
      <c r="M119" s="2" t="s">
        <v>400</v>
      </c>
      <c r="N119" s="38">
        <v>20000</v>
      </c>
      <c r="O119" s="37"/>
      <c r="P119" s="8" t="str">
        <f t="shared" si="3"/>
        <v>E00624401400000000000</v>
      </c>
      <c r="R119" s="8" t="str">
        <f t="shared" si="4"/>
        <v>2</v>
      </c>
      <c r="S119" s="8" t="str">
        <f t="shared" si="5"/>
        <v>2</v>
      </c>
    </row>
    <row r="120" spans="1:19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24501</v>
      </c>
      <c r="J120" s="2" t="s">
        <v>402</v>
      </c>
      <c r="K120" s="2">
        <v>4</v>
      </c>
      <c r="L120" s="2">
        <v>22</v>
      </c>
      <c r="M120" s="2" t="s">
        <v>400</v>
      </c>
      <c r="N120" s="38">
        <v>330000</v>
      </c>
      <c r="O120" s="37"/>
      <c r="P120" s="8" t="str">
        <f t="shared" si="3"/>
        <v>E00624501400000000000</v>
      </c>
      <c r="R120" s="8" t="str">
        <f t="shared" si="4"/>
        <v>2</v>
      </c>
      <c r="S120" s="8" t="str">
        <f t="shared" si="5"/>
        <v>2</v>
      </c>
    </row>
    <row r="121" spans="1:19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24601</v>
      </c>
      <c r="J121" s="2" t="s">
        <v>402</v>
      </c>
      <c r="K121" s="2">
        <v>4</v>
      </c>
      <c r="L121" s="2">
        <v>22</v>
      </c>
      <c r="M121" s="2" t="s">
        <v>400</v>
      </c>
      <c r="N121" s="38">
        <v>2595800</v>
      </c>
      <c r="O121" s="37"/>
      <c r="P121" s="8" t="str">
        <f t="shared" si="3"/>
        <v>E00624601400000000000</v>
      </c>
      <c r="R121" s="8" t="str">
        <f t="shared" si="4"/>
        <v>2</v>
      </c>
      <c r="S121" s="8" t="str">
        <f t="shared" si="5"/>
        <v>2</v>
      </c>
    </row>
    <row r="122" spans="1:19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24701</v>
      </c>
      <c r="J122" s="2" t="s">
        <v>402</v>
      </c>
      <c r="K122" s="2">
        <v>4</v>
      </c>
      <c r="L122" s="2">
        <v>22</v>
      </c>
      <c r="M122" s="2" t="s">
        <v>400</v>
      </c>
      <c r="N122" s="38">
        <v>1250000</v>
      </c>
      <c r="O122" s="37"/>
      <c r="P122" s="8" t="str">
        <f t="shared" si="3"/>
        <v>E00624701400000000000</v>
      </c>
      <c r="R122" s="8" t="str">
        <f t="shared" si="4"/>
        <v>2</v>
      </c>
      <c r="S122" s="8" t="str">
        <f t="shared" si="5"/>
        <v>2</v>
      </c>
    </row>
    <row r="123" spans="1:19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24801</v>
      </c>
      <c r="J123" s="2" t="s">
        <v>402</v>
      </c>
      <c r="K123" s="2">
        <v>4</v>
      </c>
      <c r="L123" s="2">
        <v>22</v>
      </c>
      <c r="M123" s="2" t="s">
        <v>400</v>
      </c>
      <c r="N123" s="38">
        <v>210000</v>
      </c>
      <c r="O123" s="37"/>
      <c r="P123" s="8" t="str">
        <f t="shared" si="3"/>
        <v>E00624801400000000000</v>
      </c>
      <c r="R123" s="8" t="str">
        <f t="shared" si="4"/>
        <v>2</v>
      </c>
      <c r="S123" s="8" t="str">
        <f t="shared" si="5"/>
        <v>2</v>
      </c>
    </row>
    <row r="124" spans="1:19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24901</v>
      </c>
      <c r="J124" s="2" t="s">
        <v>402</v>
      </c>
      <c r="K124" s="2">
        <v>4</v>
      </c>
      <c r="L124" s="2">
        <v>22</v>
      </c>
      <c r="M124" s="2" t="s">
        <v>400</v>
      </c>
      <c r="N124" s="38">
        <v>120000</v>
      </c>
      <c r="O124" s="37"/>
      <c r="P124" s="8" t="str">
        <f t="shared" si="3"/>
        <v>E00624901400000000000</v>
      </c>
      <c r="R124" s="8" t="str">
        <f t="shared" si="4"/>
        <v>2</v>
      </c>
      <c r="S124" s="8" t="str">
        <f t="shared" si="5"/>
        <v>2</v>
      </c>
    </row>
    <row r="125" spans="1:19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25301</v>
      </c>
      <c r="J125" s="2" t="s">
        <v>402</v>
      </c>
      <c r="K125" s="2">
        <v>4</v>
      </c>
      <c r="L125" s="2">
        <v>22</v>
      </c>
      <c r="M125" s="2" t="s">
        <v>400</v>
      </c>
      <c r="N125" s="38">
        <v>44400</v>
      </c>
      <c r="O125" s="37"/>
      <c r="P125" s="8" t="str">
        <f t="shared" si="3"/>
        <v>E00625301400000000000</v>
      </c>
      <c r="R125" s="8" t="str">
        <f t="shared" si="4"/>
        <v>2</v>
      </c>
      <c r="S125" s="8" t="str">
        <f t="shared" si="5"/>
        <v>2</v>
      </c>
    </row>
    <row r="126" spans="1:19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25401</v>
      </c>
      <c r="J126" s="2" t="s">
        <v>402</v>
      </c>
      <c r="K126" s="2">
        <v>4</v>
      </c>
      <c r="L126" s="2">
        <v>22</v>
      </c>
      <c r="M126" s="2" t="s">
        <v>400</v>
      </c>
      <c r="N126" s="38">
        <v>166900</v>
      </c>
      <c r="O126" s="37"/>
      <c r="P126" s="8" t="str">
        <f t="shared" si="3"/>
        <v>E00625401400000000000</v>
      </c>
      <c r="R126" s="8" t="str">
        <f t="shared" si="4"/>
        <v>2</v>
      </c>
      <c r="S126" s="8" t="str">
        <f t="shared" si="5"/>
        <v>2</v>
      </c>
    </row>
    <row r="127" spans="1:19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25501</v>
      </c>
      <c r="J127" s="2" t="s">
        <v>402</v>
      </c>
      <c r="K127" s="2">
        <v>4</v>
      </c>
      <c r="L127" s="2">
        <v>22</v>
      </c>
      <c r="M127" s="2" t="s">
        <v>400</v>
      </c>
      <c r="N127" s="38">
        <v>1300000</v>
      </c>
      <c r="O127" s="37"/>
      <c r="P127" s="8" t="str">
        <f t="shared" si="3"/>
        <v>E00625501400000000000</v>
      </c>
      <c r="R127" s="8" t="str">
        <f t="shared" si="4"/>
        <v>2</v>
      </c>
      <c r="S127" s="8" t="str">
        <f t="shared" si="5"/>
        <v>2</v>
      </c>
    </row>
    <row r="128" spans="1:19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25901</v>
      </c>
      <c r="J128" s="2" t="s">
        <v>402</v>
      </c>
      <c r="K128" s="2">
        <v>4</v>
      </c>
      <c r="L128" s="2">
        <v>22</v>
      </c>
      <c r="M128" s="2" t="s">
        <v>400</v>
      </c>
      <c r="N128" s="38">
        <v>2180600</v>
      </c>
      <c r="O128" s="37"/>
      <c r="P128" s="8" t="str">
        <f t="shared" si="3"/>
        <v>E00625901400000000000</v>
      </c>
      <c r="R128" s="8" t="str">
        <f t="shared" si="4"/>
        <v>2</v>
      </c>
      <c r="S128" s="8" t="str">
        <f t="shared" si="5"/>
        <v>2</v>
      </c>
    </row>
    <row r="129" spans="1:19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26102</v>
      </c>
      <c r="J129" s="2" t="s">
        <v>402</v>
      </c>
      <c r="K129" s="2">
        <v>4</v>
      </c>
      <c r="L129" s="2">
        <v>22</v>
      </c>
      <c r="M129" s="2" t="s">
        <v>400</v>
      </c>
      <c r="N129" s="38">
        <v>1234800</v>
      </c>
      <c r="O129" s="37"/>
      <c r="P129" s="8" t="str">
        <f t="shared" si="3"/>
        <v>E00626102400000000000</v>
      </c>
      <c r="R129" s="8" t="str">
        <f t="shared" si="4"/>
        <v>2</v>
      </c>
      <c r="S129" s="8" t="str">
        <f t="shared" si="5"/>
        <v>2</v>
      </c>
    </row>
    <row r="130" spans="1:19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26105</v>
      </c>
      <c r="J130" s="2" t="s">
        <v>402</v>
      </c>
      <c r="K130" s="2">
        <v>4</v>
      </c>
      <c r="L130" s="2">
        <v>22</v>
      </c>
      <c r="M130" s="2" t="s">
        <v>400</v>
      </c>
      <c r="N130" s="38">
        <v>450000</v>
      </c>
      <c r="O130" s="37"/>
      <c r="P130" s="8" t="str">
        <f t="shared" si="3"/>
        <v>E00626105400000000000</v>
      </c>
      <c r="R130" s="8" t="str">
        <f t="shared" si="4"/>
        <v>2</v>
      </c>
      <c r="S130" s="8" t="str">
        <f t="shared" si="5"/>
        <v>2</v>
      </c>
    </row>
    <row r="131" spans="1:19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27101</v>
      </c>
      <c r="J131" s="2" t="s">
        <v>402</v>
      </c>
      <c r="K131" s="2">
        <v>4</v>
      </c>
      <c r="L131" s="2">
        <v>22</v>
      </c>
      <c r="M131" s="2" t="s">
        <v>400</v>
      </c>
      <c r="N131" s="38">
        <v>147000</v>
      </c>
      <c r="O131" s="37"/>
      <c r="P131" s="8" t="str">
        <f t="shared" si="3"/>
        <v>E00627101400000000000</v>
      </c>
      <c r="R131" s="8" t="str">
        <f t="shared" si="4"/>
        <v>2</v>
      </c>
      <c r="S131" s="8" t="str">
        <f t="shared" si="5"/>
        <v>2</v>
      </c>
    </row>
    <row r="132" spans="1:19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27201</v>
      </c>
      <c r="J132" s="2" t="s">
        <v>402</v>
      </c>
      <c r="K132" s="2">
        <v>4</v>
      </c>
      <c r="L132" s="2">
        <v>22</v>
      </c>
      <c r="M132" s="2" t="s">
        <v>400</v>
      </c>
      <c r="N132" s="38">
        <v>266800</v>
      </c>
      <c r="O132" s="37"/>
      <c r="P132" s="8" t="str">
        <f t="shared" si="3"/>
        <v>E00627201400000000000</v>
      </c>
      <c r="R132" s="8" t="str">
        <f t="shared" si="4"/>
        <v>2</v>
      </c>
      <c r="S132" s="8" t="str">
        <f t="shared" si="5"/>
        <v>2</v>
      </c>
    </row>
    <row r="133" spans="1:19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27501</v>
      </c>
      <c r="J133" s="2" t="s">
        <v>402</v>
      </c>
      <c r="K133" s="2">
        <v>4</v>
      </c>
      <c r="L133" s="2">
        <v>22</v>
      </c>
      <c r="M133" s="2" t="s">
        <v>400</v>
      </c>
      <c r="N133" s="38">
        <v>12000</v>
      </c>
      <c r="O133" s="37"/>
      <c r="P133" s="8" t="str">
        <f t="shared" si="3"/>
        <v>E00627501400000000000</v>
      </c>
      <c r="R133" s="8" t="str">
        <f t="shared" si="4"/>
        <v>2</v>
      </c>
      <c r="S133" s="8" t="str">
        <f t="shared" si="5"/>
        <v>2</v>
      </c>
    </row>
    <row r="134" spans="1:19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29101</v>
      </c>
      <c r="J134" s="2" t="s">
        <v>402</v>
      </c>
      <c r="K134" s="2">
        <v>4</v>
      </c>
      <c r="L134" s="2">
        <v>22</v>
      </c>
      <c r="M134" s="2" t="s">
        <v>400</v>
      </c>
      <c r="N134" s="38">
        <v>390000</v>
      </c>
      <c r="O134" s="37"/>
      <c r="P134" s="8" t="str">
        <f t="shared" si="3"/>
        <v>E00629101400000000000</v>
      </c>
      <c r="R134" s="8" t="str">
        <f t="shared" si="4"/>
        <v>2</v>
      </c>
      <c r="S134" s="8" t="str">
        <f t="shared" si="5"/>
        <v>2</v>
      </c>
    </row>
    <row r="135" spans="1:19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29201</v>
      </c>
      <c r="J135" s="2" t="s">
        <v>402</v>
      </c>
      <c r="K135" s="2">
        <v>4</v>
      </c>
      <c r="L135" s="2">
        <v>22</v>
      </c>
      <c r="M135" s="2" t="s">
        <v>400</v>
      </c>
      <c r="N135" s="38">
        <v>81000</v>
      </c>
      <c r="O135" s="37"/>
      <c r="P135" s="8" t="str">
        <f t="shared" si="3"/>
        <v>E00629201400000000000</v>
      </c>
      <c r="R135" s="8" t="str">
        <f t="shared" si="4"/>
        <v>2</v>
      </c>
      <c r="S135" s="8" t="str">
        <f t="shared" si="5"/>
        <v>2</v>
      </c>
    </row>
    <row r="136" spans="1:19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29301</v>
      </c>
      <c r="J136" s="2" t="s">
        <v>402</v>
      </c>
      <c r="K136" s="2">
        <v>4</v>
      </c>
      <c r="L136" s="2">
        <v>22</v>
      </c>
      <c r="M136" s="2" t="s">
        <v>400</v>
      </c>
      <c r="N136" s="38">
        <v>15000</v>
      </c>
      <c r="O136" s="37"/>
      <c r="P136" s="8" t="str">
        <f t="shared" ref="P136:P188" si="6">+CONCATENATE(H136,I136,K136,M136)</f>
        <v>E00629301400000000000</v>
      </c>
      <c r="R136" s="8" t="str">
        <f t="shared" ref="R136:R196" si="7">+MID(I136,1,1)</f>
        <v>2</v>
      </c>
      <c r="S136" s="8" t="str">
        <f t="shared" si="5"/>
        <v>2</v>
      </c>
    </row>
    <row r="137" spans="1:19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29401</v>
      </c>
      <c r="J137" s="2" t="s">
        <v>402</v>
      </c>
      <c r="K137" s="2">
        <v>4</v>
      </c>
      <c r="L137" s="2">
        <v>22</v>
      </c>
      <c r="M137" s="2" t="s">
        <v>400</v>
      </c>
      <c r="N137" s="38">
        <v>349300</v>
      </c>
      <c r="O137" s="37"/>
      <c r="P137" s="8" t="str">
        <f t="shared" si="6"/>
        <v>E00629401400000000000</v>
      </c>
      <c r="R137" s="8" t="str">
        <f t="shared" si="7"/>
        <v>2</v>
      </c>
      <c r="S137" s="8" t="str">
        <f t="shared" ref="S137:S196" si="8">+IF(G137="008",R137,"")</f>
        <v>2</v>
      </c>
    </row>
    <row r="138" spans="1:19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29501</v>
      </c>
      <c r="J138" s="2" t="s">
        <v>402</v>
      </c>
      <c r="K138" s="2">
        <v>4</v>
      </c>
      <c r="L138" s="2">
        <v>22</v>
      </c>
      <c r="M138" s="2" t="s">
        <v>400</v>
      </c>
      <c r="N138" s="38">
        <v>950000</v>
      </c>
      <c r="O138" s="37"/>
      <c r="P138" s="8" t="str">
        <f t="shared" si="6"/>
        <v>E00629501400000000000</v>
      </c>
      <c r="R138" s="8" t="str">
        <f t="shared" si="7"/>
        <v>2</v>
      </c>
      <c r="S138" s="8" t="str">
        <f t="shared" si="8"/>
        <v>2</v>
      </c>
    </row>
    <row r="139" spans="1:19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29601</v>
      </c>
      <c r="J139" s="2" t="s">
        <v>402</v>
      </c>
      <c r="K139" s="2">
        <v>4</v>
      </c>
      <c r="L139" s="2">
        <v>22</v>
      </c>
      <c r="M139" s="2" t="s">
        <v>400</v>
      </c>
      <c r="N139" s="38">
        <v>700000</v>
      </c>
      <c r="O139" s="37"/>
      <c r="P139" s="8" t="str">
        <f t="shared" si="6"/>
        <v>E00629601400000000000</v>
      </c>
      <c r="R139" s="8" t="str">
        <f t="shared" si="7"/>
        <v>2</v>
      </c>
      <c r="S139" s="8" t="str">
        <f t="shared" si="8"/>
        <v>2</v>
      </c>
    </row>
    <row r="140" spans="1:19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29801</v>
      </c>
      <c r="J140" s="2" t="s">
        <v>402</v>
      </c>
      <c r="K140" s="2">
        <v>4</v>
      </c>
      <c r="L140" s="2">
        <v>22</v>
      </c>
      <c r="M140" s="2" t="s">
        <v>400</v>
      </c>
      <c r="N140" s="38">
        <v>700000</v>
      </c>
      <c r="O140" s="37"/>
      <c r="P140" s="8" t="str">
        <f t="shared" si="6"/>
        <v>E00629801400000000000</v>
      </c>
      <c r="R140" s="8" t="str">
        <f t="shared" si="7"/>
        <v>2</v>
      </c>
      <c r="S140" s="8" t="str">
        <f t="shared" si="8"/>
        <v>2</v>
      </c>
    </row>
    <row r="141" spans="1:19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29901</v>
      </c>
      <c r="J141" s="2" t="s">
        <v>402</v>
      </c>
      <c r="K141" s="2">
        <v>4</v>
      </c>
      <c r="L141" s="2">
        <v>22</v>
      </c>
      <c r="M141" s="2" t="s">
        <v>400</v>
      </c>
      <c r="N141" s="38">
        <v>353100</v>
      </c>
      <c r="O141" s="37"/>
      <c r="P141" s="8" t="str">
        <f t="shared" si="6"/>
        <v>E00629901400000000000</v>
      </c>
      <c r="R141" s="8" t="str">
        <f t="shared" si="7"/>
        <v>2</v>
      </c>
      <c r="S141" s="8" t="str">
        <f t="shared" si="8"/>
        <v>2</v>
      </c>
    </row>
    <row r="142" spans="1:19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31101</v>
      </c>
      <c r="J142" s="2" t="s">
        <v>402</v>
      </c>
      <c r="K142" s="2">
        <v>4</v>
      </c>
      <c r="L142" s="2">
        <v>22</v>
      </c>
      <c r="M142" s="2" t="s">
        <v>400</v>
      </c>
      <c r="N142" s="38">
        <v>4142000</v>
      </c>
      <c r="O142" s="37"/>
      <c r="P142" s="8" t="str">
        <f t="shared" si="6"/>
        <v>E00631101400000000000</v>
      </c>
      <c r="R142" s="8" t="str">
        <f t="shared" si="7"/>
        <v>3</v>
      </c>
      <c r="S142" s="8" t="str">
        <f t="shared" si="8"/>
        <v>3</v>
      </c>
    </row>
    <row r="143" spans="1:19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31301</v>
      </c>
      <c r="J143" s="2" t="s">
        <v>402</v>
      </c>
      <c r="K143" s="2">
        <v>4</v>
      </c>
      <c r="L143" s="2">
        <v>22</v>
      </c>
      <c r="M143" s="2" t="s">
        <v>400</v>
      </c>
      <c r="N143" s="38">
        <v>1498000</v>
      </c>
      <c r="O143" s="37"/>
      <c r="P143" s="8" t="str">
        <f t="shared" si="6"/>
        <v>E00631301400000000000</v>
      </c>
      <c r="R143" s="8" t="str">
        <f t="shared" si="7"/>
        <v>3</v>
      </c>
      <c r="S143" s="8" t="str">
        <f t="shared" si="8"/>
        <v>3</v>
      </c>
    </row>
    <row r="144" spans="1:19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31401</v>
      </c>
      <c r="J144" s="2" t="s">
        <v>402</v>
      </c>
      <c r="K144" s="2">
        <v>4</v>
      </c>
      <c r="L144" s="2">
        <v>22</v>
      </c>
      <c r="M144" s="2" t="s">
        <v>400</v>
      </c>
      <c r="N144" s="38">
        <v>71800</v>
      </c>
      <c r="O144" s="37"/>
      <c r="P144" s="8" t="str">
        <f t="shared" si="6"/>
        <v>E00631401400000000000</v>
      </c>
      <c r="R144" s="8" t="str">
        <f t="shared" si="7"/>
        <v>3</v>
      </c>
      <c r="S144" s="8" t="str">
        <f t="shared" si="8"/>
        <v>3</v>
      </c>
    </row>
    <row r="145" spans="1:19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31501</v>
      </c>
      <c r="J145" s="2" t="s">
        <v>402</v>
      </c>
      <c r="K145" s="2">
        <v>4</v>
      </c>
      <c r="L145" s="2">
        <v>22</v>
      </c>
      <c r="M145" s="2" t="s">
        <v>400</v>
      </c>
      <c r="N145" s="38">
        <v>129700</v>
      </c>
      <c r="O145" s="37"/>
      <c r="P145" s="8" t="str">
        <f t="shared" si="6"/>
        <v>E00631501400000000000</v>
      </c>
      <c r="R145" s="8" t="str">
        <f t="shared" si="7"/>
        <v>3</v>
      </c>
      <c r="S145" s="8" t="str">
        <f t="shared" si="8"/>
        <v>3</v>
      </c>
    </row>
    <row r="146" spans="1:19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31701</v>
      </c>
      <c r="J146" s="2" t="s">
        <v>402</v>
      </c>
      <c r="K146" s="2">
        <v>4</v>
      </c>
      <c r="L146" s="2">
        <v>22</v>
      </c>
      <c r="M146" s="2" t="s">
        <v>400</v>
      </c>
      <c r="N146" s="38">
        <v>82600</v>
      </c>
      <c r="O146" s="37"/>
      <c r="P146" s="8" t="str">
        <f t="shared" si="6"/>
        <v>E00631701400000000000</v>
      </c>
      <c r="R146" s="8" t="str">
        <f t="shared" si="7"/>
        <v>3</v>
      </c>
      <c r="S146" s="8" t="str">
        <f t="shared" si="8"/>
        <v>3</v>
      </c>
    </row>
    <row r="147" spans="1:19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31801</v>
      </c>
      <c r="J147" s="2" t="s">
        <v>402</v>
      </c>
      <c r="K147" s="2">
        <v>4</v>
      </c>
      <c r="L147" s="2">
        <v>22</v>
      </c>
      <c r="M147" s="2" t="s">
        <v>400</v>
      </c>
      <c r="N147" s="38">
        <v>195000</v>
      </c>
      <c r="O147" s="37"/>
      <c r="P147" s="8" t="str">
        <f t="shared" si="6"/>
        <v>E00631801400000000000</v>
      </c>
      <c r="R147" s="8" t="str">
        <f t="shared" si="7"/>
        <v>3</v>
      </c>
      <c r="S147" s="8" t="str">
        <f t="shared" si="8"/>
        <v>3</v>
      </c>
    </row>
    <row r="148" spans="1:19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31902</v>
      </c>
      <c r="J148" s="2" t="s">
        <v>402</v>
      </c>
      <c r="K148" s="2">
        <v>4</v>
      </c>
      <c r="L148" s="2">
        <v>22</v>
      </c>
      <c r="M148" s="2" t="s">
        <v>400</v>
      </c>
      <c r="N148" s="38">
        <v>15000</v>
      </c>
      <c r="O148" s="37"/>
      <c r="P148" s="8" t="str">
        <f t="shared" si="6"/>
        <v>E00631902400000000000</v>
      </c>
      <c r="R148" s="8" t="str">
        <f t="shared" si="7"/>
        <v>3</v>
      </c>
      <c r="S148" s="8" t="str">
        <f t="shared" si="8"/>
        <v>3</v>
      </c>
    </row>
    <row r="149" spans="1:19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32301</v>
      </c>
      <c r="J149" s="2" t="s">
        <v>402</v>
      </c>
      <c r="K149" s="2">
        <v>4</v>
      </c>
      <c r="L149" s="2">
        <v>22</v>
      </c>
      <c r="M149" s="2" t="s">
        <v>400</v>
      </c>
      <c r="N149" s="38">
        <v>850000</v>
      </c>
      <c r="O149" s="37"/>
      <c r="P149" s="8" t="str">
        <f t="shared" si="6"/>
        <v>E00632301400000000000</v>
      </c>
      <c r="R149" s="8" t="str">
        <f t="shared" si="7"/>
        <v>3</v>
      </c>
      <c r="S149" s="8" t="str">
        <f t="shared" si="8"/>
        <v>3</v>
      </c>
    </row>
    <row r="150" spans="1:19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32302</v>
      </c>
      <c r="J150" s="2" t="s">
        <v>402</v>
      </c>
      <c r="K150" s="2">
        <v>4</v>
      </c>
      <c r="L150" s="2">
        <v>22</v>
      </c>
      <c r="M150" s="2" t="s">
        <v>400</v>
      </c>
      <c r="N150" s="38">
        <v>80000</v>
      </c>
      <c r="O150" s="37"/>
      <c r="P150" s="8" t="str">
        <f t="shared" si="6"/>
        <v>E00632302400000000000</v>
      </c>
      <c r="R150" s="8" t="str">
        <f t="shared" si="7"/>
        <v>3</v>
      </c>
      <c r="S150" s="8" t="str">
        <f t="shared" si="8"/>
        <v>3</v>
      </c>
    </row>
    <row r="151" spans="1:19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32502</v>
      </c>
      <c r="J151" s="2" t="s">
        <v>402</v>
      </c>
      <c r="K151" s="2">
        <v>4</v>
      </c>
      <c r="L151" s="2">
        <v>22</v>
      </c>
      <c r="M151" s="2" t="s">
        <v>400</v>
      </c>
      <c r="N151" s="38">
        <v>2000000</v>
      </c>
      <c r="O151" s="37"/>
      <c r="P151" s="8" t="str">
        <f t="shared" si="6"/>
        <v>E00632502400000000000</v>
      </c>
      <c r="R151" s="8" t="str">
        <f t="shared" si="7"/>
        <v>3</v>
      </c>
      <c r="S151" s="8" t="str">
        <f t="shared" si="8"/>
        <v>3</v>
      </c>
    </row>
    <row r="152" spans="1:19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32503</v>
      </c>
      <c r="J152" s="2" t="s">
        <v>402</v>
      </c>
      <c r="K152" s="2">
        <v>4</v>
      </c>
      <c r="L152" s="2">
        <v>22</v>
      </c>
      <c r="M152" s="2" t="s">
        <v>400</v>
      </c>
      <c r="N152" s="38">
        <v>2800000</v>
      </c>
      <c r="O152" s="37"/>
      <c r="P152" s="8" t="str">
        <f t="shared" si="6"/>
        <v>E00632503400000000000</v>
      </c>
      <c r="R152" s="8" t="str">
        <f t="shared" si="7"/>
        <v>3</v>
      </c>
      <c r="S152" s="8" t="str">
        <f t="shared" si="8"/>
        <v>3</v>
      </c>
    </row>
    <row r="153" spans="1:19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32701</v>
      </c>
      <c r="J153" s="2" t="s">
        <v>402</v>
      </c>
      <c r="K153" s="2">
        <v>4</v>
      </c>
      <c r="L153" s="2">
        <v>22</v>
      </c>
      <c r="M153" s="2" t="s">
        <v>400</v>
      </c>
      <c r="N153" s="38">
        <v>1317100</v>
      </c>
      <c r="O153" s="37"/>
      <c r="P153" s="8" t="str">
        <f t="shared" si="6"/>
        <v>E00632701400000000000</v>
      </c>
      <c r="R153" s="8" t="str">
        <f t="shared" si="7"/>
        <v>3</v>
      </c>
      <c r="S153" s="8" t="str">
        <f t="shared" si="8"/>
        <v>3</v>
      </c>
    </row>
    <row r="154" spans="1:19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33104</v>
      </c>
      <c r="J154" s="2" t="s">
        <v>402</v>
      </c>
      <c r="K154" s="2">
        <v>4</v>
      </c>
      <c r="L154" s="2">
        <v>22</v>
      </c>
      <c r="M154" s="2" t="s">
        <v>400</v>
      </c>
      <c r="N154" s="38">
        <v>9856800</v>
      </c>
      <c r="O154" s="37"/>
      <c r="P154" s="8" t="str">
        <f t="shared" si="6"/>
        <v>E00633104400000000000</v>
      </c>
      <c r="R154" s="8" t="str">
        <f t="shared" si="7"/>
        <v>3</v>
      </c>
      <c r="S154" s="8" t="str">
        <f t="shared" si="8"/>
        <v>3</v>
      </c>
    </row>
    <row r="155" spans="1:19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33301</v>
      </c>
      <c r="J155" s="2" t="s">
        <v>402</v>
      </c>
      <c r="K155" s="2">
        <v>4</v>
      </c>
      <c r="L155" s="2">
        <v>22</v>
      </c>
      <c r="M155" s="2" t="s">
        <v>400</v>
      </c>
      <c r="N155" s="38">
        <v>766000</v>
      </c>
      <c r="O155" s="37"/>
      <c r="P155" s="8" t="str">
        <f t="shared" si="6"/>
        <v>E00633301400000000000</v>
      </c>
      <c r="R155" s="8" t="str">
        <f t="shared" si="7"/>
        <v>3</v>
      </c>
      <c r="S155" s="8" t="str">
        <f t="shared" si="8"/>
        <v>3</v>
      </c>
    </row>
    <row r="156" spans="1:19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33303</v>
      </c>
      <c r="J156" s="2" t="s">
        <v>402</v>
      </c>
      <c r="K156" s="2">
        <v>4</v>
      </c>
      <c r="L156" s="2">
        <v>22</v>
      </c>
      <c r="M156" s="2" t="s">
        <v>400</v>
      </c>
      <c r="N156" s="38">
        <v>370000</v>
      </c>
      <c r="O156" s="37"/>
      <c r="P156" s="8" t="str">
        <f t="shared" si="6"/>
        <v>E00633303400000000000</v>
      </c>
      <c r="R156" s="8" t="str">
        <f t="shared" si="7"/>
        <v>3</v>
      </c>
      <c r="S156" s="8" t="str">
        <f t="shared" si="8"/>
        <v>3</v>
      </c>
    </row>
    <row r="157" spans="1:19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33401</v>
      </c>
      <c r="J157" s="2" t="s">
        <v>402</v>
      </c>
      <c r="K157" s="2">
        <v>4</v>
      </c>
      <c r="L157" s="2">
        <v>22</v>
      </c>
      <c r="M157" s="2" t="s">
        <v>400</v>
      </c>
      <c r="N157" s="38">
        <v>1417300</v>
      </c>
      <c r="O157" s="37"/>
      <c r="P157" s="8" t="str">
        <f t="shared" si="6"/>
        <v>E00633401400000000000</v>
      </c>
      <c r="R157" s="8" t="str">
        <f t="shared" si="7"/>
        <v>3</v>
      </c>
      <c r="S157" s="8" t="str">
        <f t="shared" si="8"/>
        <v>3</v>
      </c>
    </row>
    <row r="158" spans="1:19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33501</v>
      </c>
      <c r="J158" s="2" t="s">
        <v>402</v>
      </c>
      <c r="K158" s="2">
        <v>4</v>
      </c>
      <c r="L158" s="2">
        <v>22</v>
      </c>
      <c r="M158" s="2" t="s">
        <v>400</v>
      </c>
      <c r="N158" s="38">
        <v>400000</v>
      </c>
      <c r="O158" s="37"/>
      <c r="P158" s="8" t="str">
        <f t="shared" si="6"/>
        <v>E00633501400000000000</v>
      </c>
      <c r="R158" s="8" t="str">
        <f t="shared" si="7"/>
        <v>3</v>
      </c>
      <c r="S158" s="8" t="str">
        <f t="shared" si="8"/>
        <v>3</v>
      </c>
    </row>
    <row r="159" spans="1:19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33602</v>
      </c>
      <c r="J159" s="2" t="s">
        <v>402</v>
      </c>
      <c r="K159" s="2">
        <v>4</v>
      </c>
      <c r="L159" s="2">
        <v>22</v>
      </c>
      <c r="M159" s="2" t="s">
        <v>400</v>
      </c>
      <c r="N159" s="38">
        <v>586300</v>
      </c>
      <c r="O159" s="37"/>
      <c r="P159" s="8" t="str">
        <f t="shared" si="6"/>
        <v>E00633602400000000000</v>
      </c>
      <c r="R159" s="8" t="str">
        <f t="shared" si="7"/>
        <v>3</v>
      </c>
      <c r="S159" s="8" t="str">
        <f t="shared" si="8"/>
        <v>3</v>
      </c>
    </row>
    <row r="160" spans="1:19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33605</v>
      </c>
      <c r="J160" s="2" t="s">
        <v>402</v>
      </c>
      <c r="K160" s="2">
        <v>4</v>
      </c>
      <c r="L160" s="2">
        <v>22</v>
      </c>
      <c r="M160" s="2" t="s">
        <v>400</v>
      </c>
      <c r="N160" s="38">
        <v>180000</v>
      </c>
      <c r="O160" s="37"/>
      <c r="P160" s="8" t="str">
        <f t="shared" si="6"/>
        <v>E00633605400000000000</v>
      </c>
      <c r="R160" s="8" t="str">
        <f t="shared" si="7"/>
        <v>3</v>
      </c>
      <c r="S160" s="8" t="str">
        <f t="shared" si="8"/>
        <v>3</v>
      </c>
    </row>
    <row r="161" spans="1:19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33801</v>
      </c>
      <c r="J161" s="2" t="s">
        <v>402</v>
      </c>
      <c r="K161" s="2">
        <v>4</v>
      </c>
      <c r="L161" s="2">
        <v>22</v>
      </c>
      <c r="M161" s="2" t="s">
        <v>400</v>
      </c>
      <c r="N161" s="38">
        <v>1000000</v>
      </c>
      <c r="O161" s="37"/>
      <c r="P161" s="8" t="str">
        <f t="shared" si="6"/>
        <v>E00633801400000000000</v>
      </c>
      <c r="R161" s="8" t="str">
        <f t="shared" si="7"/>
        <v>3</v>
      </c>
      <c r="S161" s="8" t="str">
        <f t="shared" si="8"/>
        <v>3</v>
      </c>
    </row>
    <row r="162" spans="1:19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33901</v>
      </c>
      <c r="J162" s="2" t="s">
        <v>402</v>
      </c>
      <c r="K162" s="2">
        <v>4</v>
      </c>
      <c r="L162" s="2">
        <v>22</v>
      </c>
      <c r="M162" s="2" t="s">
        <v>400</v>
      </c>
      <c r="N162" s="38">
        <v>250000</v>
      </c>
      <c r="O162" s="37"/>
      <c r="P162" s="8" t="str">
        <f t="shared" si="6"/>
        <v>E00633901400000000000</v>
      </c>
      <c r="R162" s="8" t="str">
        <f t="shared" si="7"/>
        <v>3</v>
      </c>
      <c r="S162" s="8" t="str">
        <f t="shared" si="8"/>
        <v>3</v>
      </c>
    </row>
    <row r="163" spans="1:19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33903</v>
      </c>
      <c r="J163" s="2" t="s">
        <v>402</v>
      </c>
      <c r="K163" s="2">
        <v>4</v>
      </c>
      <c r="L163" s="2">
        <v>22</v>
      </c>
      <c r="M163" s="2" t="s">
        <v>400</v>
      </c>
      <c r="N163" s="38">
        <v>30000</v>
      </c>
      <c r="O163" s="37"/>
      <c r="P163" s="8" t="str">
        <f t="shared" si="6"/>
        <v>E00633903400000000000</v>
      </c>
      <c r="R163" s="8" t="str">
        <f t="shared" si="7"/>
        <v>3</v>
      </c>
      <c r="S163" s="8" t="str">
        <f t="shared" si="8"/>
        <v>3</v>
      </c>
    </row>
    <row r="164" spans="1:19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34501</v>
      </c>
      <c r="J164" s="2" t="s">
        <v>402</v>
      </c>
      <c r="K164" s="2">
        <v>4</v>
      </c>
      <c r="L164" s="2">
        <v>22</v>
      </c>
      <c r="M164" s="2" t="s">
        <v>400</v>
      </c>
      <c r="N164" s="38">
        <v>900000</v>
      </c>
      <c r="O164" s="37"/>
      <c r="P164" s="8" t="str">
        <f t="shared" si="6"/>
        <v>E00634501400000000000</v>
      </c>
      <c r="R164" s="8" t="str">
        <f t="shared" si="7"/>
        <v>3</v>
      </c>
      <c r="S164" s="8" t="str">
        <f t="shared" si="8"/>
        <v>3</v>
      </c>
    </row>
    <row r="165" spans="1:19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34601</v>
      </c>
      <c r="J165" s="2" t="s">
        <v>402</v>
      </c>
      <c r="K165" s="2">
        <v>4</v>
      </c>
      <c r="L165" s="2">
        <v>22</v>
      </c>
      <c r="M165" s="2" t="s">
        <v>400</v>
      </c>
      <c r="N165" s="38">
        <v>182000</v>
      </c>
      <c r="O165" s="37"/>
      <c r="P165" s="8" t="str">
        <f t="shared" si="6"/>
        <v>E00634601400000000000</v>
      </c>
      <c r="R165" s="8" t="str">
        <f t="shared" si="7"/>
        <v>3</v>
      </c>
      <c r="S165" s="8" t="str">
        <f t="shared" si="8"/>
        <v>3</v>
      </c>
    </row>
    <row r="166" spans="1:19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34701</v>
      </c>
      <c r="J166" s="2" t="s">
        <v>402</v>
      </c>
      <c r="K166" s="2">
        <v>4</v>
      </c>
      <c r="L166" s="2">
        <v>22</v>
      </c>
      <c r="M166" s="2" t="s">
        <v>400</v>
      </c>
      <c r="N166" s="38">
        <v>670000</v>
      </c>
      <c r="O166" s="37"/>
      <c r="P166" s="8" t="str">
        <f t="shared" si="6"/>
        <v>E00634701400000000000</v>
      </c>
      <c r="R166" s="8" t="str">
        <f t="shared" si="7"/>
        <v>3</v>
      </c>
      <c r="S166" s="8" t="str">
        <f t="shared" si="8"/>
        <v>3</v>
      </c>
    </row>
    <row r="167" spans="1:19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35102</v>
      </c>
      <c r="J167" s="2" t="s">
        <v>402</v>
      </c>
      <c r="K167" s="2">
        <v>4</v>
      </c>
      <c r="L167" s="2">
        <v>22</v>
      </c>
      <c r="M167" s="2" t="s">
        <v>400</v>
      </c>
      <c r="N167" s="38">
        <v>2140300</v>
      </c>
      <c r="O167" s="37"/>
      <c r="P167" s="8" t="str">
        <f t="shared" si="6"/>
        <v>E00635102400000000000</v>
      </c>
      <c r="R167" s="8" t="str">
        <f t="shared" si="7"/>
        <v>3</v>
      </c>
      <c r="S167" s="8" t="str">
        <f t="shared" si="8"/>
        <v>3</v>
      </c>
    </row>
    <row r="168" spans="1:19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35301</v>
      </c>
      <c r="J168" s="2" t="s">
        <v>402</v>
      </c>
      <c r="K168" s="2">
        <v>4</v>
      </c>
      <c r="L168" s="2">
        <v>22</v>
      </c>
      <c r="M168" s="2" t="s">
        <v>400</v>
      </c>
      <c r="N168" s="38">
        <v>1000000</v>
      </c>
      <c r="O168" s="37"/>
      <c r="P168" s="8" t="str">
        <f t="shared" si="6"/>
        <v>E00635301400000000000</v>
      </c>
      <c r="R168" s="8" t="str">
        <f t="shared" si="7"/>
        <v>3</v>
      </c>
      <c r="S168" s="8" t="str">
        <f t="shared" si="8"/>
        <v>3</v>
      </c>
    </row>
    <row r="169" spans="1:19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35401</v>
      </c>
      <c r="J169" s="2" t="s">
        <v>402</v>
      </c>
      <c r="K169" s="2">
        <v>4</v>
      </c>
      <c r="L169" s="2">
        <v>22</v>
      </c>
      <c r="M169" s="2" t="s">
        <v>400</v>
      </c>
      <c r="N169" s="38">
        <v>3900000</v>
      </c>
      <c r="O169" s="37"/>
      <c r="P169" s="8" t="str">
        <f t="shared" si="6"/>
        <v>E00635401400000000000</v>
      </c>
      <c r="R169" s="8" t="str">
        <f t="shared" si="7"/>
        <v>3</v>
      </c>
      <c r="S169" s="8" t="str">
        <f t="shared" si="8"/>
        <v>3</v>
      </c>
    </row>
    <row r="170" spans="1:19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35501</v>
      </c>
      <c r="J170" s="2" t="s">
        <v>402</v>
      </c>
      <c r="K170" s="2">
        <v>4</v>
      </c>
      <c r="L170" s="2">
        <v>22</v>
      </c>
      <c r="M170" s="2" t="s">
        <v>400</v>
      </c>
      <c r="N170" s="38">
        <v>270000</v>
      </c>
      <c r="O170" s="37"/>
      <c r="P170" s="8" t="str">
        <f t="shared" si="6"/>
        <v>E00635501400000000000</v>
      </c>
      <c r="R170" s="8" t="str">
        <f t="shared" si="7"/>
        <v>3</v>
      </c>
      <c r="S170" s="8" t="str">
        <f t="shared" si="8"/>
        <v>3</v>
      </c>
    </row>
    <row r="171" spans="1:19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35701</v>
      </c>
      <c r="J171" s="2" t="s">
        <v>402</v>
      </c>
      <c r="K171" s="2">
        <v>4</v>
      </c>
      <c r="L171" s="2">
        <v>22</v>
      </c>
      <c r="M171" s="2" t="s">
        <v>400</v>
      </c>
      <c r="N171" s="38">
        <v>3240080</v>
      </c>
      <c r="O171" s="37"/>
      <c r="P171" s="8" t="str">
        <f t="shared" si="6"/>
        <v>E00635701400000000000</v>
      </c>
      <c r="R171" s="8" t="str">
        <f t="shared" si="7"/>
        <v>3</v>
      </c>
      <c r="S171" s="8" t="str">
        <f t="shared" si="8"/>
        <v>3</v>
      </c>
    </row>
    <row r="172" spans="1:19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35801</v>
      </c>
      <c r="J172" s="2" t="s">
        <v>402</v>
      </c>
      <c r="K172" s="2">
        <v>4</v>
      </c>
      <c r="L172" s="2">
        <v>22</v>
      </c>
      <c r="M172" s="2" t="s">
        <v>400</v>
      </c>
      <c r="N172" s="38">
        <v>1005991</v>
      </c>
      <c r="O172" s="37"/>
      <c r="P172" s="8" t="str">
        <f t="shared" si="6"/>
        <v>E00635801400000000000</v>
      </c>
      <c r="R172" s="8" t="str">
        <f t="shared" si="7"/>
        <v>3</v>
      </c>
      <c r="S172" s="8" t="str">
        <f t="shared" si="8"/>
        <v>3</v>
      </c>
    </row>
    <row r="173" spans="1:19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35901</v>
      </c>
      <c r="J173" s="2" t="s">
        <v>402</v>
      </c>
      <c r="K173" s="2">
        <v>4</v>
      </c>
      <c r="L173" s="2">
        <v>22</v>
      </c>
      <c r="M173" s="2" t="s">
        <v>400</v>
      </c>
      <c r="N173" s="38">
        <v>700000</v>
      </c>
      <c r="O173" s="37"/>
      <c r="P173" s="8" t="str">
        <f t="shared" si="6"/>
        <v>E00635901400000000000</v>
      </c>
      <c r="R173" s="8" t="str">
        <f t="shared" si="7"/>
        <v>3</v>
      </c>
      <c r="S173" s="8" t="str">
        <f t="shared" si="8"/>
        <v>3</v>
      </c>
    </row>
    <row r="174" spans="1:19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37101</v>
      </c>
      <c r="J174" s="2" t="s">
        <v>402</v>
      </c>
      <c r="K174" s="2">
        <v>4</v>
      </c>
      <c r="L174" s="2">
        <v>22</v>
      </c>
      <c r="M174" s="2" t="s">
        <v>400</v>
      </c>
      <c r="N174" s="38">
        <v>220000</v>
      </c>
      <c r="O174" s="37"/>
      <c r="P174" s="8" t="str">
        <f t="shared" si="6"/>
        <v>E00637101400000000000</v>
      </c>
      <c r="R174" s="8" t="str">
        <f t="shared" si="7"/>
        <v>3</v>
      </c>
      <c r="S174" s="8" t="str">
        <f t="shared" si="8"/>
        <v>3</v>
      </c>
    </row>
    <row r="175" spans="1:19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37104</v>
      </c>
      <c r="J175" s="2" t="s">
        <v>402</v>
      </c>
      <c r="K175" s="2">
        <v>4</v>
      </c>
      <c r="L175" s="2">
        <v>22</v>
      </c>
      <c r="M175" s="2" t="s">
        <v>400</v>
      </c>
      <c r="N175" s="38">
        <v>180000</v>
      </c>
      <c r="O175" s="37"/>
      <c r="P175" s="8" t="str">
        <f t="shared" si="6"/>
        <v>E00637104400000000000</v>
      </c>
      <c r="R175" s="8" t="str">
        <f t="shared" si="7"/>
        <v>3</v>
      </c>
      <c r="S175" s="8" t="str">
        <f t="shared" si="8"/>
        <v>3</v>
      </c>
    </row>
    <row r="176" spans="1:19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37106</v>
      </c>
      <c r="J176" s="2" t="s">
        <v>402</v>
      </c>
      <c r="K176" s="2">
        <v>4</v>
      </c>
      <c r="L176" s="2">
        <v>22</v>
      </c>
      <c r="M176" s="2" t="s">
        <v>400</v>
      </c>
      <c r="N176" s="38">
        <v>700000</v>
      </c>
      <c r="O176" s="37"/>
      <c r="P176" s="8" t="str">
        <f t="shared" si="6"/>
        <v>E00637106400000000000</v>
      </c>
      <c r="R176" s="8" t="str">
        <f t="shared" si="7"/>
        <v>3</v>
      </c>
      <c r="S176" s="8" t="str">
        <f t="shared" si="8"/>
        <v>3</v>
      </c>
    </row>
    <row r="177" spans="1:19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37201</v>
      </c>
      <c r="J177" s="2" t="s">
        <v>402</v>
      </c>
      <c r="K177" s="2">
        <v>4</v>
      </c>
      <c r="L177" s="2">
        <v>22</v>
      </c>
      <c r="M177" s="2" t="s">
        <v>400</v>
      </c>
      <c r="N177" s="38">
        <v>250000</v>
      </c>
      <c r="O177" s="37"/>
      <c r="P177" s="8" t="str">
        <f t="shared" si="6"/>
        <v>E00637201400000000000</v>
      </c>
      <c r="R177" s="8" t="str">
        <f t="shared" si="7"/>
        <v>3</v>
      </c>
      <c r="S177" s="8" t="str">
        <f t="shared" si="8"/>
        <v>3</v>
      </c>
    </row>
    <row r="178" spans="1:19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37204</v>
      </c>
      <c r="J178" s="2" t="s">
        <v>402</v>
      </c>
      <c r="K178" s="2">
        <v>4</v>
      </c>
      <c r="L178" s="2">
        <v>22</v>
      </c>
      <c r="M178" s="2" t="s">
        <v>400</v>
      </c>
      <c r="N178" s="38">
        <v>439600</v>
      </c>
      <c r="O178" s="37"/>
      <c r="P178" s="8" t="str">
        <f t="shared" si="6"/>
        <v>E00637204400000000000</v>
      </c>
      <c r="R178" s="8" t="str">
        <f t="shared" si="7"/>
        <v>3</v>
      </c>
      <c r="S178" s="8" t="str">
        <f t="shared" si="8"/>
        <v>3</v>
      </c>
    </row>
    <row r="179" spans="1:19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37206</v>
      </c>
      <c r="J179" s="2" t="s">
        <v>402</v>
      </c>
      <c r="K179" s="2">
        <v>4</v>
      </c>
      <c r="L179" s="2">
        <v>22</v>
      </c>
      <c r="M179" s="2" t="s">
        <v>400</v>
      </c>
      <c r="N179" s="38">
        <v>140000</v>
      </c>
      <c r="O179" s="37"/>
      <c r="P179" s="8" t="str">
        <f t="shared" si="6"/>
        <v>E00637206400000000000</v>
      </c>
      <c r="R179" s="8" t="str">
        <f t="shared" si="7"/>
        <v>3</v>
      </c>
      <c r="S179" s="8" t="str">
        <f t="shared" si="8"/>
        <v>3</v>
      </c>
    </row>
    <row r="180" spans="1:19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37501</v>
      </c>
      <c r="J180" s="2" t="s">
        <v>402</v>
      </c>
      <c r="K180" s="2">
        <v>4</v>
      </c>
      <c r="L180" s="2">
        <v>22</v>
      </c>
      <c r="M180" s="2" t="s">
        <v>400</v>
      </c>
      <c r="N180" s="38">
        <v>1350000</v>
      </c>
      <c r="O180" s="37"/>
      <c r="P180" s="8" t="str">
        <f t="shared" si="6"/>
        <v>E00637501400000000000</v>
      </c>
      <c r="R180" s="8" t="str">
        <f t="shared" si="7"/>
        <v>3</v>
      </c>
      <c r="S180" s="8" t="str">
        <f t="shared" si="8"/>
        <v>3</v>
      </c>
    </row>
    <row r="181" spans="1:19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37504</v>
      </c>
      <c r="J181" s="2" t="s">
        <v>402</v>
      </c>
      <c r="K181" s="2">
        <v>4</v>
      </c>
      <c r="L181" s="2">
        <v>22</v>
      </c>
      <c r="M181" s="2" t="s">
        <v>400</v>
      </c>
      <c r="N181" s="38">
        <v>800700</v>
      </c>
      <c r="O181" s="37"/>
      <c r="P181" s="8" t="str">
        <f t="shared" ref="P181:P187" si="9">+CONCATENATE(H181,I181,K181,M181)</f>
        <v>E00637504400000000000</v>
      </c>
      <c r="R181" s="8" t="str">
        <f t="shared" ref="R181:R187" si="10">+MID(I181,1,1)</f>
        <v>3</v>
      </c>
      <c r="S181" s="8" t="str">
        <f t="shared" si="8"/>
        <v>3</v>
      </c>
    </row>
    <row r="182" spans="1:19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37602</v>
      </c>
      <c r="J182" s="2" t="s">
        <v>402</v>
      </c>
      <c r="K182" s="2">
        <v>4</v>
      </c>
      <c r="L182" s="2">
        <v>22</v>
      </c>
      <c r="M182" s="2" t="s">
        <v>400</v>
      </c>
      <c r="N182" s="38">
        <v>600000</v>
      </c>
      <c r="O182" s="37"/>
      <c r="P182" s="8" t="str">
        <f t="shared" si="9"/>
        <v>E00637602400000000000</v>
      </c>
      <c r="R182" s="8" t="str">
        <f t="shared" si="10"/>
        <v>3</v>
      </c>
      <c r="S182" s="8" t="str">
        <f t="shared" si="8"/>
        <v>3</v>
      </c>
    </row>
    <row r="183" spans="1:19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38301</v>
      </c>
      <c r="J183" s="2" t="s">
        <v>402</v>
      </c>
      <c r="K183" s="2">
        <v>4</v>
      </c>
      <c r="L183" s="2">
        <v>22</v>
      </c>
      <c r="M183" s="2" t="s">
        <v>400</v>
      </c>
      <c r="N183" s="38">
        <v>3000000</v>
      </c>
      <c r="O183" s="37"/>
      <c r="P183" s="8" t="str">
        <f t="shared" si="9"/>
        <v>E00638301400000000000</v>
      </c>
      <c r="R183" s="8" t="str">
        <f t="shared" si="10"/>
        <v>3</v>
      </c>
      <c r="S183" s="8" t="str">
        <f t="shared" si="8"/>
        <v>3</v>
      </c>
    </row>
    <row r="184" spans="1:19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38401</v>
      </c>
      <c r="J184" s="2" t="s">
        <v>402</v>
      </c>
      <c r="K184" s="2">
        <v>4</v>
      </c>
      <c r="L184" s="2">
        <v>22</v>
      </c>
      <c r="M184" s="2" t="s">
        <v>400</v>
      </c>
      <c r="N184" s="38">
        <v>107000</v>
      </c>
      <c r="O184" s="37"/>
      <c r="P184" s="8" t="str">
        <f t="shared" si="9"/>
        <v>E00638401400000000000</v>
      </c>
      <c r="R184" s="8" t="str">
        <f t="shared" si="10"/>
        <v>3</v>
      </c>
      <c r="S184" s="8" t="str">
        <f t="shared" si="8"/>
        <v>3</v>
      </c>
    </row>
    <row r="185" spans="1:19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39201</v>
      </c>
      <c r="J185" s="2" t="s">
        <v>402</v>
      </c>
      <c r="K185" s="2">
        <v>4</v>
      </c>
      <c r="L185" s="2">
        <v>22</v>
      </c>
      <c r="M185" s="2" t="s">
        <v>400</v>
      </c>
      <c r="N185" s="38">
        <v>25000</v>
      </c>
      <c r="O185" s="37"/>
      <c r="P185" s="8" t="str">
        <f t="shared" si="9"/>
        <v>E00639201400000000000</v>
      </c>
      <c r="R185" s="8" t="str">
        <f t="shared" si="10"/>
        <v>3</v>
      </c>
      <c r="S185" s="8" t="str">
        <f t="shared" si="8"/>
        <v>3</v>
      </c>
    </row>
    <row r="186" spans="1:19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39202</v>
      </c>
      <c r="J186" s="2" t="s">
        <v>402</v>
      </c>
      <c r="K186" s="2">
        <v>4</v>
      </c>
      <c r="L186" s="2">
        <v>22</v>
      </c>
      <c r="M186" s="2" t="s">
        <v>400</v>
      </c>
      <c r="N186" s="38">
        <v>150000</v>
      </c>
      <c r="O186" s="37"/>
      <c r="P186" s="8" t="str">
        <f t="shared" si="9"/>
        <v>E00639202400000000000</v>
      </c>
      <c r="R186" s="8" t="str">
        <f t="shared" si="10"/>
        <v>3</v>
      </c>
      <c r="S186" s="8" t="str">
        <f t="shared" si="8"/>
        <v>3</v>
      </c>
    </row>
    <row r="187" spans="1:19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39301</v>
      </c>
      <c r="J187" s="2" t="s">
        <v>402</v>
      </c>
      <c r="K187" s="2">
        <v>4</v>
      </c>
      <c r="L187" s="2">
        <v>22</v>
      </c>
      <c r="M187" s="2" t="s">
        <v>400</v>
      </c>
      <c r="N187" s="38">
        <v>565000</v>
      </c>
      <c r="O187" s="37"/>
      <c r="P187" s="8" t="str">
        <f t="shared" si="9"/>
        <v>E00639301400000000000</v>
      </c>
      <c r="R187" s="8" t="str">
        <f t="shared" si="10"/>
        <v>3</v>
      </c>
      <c r="S187" s="8" t="str">
        <f t="shared" si="8"/>
        <v>3</v>
      </c>
    </row>
    <row r="188" spans="1:19" s="36" customFormat="1" ht="20.100000000000001" customHeight="1" thickBot="1" x14ac:dyDescent="0.3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39401</v>
      </c>
      <c r="J188" s="2" t="s">
        <v>402</v>
      </c>
      <c r="K188" s="2">
        <v>4</v>
      </c>
      <c r="L188" s="2">
        <v>22</v>
      </c>
      <c r="M188" s="2" t="s">
        <v>400</v>
      </c>
      <c r="N188" s="38">
        <v>4500000</v>
      </c>
      <c r="O188" s="37"/>
      <c r="P188" s="8" t="str">
        <f t="shared" si="6"/>
        <v>E00639401400000000000</v>
      </c>
      <c r="R188" s="8" t="str">
        <f t="shared" si="7"/>
        <v>3</v>
      </c>
      <c r="S188" s="8" t="str">
        <f t="shared" si="8"/>
        <v>3</v>
      </c>
    </row>
    <row r="189" spans="1:19" ht="20.100000000000001" customHeight="1" thickBot="1" x14ac:dyDescent="0.3">
      <c r="A189" s="35"/>
      <c r="B189" s="3" t="s">
        <v>399</v>
      </c>
      <c r="C189" s="3"/>
      <c r="D189" s="3"/>
      <c r="E189" s="3"/>
      <c r="F189" s="3"/>
      <c r="G189" s="3"/>
      <c r="H189" s="3"/>
      <c r="I189" s="55"/>
      <c r="J189" s="3"/>
      <c r="K189" s="3"/>
      <c r="L189" s="3"/>
      <c r="M189" s="3"/>
      <c r="N189" s="34">
        <f>SUM(N8:N188)</f>
        <v>258954397</v>
      </c>
      <c r="O189" s="33"/>
      <c r="R189" s="8" t="str">
        <f t="shared" si="7"/>
        <v/>
      </c>
      <c r="S189" s="8" t="str">
        <f t="shared" si="8"/>
        <v/>
      </c>
    </row>
    <row r="190" spans="1:19" x14ac:dyDescent="0.25">
      <c r="O190" s="31"/>
      <c r="R190" s="8" t="str">
        <f t="shared" si="7"/>
        <v/>
      </c>
      <c r="S190" s="8" t="str">
        <f t="shared" si="8"/>
        <v/>
      </c>
    </row>
    <row r="191" spans="1:19" x14ac:dyDescent="0.25">
      <c r="N191" s="31">
        <f>+N189-'ORIGINAL 2020'!C270</f>
        <v>0</v>
      </c>
      <c r="O191" s="31"/>
      <c r="R191" s="8" t="str">
        <f t="shared" si="7"/>
        <v/>
      </c>
      <c r="S191" s="8" t="str">
        <f t="shared" si="8"/>
        <v/>
      </c>
    </row>
    <row r="192" spans="1:19" x14ac:dyDescent="0.25">
      <c r="R192" s="8" t="str">
        <f t="shared" si="7"/>
        <v/>
      </c>
      <c r="S192" s="8" t="str">
        <f t="shared" si="8"/>
        <v/>
      </c>
    </row>
    <row r="193" spans="18:19" x14ac:dyDescent="0.25">
      <c r="R193" s="8" t="str">
        <f t="shared" si="7"/>
        <v/>
      </c>
      <c r="S193" s="8" t="str">
        <f t="shared" si="8"/>
        <v/>
      </c>
    </row>
    <row r="194" spans="18:19" x14ac:dyDescent="0.25">
      <c r="R194" s="8" t="str">
        <f t="shared" si="7"/>
        <v/>
      </c>
      <c r="S194" s="8" t="str">
        <f t="shared" si="8"/>
        <v/>
      </c>
    </row>
    <row r="195" spans="18:19" x14ac:dyDescent="0.25">
      <c r="R195" s="8" t="str">
        <f t="shared" si="7"/>
        <v/>
      </c>
      <c r="S195" s="8" t="str">
        <f t="shared" si="8"/>
        <v/>
      </c>
    </row>
    <row r="196" spans="18:19" x14ac:dyDescent="0.25">
      <c r="R196" s="8" t="str">
        <f t="shared" si="7"/>
        <v/>
      </c>
      <c r="S196" s="8" t="str">
        <f t="shared" si="8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38F8-7E5A-4465-9497-85CEBB8EE723}">
  <dimension ref="A1:H11"/>
  <sheetViews>
    <sheetView showGridLines="0" workbookViewId="0">
      <selection sqref="A1:J1"/>
    </sheetView>
  </sheetViews>
  <sheetFormatPr baseColWidth="10" defaultRowHeight="12.75" x14ac:dyDescent="0.2"/>
  <cols>
    <col min="1" max="1" width="6" customWidth="1"/>
    <col min="2" max="2" width="2.140625" customWidth="1"/>
    <col min="3" max="3" width="7.7109375" customWidth="1"/>
    <col min="4" max="4" width="46.7109375" customWidth="1"/>
    <col min="5" max="8" width="14.5703125" customWidth="1"/>
  </cols>
  <sheetData>
    <row r="1" spans="1:8" ht="18" x14ac:dyDescent="0.2">
      <c r="A1" s="131" t="s">
        <v>1</v>
      </c>
      <c r="B1" s="131"/>
      <c r="C1" s="131"/>
      <c r="D1" s="131"/>
      <c r="E1" s="131"/>
      <c r="F1" s="131"/>
      <c r="G1" s="131"/>
      <c r="H1" s="131"/>
    </row>
    <row r="2" spans="1:8" ht="18" x14ac:dyDescent="0.2">
      <c r="A2" s="131" t="s">
        <v>510</v>
      </c>
      <c r="B2" s="131"/>
      <c r="C2" s="131"/>
      <c r="D2" s="131"/>
      <c r="E2" s="131"/>
      <c r="F2" s="131"/>
      <c r="G2" s="131"/>
      <c r="H2" s="131"/>
    </row>
    <row r="3" spans="1:8" ht="15" x14ac:dyDescent="0.2">
      <c r="A3" s="132" t="s">
        <v>114</v>
      </c>
      <c r="B3" s="132"/>
      <c r="C3" s="132"/>
      <c r="D3" s="132"/>
      <c r="E3" s="132"/>
      <c r="F3" s="132"/>
      <c r="G3" s="132"/>
      <c r="H3" s="132"/>
    </row>
    <row r="4" spans="1:8" ht="14.25" thickBot="1" x14ac:dyDescent="0.25">
      <c r="A4" s="6"/>
      <c r="B4" s="6"/>
      <c r="C4" s="6"/>
      <c r="D4" s="6"/>
      <c r="E4" s="6"/>
      <c r="F4" s="6"/>
      <c r="G4" s="6"/>
      <c r="H4" s="6"/>
    </row>
    <row r="5" spans="1:8" ht="15" thickTop="1" x14ac:dyDescent="0.2">
      <c r="A5" s="133" t="s">
        <v>504</v>
      </c>
      <c r="B5" s="134"/>
      <c r="C5" s="134"/>
      <c r="D5" s="135"/>
      <c r="E5" s="103">
        <v>1000</v>
      </c>
      <c r="F5" s="104">
        <v>2000</v>
      </c>
      <c r="G5" s="104">
        <v>3000</v>
      </c>
      <c r="H5" s="139" t="s">
        <v>399</v>
      </c>
    </row>
    <row r="6" spans="1:8" ht="29.25" thickBot="1" x14ac:dyDescent="0.25">
      <c r="A6" s="136"/>
      <c r="B6" s="137"/>
      <c r="C6" s="137"/>
      <c r="D6" s="138"/>
      <c r="E6" s="105" t="s">
        <v>505</v>
      </c>
      <c r="F6" s="106" t="s">
        <v>506</v>
      </c>
      <c r="G6" s="106" t="s">
        <v>507</v>
      </c>
      <c r="H6" s="140"/>
    </row>
    <row r="7" spans="1:8" ht="24.75" customHeight="1" thickTop="1" x14ac:dyDescent="0.2">
      <c r="A7" s="88"/>
      <c r="B7" s="6"/>
      <c r="C7" s="6"/>
      <c r="D7" s="6"/>
      <c r="E7" s="89"/>
      <c r="F7" s="90"/>
      <c r="G7" s="90"/>
      <c r="H7" s="91"/>
    </row>
    <row r="8" spans="1:8" ht="24.75" customHeight="1" x14ac:dyDescent="0.2">
      <c r="A8" s="107" t="s">
        <v>404</v>
      </c>
      <c r="B8" s="129" t="s">
        <v>508</v>
      </c>
      <c r="C8" s="129"/>
      <c r="D8" s="130"/>
      <c r="E8" s="92">
        <f>+SUMIF('TOTAL RECURSOS 2020'!$S:$S,1,'TOTAL RECURSOS 2020'!$N:$N)</f>
        <v>121765833</v>
      </c>
      <c r="F8" s="92">
        <f>+SUMIF('TOTAL RECURSOS 2020'!$S:$S,2,'TOTAL RECURSOS 2020'!$N:$N)</f>
        <v>17299592</v>
      </c>
      <c r="G8" s="92">
        <f>+SUMIF('TOTAL RECURSOS 2020'!$S:$S,3,'TOTAL RECURSOS 2020'!$N:$N)</f>
        <v>99919399</v>
      </c>
      <c r="H8" s="93">
        <f>+E8+F8+G8</f>
        <v>238984824</v>
      </c>
    </row>
    <row r="9" spans="1:8" ht="36" customHeight="1" x14ac:dyDescent="0.2">
      <c r="A9" s="94"/>
      <c r="B9" s="6"/>
      <c r="C9" s="95" t="s">
        <v>403</v>
      </c>
      <c r="D9" s="96" t="s">
        <v>509</v>
      </c>
      <c r="E9" s="92">
        <f>+E8</f>
        <v>121765833</v>
      </c>
      <c r="F9" s="92">
        <f>+F8</f>
        <v>17299592</v>
      </c>
      <c r="G9" s="92">
        <f>+G8</f>
        <v>99919399</v>
      </c>
      <c r="H9" s="92">
        <f>+H8</f>
        <v>238984824</v>
      </c>
    </row>
    <row r="10" spans="1:8" ht="14.25" thickBot="1" x14ac:dyDescent="0.25">
      <c r="A10" s="97"/>
      <c r="B10" s="98"/>
      <c r="C10" s="99"/>
      <c r="D10" s="98"/>
      <c r="E10" s="100"/>
      <c r="F10" s="101"/>
      <c r="G10" s="101"/>
      <c r="H10" s="102"/>
    </row>
    <row r="11" spans="1:8" ht="13.5" thickTop="1" x14ac:dyDescent="0.2"/>
  </sheetData>
  <mergeCells count="6">
    <mergeCell ref="B8:D8"/>
    <mergeCell ref="A1:H1"/>
    <mergeCell ref="A2:H2"/>
    <mergeCell ref="A3:H3"/>
    <mergeCell ref="A5:D6"/>
    <mergeCell ref="H5:H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445E-9DF4-4E0D-B286-B0DD8D977D84}">
  <dimension ref="A1:J276"/>
  <sheetViews>
    <sheetView showGridLines="0" workbookViewId="0">
      <selection sqref="A1:J1"/>
    </sheetView>
  </sheetViews>
  <sheetFormatPr baseColWidth="10" defaultRowHeight="13.5" x14ac:dyDescent="0.25"/>
  <cols>
    <col min="1" max="1" width="16.570312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511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/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/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25">
      <c r="A7" s="85" t="s">
        <v>503</v>
      </c>
      <c r="B7" s="121"/>
      <c r="C7" s="124"/>
      <c r="D7" s="86" t="s">
        <v>482</v>
      </c>
      <c r="E7" s="86" t="s">
        <v>483</v>
      </c>
      <c r="F7" s="86" t="s">
        <v>484</v>
      </c>
      <c r="G7" s="56" t="s">
        <v>469</v>
      </c>
      <c r="H7" s="86" t="s">
        <v>482</v>
      </c>
      <c r="I7" s="86" t="s">
        <v>483</v>
      </c>
      <c r="J7" s="63" t="s">
        <v>484</v>
      </c>
    </row>
    <row r="8" spans="1:10" s="9" customFormat="1" ht="17.100000000000001" hidden="1" customHeight="1" thickBot="1" x14ac:dyDescent="0.3">
      <c r="A8" s="59" t="s">
        <v>117</v>
      </c>
      <c r="B8" s="122"/>
      <c r="C8" s="125"/>
      <c r="D8" s="86"/>
      <c r="E8" s="86"/>
      <c r="F8" s="79" t="s">
        <v>400</v>
      </c>
      <c r="G8" s="57" t="s">
        <v>470</v>
      </c>
      <c r="H8" s="78"/>
      <c r="I8" s="87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+C11+C14+C19+C25++C39+C47</f>
        <v>139713336</v>
      </c>
      <c r="D10" s="18">
        <f>+D11+D14+D19+D25+D39+D47</f>
        <v>4624197</v>
      </c>
      <c r="E10" s="18">
        <f t="shared" ref="E10:J10" si="0">+E11+E14+E19+E25++E39+E47</f>
        <v>11377235</v>
      </c>
      <c r="F10" s="18">
        <f t="shared" si="0"/>
        <v>119431742</v>
      </c>
      <c r="G10" s="18">
        <f t="shared" si="0"/>
        <v>0</v>
      </c>
      <c r="H10" s="18">
        <f t="shared" si="0"/>
        <v>33660</v>
      </c>
      <c r="I10" s="18">
        <f t="shared" si="0"/>
        <v>1339329</v>
      </c>
      <c r="J10" s="18">
        <f t="shared" si="0"/>
        <v>2907173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29597867</v>
      </c>
      <c r="D11" s="20">
        <f t="shared" si="1"/>
        <v>1014408</v>
      </c>
      <c r="E11" s="20">
        <f t="shared" si="1"/>
        <v>3315432</v>
      </c>
      <c r="F11" s="20">
        <f t="shared" si="1"/>
        <v>25268027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29597867</v>
      </c>
      <c r="D12" s="22">
        <f t="shared" si="1"/>
        <v>1014408</v>
      </c>
      <c r="E12" s="22">
        <f t="shared" si="1"/>
        <v>3315432</v>
      </c>
      <c r="F12" s="22">
        <f t="shared" si="1"/>
        <v>25268027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29597867</v>
      </c>
      <c r="D13" s="22">
        <f>+SUMIF('TOTAL RECURSOS 2021'!$P:$P,CONCATENATE("O001",$A13,1,$F$8),'TOTAL RECURSOS 2021'!$N:$N)</f>
        <v>1014408</v>
      </c>
      <c r="E13" s="22">
        <f>+SUMIF('TOTAL RECURSOS 2021'!$P:$P,CONCATENATE("M001",$A13,1,$F$8),'TOTAL RECURSOS 2021'!$N:$N)</f>
        <v>3315432</v>
      </c>
      <c r="F13" s="22">
        <f>+SUMIF('TOTAL RECURSOS 2021'!$P:$P,CONCATENATE("E006",$A13,1,$F$8),'TOTAL RECURSOS 2021'!$N:$N)</f>
        <v>25268027</v>
      </c>
      <c r="G13" s="22">
        <f>+SUMIF('TOTAL RECURSOS 2021'!$P:$P,CONCATENATE("K024",$A13,1,$G$8),'TOTAL RECURSOS 2021'!$N:$N)</f>
        <v>0</v>
      </c>
      <c r="H13" s="22">
        <f>+SUMIF('TOTAL RECURSOS 2021'!$P:$P,CONCATENATE("O001",$A13,4,$F$8),'TOTAL RECURSOS 2021'!$N:$N)</f>
        <v>0</v>
      </c>
      <c r="I13" s="22">
        <f>+SUMIF('TOTAL RECURSOS 2021'!$P:$P,CONCATENATE("M001",$A13,4,$F$8),'TOTAL RECURSOS 2021'!$N:$N)</f>
        <v>0</v>
      </c>
      <c r="J13" s="22">
        <f>+SUMIF('TOTAL RECURSOS 2021'!$P:$P,CONCATENATE("E006",$A13,4,$F$8),'TOTAL RECURSOS 2021'!$N:$N)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>+C15+C17</f>
        <v>3576498</v>
      </c>
      <c r="D14" s="20">
        <f t="shared" ref="D14:J14" si="2">+D15+D17</f>
        <v>0</v>
      </c>
      <c r="E14" s="20">
        <f t="shared" si="2"/>
        <v>0</v>
      </c>
      <c r="F14" s="20">
        <f t="shared" si="2"/>
        <v>1844696</v>
      </c>
      <c r="G14" s="20">
        <f t="shared" si="2"/>
        <v>0</v>
      </c>
      <c r="H14" s="20">
        <f t="shared" si="2"/>
        <v>0</v>
      </c>
      <c r="I14" s="20">
        <f t="shared" si="2"/>
        <v>921029</v>
      </c>
      <c r="J14" s="20">
        <f t="shared" si="2"/>
        <v>810773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ref="C15:J17" si="3">+C16</f>
        <v>3063261</v>
      </c>
      <c r="D15" s="22">
        <f t="shared" si="3"/>
        <v>0</v>
      </c>
      <c r="E15" s="22">
        <f t="shared" si="3"/>
        <v>0</v>
      </c>
      <c r="F15" s="22">
        <f t="shared" si="3"/>
        <v>1844696</v>
      </c>
      <c r="G15" s="22">
        <f t="shared" si="3"/>
        <v>0</v>
      </c>
      <c r="H15" s="22">
        <f t="shared" si="3"/>
        <v>0</v>
      </c>
      <c r="I15" s="22">
        <f t="shared" si="3"/>
        <v>821029</v>
      </c>
      <c r="J15" s="22">
        <f t="shared" si="3"/>
        <v>397536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3063261</v>
      </c>
      <c r="D16" s="22">
        <f>+SUMIF('TOTAL RECURSOS 2021'!$P:$P,CONCATENATE("O001",$A16,1,$F$8),'TOTAL RECURSOS 2021'!$N:$N)</f>
        <v>0</v>
      </c>
      <c r="E16" s="22">
        <f>+SUMIF('TOTAL RECURSOS 2021'!$P:$P,CONCATENATE("M001",$A16,1,$F$8),'TOTAL RECURSOS 2021'!$N:$N)</f>
        <v>0</v>
      </c>
      <c r="F16" s="22">
        <f>+SUMIF('TOTAL RECURSOS 2021'!$P:$P,CONCATENATE("E006",$A16,1,$F$8),'TOTAL RECURSOS 2021'!$N:$N)</f>
        <v>1844696</v>
      </c>
      <c r="G16" s="22">
        <f>+SUMIF('TOTAL RECURSOS 2021'!$P:$P,CONCATENATE("K024",$A16,1,$G$8),'TOTAL RECURSOS 2021'!$N:$N)</f>
        <v>0</v>
      </c>
      <c r="H16" s="22">
        <f>+SUMIF('TOTAL RECURSOS 2021'!$P:$P,CONCATENATE("O001",$A16,4,$F$8),'TOTAL RECURSOS 2021'!$N:$N)</f>
        <v>0</v>
      </c>
      <c r="I16" s="22">
        <f>+SUMIF('TOTAL RECURSOS 2021'!$P:$P,CONCATENATE("M001",$A16,4,$F$8),'TOTAL RECURSOS 2021'!$N:$N)</f>
        <v>821029</v>
      </c>
      <c r="J16" s="22">
        <f>+SUMIF('TOTAL RECURSOS 2021'!$P:$P,CONCATENATE("E006",$A16,4,$F$8),'TOTAL RECURSOS 2021'!$N:$N)</f>
        <v>397536</v>
      </c>
    </row>
    <row r="17" spans="1:10" ht="17.100000000000001" customHeight="1" x14ac:dyDescent="0.25">
      <c r="A17" s="27">
        <v>123</v>
      </c>
      <c r="B17" s="21" t="s">
        <v>499</v>
      </c>
      <c r="C17" s="22">
        <f t="shared" si="3"/>
        <v>513237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100000</v>
      </c>
      <c r="J17" s="22">
        <f t="shared" si="3"/>
        <v>413237</v>
      </c>
    </row>
    <row r="18" spans="1:10" ht="17.100000000000001" customHeight="1" x14ac:dyDescent="0.25">
      <c r="A18" s="28">
        <v>12301</v>
      </c>
      <c r="B18" s="21" t="s">
        <v>500</v>
      </c>
      <c r="C18" s="22">
        <f>+SUM(D18:J18)</f>
        <v>513237</v>
      </c>
      <c r="D18" s="22">
        <f>+SUMIF('TOTAL RECURSOS 2021'!$P:$P,CONCATENATE("O001",$A18,1,$F$8),'TOTAL RECURSOS 2021'!$N:$N)</f>
        <v>0</v>
      </c>
      <c r="E18" s="22">
        <f>+SUMIF('TOTAL RECURSOS 2021'!$P:$P,CONCATENATE("M001",$A18,1,$F$8),'TOTAL RECURSOS 2021'!$N:$N)</f>
        <v>0</v>
      </c>
      <c r="F18" s="22">
        <f>+SUMIF('TOTAL RECURSOS 2021'!$P:$P,CONCATENATE("E006",$A18,1,$F$8),'TOTAL RECURSOS 2021'!$N:$N)</f>
        <v>0</v>
      </c>
      <c r="G18" s="22">
        <f>+SUMIF('TOTAL RECURSOS 2021'!$P:$P,CONCATENATE("K024",$A18,1,$G$8),'TOTAL RECURSOS 2021'!$N:$N)</f>
        <v>0</v>
      </c>
      <c r="H18" s="22">
        <f>+SUMIF('TOTAL RECURSOS 2021'!$P:$P,CONCATENATE("O001",$A18,4,$F$8),'TOTAL RECURSOS 2021'!$N:$N)</f>
        <v>0</v>
      </c>
      <c r="I18" s="22">
        <f>+SUMIF('TOTAL RECURSOS 2021'!$P:$P,CONCATENATE("M001",$A18,4,$F$8),'TOTAL RECURSOS 2021'!$N:$N)</f>
        <v>100000</v>
      </c>
      <c r="J18" s="22">
        <f>+SUMIF('TOTAL RECURSOS 2021'!$P:$P,CONCATENATE("E006",$A18,4,$F$8),'TOTAL RECURSOS 2021'!$N:$N)</f>
        <v>413237</v>
      </c>
    </row>
    <row r="19" spans="1:10" s="9" customFormat="1" ht="17.100000000000001" customHeight="1" x14ac:dyDescent="0.2">
      <c r="A19" s="26">
        <v>1300</v>
      </c>
      <c r="B19" s="19" t="s">
        <v>212</v>
      </c>
      <c r="C19" s="20">
        <f t="shared" ref="C19:J19" si="4">+C20+C22</f>
        <v>4802654</v>
      </c>
      <c r="D19" s="20">
        <f t="shared" si="4"/>
        <v>323131</v>
      </c>
      <c r="E19" s="20">
        <f t="shared" si="4"/>
        <v>665254</v>
      </c>
      <c r="F19" s="20">
        <f t="shared" si="4"/>
        <v>3814269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</row>
    <row r="20" spans="1:10" ht="17.100000000000001" customHeight="1" x14ac:dyDescent="0.25">
      <c r="A20" s="27" t="s">
        <v>120</v>
      </c>
      <c r="B20" s="21" t="s">
        <v>213</v>
      </c>
      <c r="C20" s="22">
        <f t="shared" ref="C20:J20" si="5">+C21</f>
        <v>689820</v>
      </c>
      <c r="D20" s="22">
        <f t="shared" si="5"/>
        <v>20337</v>
      </c>
      <c r="E20" s="22">
        <f t="shared" si="5"/>
        <v>51286</v>
      </c>
      <c r="F20" s="22">
        <f t="shared" si="5"/>
        <v>618197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3</v>
      </c>
      <c r="B21" s="21" t="s">
        <v>214</v>
      </c>
      <c r="C21" s="22">
        <f>+SUM(D21:J21)</f>
        <v>689820</v>
      </c>
      <c r="D21" s="22">
        <f>+SUMIF('TOTAL RECURSOS 2021'!$P:$P,CONCATENATE("O001",$A21,1,$F$8),'TOTAL RECURSOS 2021'!$N:$N)</f>
        <v>20337</v>
      </c>
      <c r="E21" s="22">
        <f>+SUMIF('TOTAL RECURSOS 2021'!$P:$P,CONCATENATE("M001",$A21,1,$F$8),'TOTAL RECURSOS 2021'!$N:$N)</f>
        <v>51286</v>
      </c>
      <c r="F21" s="22">
        <f>+SUMIF('TOTAL RECURSOS 2021'!$P:$P,CONCATENATE("E006",$A21,1,$F$8),'TOTAL RECURSOS 2021'!$N:$N)</f>
        <v>618197</v>
      </c>
      <c r="G21" s="22">
        <f>+SUMIF('TOTAL RECURSOS 2021'!$P:$P,CONCATENATE("K024",$A21,1,$G$8),'TOTAL RECURSOS 2021'!$N:$N)</f>
        <v>0</v>
      </c>
      <c r="H21" s="22">
        <f>+SUMIF('TOTAL RECURSOS 2021'!$P:$P,CONCATENATE("O001",$A21,4,$F$8),'TOTAL RECURSOS 2021'!$N:$N)</f>
        <v>0</v>
      </c>
      <c r="I21" s="22">
        <f>+SUMIF('TOTAL RECURSOS 2021'!$P:$P,CONCATENATE("M001",$A21,4,$F$8),'TOTAL RECURSOS 2021'!$N:$N)</f>
        <v>0</v>
      </c>
      <c r="J21" s="22">
        <f>+SUMIF('TOTAL RECURSOS 2021'!$P:$P,CONCATENATE("E006",$A21,4,$F$8),'TOTAL RECURSOS 2021'!$N:$N)</f>
        <v>0</v>
      </c>
    </row>
    <row r="22" spans="1:10" ht="17.100000000000001" customHeight="1" x14ac:dyDescent="0.25">
      <c r="A22" s="27" t="s">
        <v>121</v>
      </c>
      <c r="B22" s="21" t="s">
        <v>215</v>
      </c>
      <c r="C22" s="22">
        <f t="shared" ref="C22:J22" si="6">+C23+C24</f>
        <v>4112834</v>
      </c>
      <c r="D22" s="22">
        <f t="shared" si="6"/>
        <v>302794</v>
      </c>
      <c r="E22" s="22">
        <f t="shared" si="6"/>
        <v>613968</v>
      </c>
      <c r="F22" s="22">
        <f t="shared" si="6"/>
        <v>3196072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</row>
    <row r="23" spans="1:10" ht="17.100000000000001" customHeight="1" x14ac:dyDescent="0.25">
      <c r="A23" s="28" t="s">
        <v>4</v>
      </c>
      <c r="B23" s="21" t="s">
        <v>216</v>
      </c>
      <c r="C23" s="22">
        <f>+SUM(D23:J23)</f>
        <v>822567</v>
      </c>
      <c r="D23" s="22">
        <f>+SUMIF('TOTAL RECURSOS 2021'!$P:$P,CONCATENATE("O001",$A23,1,$F$8),'TOTAL RECURSOS 2021'!$N:$N)</f>
        <v>24094</v>
      </c>
      <c r="E23" s="22">
        <f>+SUMIF('TOTAL RECURSOS 2021'!$P:$P,CONCATENATE("M001",$A23,1,$F$8),'TOTAL RECURSOS 2021'!$N:$N)</f>
        <v>68057</v>
      </c>
      <c r="F23" s="22">
        <f>+SUMIF('TOTAL RECURSOS 2021'!$P:$P,CONCATENATE("E006",$A23,1,$F$8),'TOTAL RECURSOS 2021'!$N:$N)</f>
        <v>730416</v>
      </c>
      <c r="G23" s="22">
        <f>+SUMIF('TOTAL RECURSOS 2021'!$P:$P,CONCATENATE("K024",$A23,1,$G$8),'TOTAL RECURSOS 2021'!$N:$N)</f>
        <v>0</v>
      </c>
      <c r="H23" s="22">
        <f>+SUMIF('TOTAL RECURSOS 2021'!$P:$P,CONCATENATE("O001",$A23,4,$F$8),'TOTAL RECURSOS 2021'!$N:$N)</f>
        <v>0</v>
      </c>
      <c r="I23" s="22">
        <f>+SUMIF('TOTAL RECURSOS 2021'!$P:$P,CONCATENATE("M001",$A23,4,$F$8),'TOTAL RECURSOS 2021'!$N:$N)</f>
        <v>0</v>
      </c>
      <c r="J23" s="22">
        <f>+SUMIF('TOTAL RECURSOS 2021'!$P:$P,CONCATENATE("E006",$A23,4,$F$8),'TOTAL RECURSOS 2021'!$N:$N)</f>
        <v>0</v>
      </c>
    </row>
    <row r="24" spans="1:10" ht="17.100000000000001" customHeight="1" x14ac:dyDescent="0.25">
      <c r="A24" s="28" t="s">
        <v>5</v>
      </c>
      <c r="B24" s="21" t="s">
        <v>217</v>
      </c>
      <c r="C24" s="22">
        <f>+SUM(D24:J24)</f>
        <v>3290267</v>
      </c>
      <c r="D24" s="22">
        <f>+SUMIF('TOTAL RECURSOS 2021'!$P:$P,CONCATENATE("O001",$A24,1,$F$8),'TOTAL RECURSOS 2021'!$N:$N)</f>
        <v>278700</v>
      </c>
      <c r="E24" s="22">
        <f>+SUMIF('TOTAL RECURSOS 2021'!$P:$P,CONCATENATE("M001",$A24,1,$F$8),'TOTAL RECURSOS 2021'!$N:$N)</f>
        <v>545911</v>
      </c>
      <c r="F24" s="22">
        <f>+SUMIF('TOTAL RECURSOS 2021'!$P:$P,CONCATENATE("E006",$A24,1,$F$8),'TOTAL RECURSOS 2021'!$N:$N)</f>
        <v>2465656</v>
      </c>
      <c r="G24" s="22">
        <f>+SUMIF('TOTAL RECURSOS 2021'!$P:$P,CONCATENATE("K024",$A24,1,$G$8),'TOTAL RECURSOS 2021'!$N:$N)</f>
        <v>0</v>
      </c>
      <c r="H24" s="22">
        <f>+SUMIF('TOTAL RECURSOS 2021'!$P:$P,CONCATENATE("O001",$A24,4,$F$8),'TOTAL RECURSOS 2021'!$N:$N)</f>
        <v>0</v>
      </c>
      <c r="I24" s="22">
        <f>+SUMIF('TOTAL RECURSOS 2021'!$P:$P,CONCATENATE("M001",$A24,4,$F$8),'TOTAL RECURSOS 2021'!$N:$N)</f>
        <v>0</v>
      </c>
      <c r="J24" s="22">
        <f>+SUMIF('TOTAL RECURSOS 2021'!$P:$P,CONCATENATE("E006",$A24,4,$F$8),'TOTAL RECURSOS 2021'!$N:$N)</f>
        <v>0</v>
      </c>
    </row>
    <row r="25" spans="1:10" s="9" customFormat="1" ht="17.100000000000001" customHeight="1" x14ac:dyDescent="0.2">
      <c r="A25" s="26">
        <v>1400</v>
      </c>
      <c r="B25" s="19" t="s">
        <v>218</v>
      </c>
      <c r="C25" s="20">
        <f t="shared" ref="C25:J25" si="7">+C26+C29+C31+C34</f>
        <v>11037085</v>
      </c>
      <c r="D25" s="20">
        <f t="shared" si="7"/>
        <v>304194</v>
      </c>
      <c r="E25" s="20">
        <f t="shared" si="7"/>
        <v>847387</v>
      </c>
      <c r="F25" s="20">
        <f t="shared" si="7"/>
        <v>9885504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</row>
    <row r="26" spans="1:10" ht="17.100000000000001" customHeight="1" x14ac:dyDescent="0.25">
      <c r="A26" s="27" t="s">
        <v>122</v>
      </c>
      <c r="B26" s="21" t="s">
        <v>219</v>
      </c>
      <c r="C26" s="22">
        <f t="shared" ref="C26:J26" si="8">+C27+C28</f>
        <v>5636486</v>
      </c>
      <c r="D26" s="22">
        <f t="shared" si="8"/>
        <v>138935</v>
      </c>
      <c r="E26" s="22">
        <f t="shared" si="8"/>
        <v>410765</v>
      </c>
      <c r="F26" s="22">
        <f t="shared" si="8"/>
        <v>5086786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</row>
    <row r="27" spans="1:10" ht="17.100000000000001" customHeight="1" x14ac:dyDescent="0.25">
      <c r="A27" s="28" t="s">
        <v>6</v>
      </c>
      <c r="B27" s="21" t="s">
        <v>220</v>
      </c>
      <c r="C27" s="22">
        <f>+SUM(D27:J27)</f>
        <v>4201917</v>
      </c>
      <c r="D27" s="22">
        <f>+SUMIF('TOTAL RECURSOS 2021'!$P:$P,CONCATENATE("O001",$A27,1,$F$8),'TOTAL RECURSOS 2021'!$N:$N)</f>
        <v>103654</v>
      </c>
      <c r="E27" s="22">
        <f>+SUMIF('TOTAL RECURSOS 2021'!$P:$P,CONCATENATE("M001",$A27,1,$F$8),'TOTAL RECURSOS 2021'!$N:$N)</f>
        <v>305930</v>
      </c>
      <c r="F27" s="22">
        <f>+SUMIF('TOTAL RECURSOS 2021'!$P:$P,CONCATENATE("E006",$A27,1,$F$8),'TOTAL RECURSOS 2021'!$N:$N)</f>
        <v>3792333</v>
      </c>
      <c r="G27" s="22">
        <f>+SUMIF('TOTAL RECURSOS 2021'!$P:$P,CONCATENATE("K024",$A27,1,$G$8),'TOTAL RECURSOS 2021'!$N:$N)</f>
        <v>0</v>
      </c>
      <c r="H27" s="22">
        <f>+SUMIF('TOTAL RECURSOS 2021'!$P:$P,CONCATENATE("O001",$A27,4,$F$8),'TOTAL RECURSOS 2021'!$N:$N)</f>
        <v>0</v>
      </c>
      <c r="I27" s="22">
        <f>+SUMIF('TOTAL RECURSOS 2021'!$P:$P,CONCATENATE("M001",$A27,4,$F$8),'TOTAL RECURSOS 2021'!$N:$N)</f>
        <v>0</v>
      </c>
      <c r="J27" s="22">
        <f>+SUMIF('TOTAL RECURSOS 2021'!$P:$P,CONCATENATE("E006",$A27,4,$F$8),'TOTAL RECURSOS 2021'!$N:$N)</f>
        <v>0</v>
      </c>
    </row>
    <row r="28" spans="1:10" ht="17.100000000000001" customHeight="1" x14ac:dyDescent="0.25">
      <c r="A28" s="28" t="s">
        <v>7</v>
      </c>
      <c r="B28" s="21" t="s">
        <v>221</v>
      </c>
      <c r="C28" s="22">
        <f>+SUM(D28:J28)</f>
        <v>1434569</v>
      </c>
      <c r="D28" s="22">
        <f>+SUMIF('TOTAL RECURSOS 2021'!$P:$P,CONCATENATE("O001",$A28,1,$F$8),'TOTAL RECURSOS 2021'!$N:$N)</f>
        <v>35281</v>
      </c>
      <c r="E28" s="22">
        <f>+SUMIF('TOTAL RECURSOS 2021'!$P:$P,CONCATENATE("M001",$A28,1,$F$8),'TOTAL RECURSOS 2021'!$N:$N)</f>
        <v>104835</v>
      </c>
      <c r="F28" s="22">
        <f>+SUMIF('TOTAL RECURSOS 2021'!$P:$P,CONCATENATE("E006",$A28,1,$F$8),'TOTAL RECURSOS 2021'!$N:$N)</f>
        <v>1294453</v>
      </c>
      <c r="G28" s="22">
        <f>+SUMIF('TOTAL RECURSOS 2021'!$P:$P,CONCATENATE("K024",$A28,1,$G$8),'TOTAL RECURSOS 2021'!$N:$N)</f>
        <v>0</v>
      </c>
      <c r="H28" s="22">
        <f>+SUMIF('TOTAL RECURSOS 2021'!$P:$P,CONCATENATE("O001",$A28,4,$F$8),'TOTAL RECURSOS 2021'!$N:$N)</f>
        <v>0</v>
      </c>
      <c r="I28" s="22">
        <f>+SUMIF('TOTAL RECURSOS 2021'!$P:$P,CONCATENATE("M001",$A28,4,$F$8),'TOTAL RECURSOS 2021'!$N:$N)</f>
        <v>0</v>
      </c>
      <c r="J28" s="22">
        <f>+SUMIF('TOTAL RECURSOS 2021'!$P:$P,CONCATENATE("E006",$A28,4,$F$8),'TOTAL RECURSOS 2021'!$N:$N)</f>
        <v>0</v>
      </c>
    </row>
    <row r="29" spans="1:10" ht="17.100000000000001" customHeight="1" x14ac:dyDescent="0.25">
      <c r="A29" s="27" t="s">
        <v>123</v>
      </c>
      <c r="B29" s="21" t="s">
        <v>222</v>
      </c>
      <c r="C29" s="22">
        <f t="shared" ref="C29:J29" si="9">+C30</f>
        <v>1480972</v>
      </c>
      <c r="D29" s="22">
        <f t="shared" si="9"/>
        <v>43466</v>
      </c>
      <c r="E29" s="22">
        <f t="shared" si="9"/>
        <v>122521</v>
      </c>
      <c r="F29" s="22">
        <f t="shared" si="9"/>
        <v>1314985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8</v>
      </c>
      <c r="B30" s="21" t="s">
        <v>223</v>
      </c>
      <c r="C30" s="22">
        <f>+SUM(D30:J30)</f>
        <v>1480972</v>
      </c>
      <c r="D30" s="22">
        <f>+SUMIF('TOTAL RECURSOS 2021'!$P:$P,CONCATENATE("O001",$A30,1,$F$8),'TOTAL RECURSOS 2021'!$N:$N)</f>
        <v>43466</v>
      </c>
      <c r="E30" s="22">
        <f>+SUMIF('TOTAL RECURSOS 2021'!$P:$P,CONCATENATE("M001",$A30,1,$F$8),'TOTAL RECURSOS 2021'!$N:$N)</f>
        <v>122521</v>
      </c>
      <c r="F30" s="22">
        <f>+SUMIF('TOTAL RECURSOS 2021'!$P:$P,CONCATENATE("E006",$A30,1,$F$8),'TOTAL RECURSOS 2021'!$N:$N)</f>
        <v>1314985</v>
      </c>
      <c r="G30" s="22">
        <f>+SUMIF('TOTAL RECURSOS 2021'!$P:$P,CONCATENATE("K024",$A30,1,$G$8),'TOTAL RECURSOS 2021'!$N:$N)</f>
        <v>0</v>
      </c>
      <c r="H30" s="22">
        <f>+SUMIF('TOTAL RECURSOS 2021'!$P:$P,CONCATENATE("O001",$A30,4,$F$8),'TOTAL RECURSOS 2021'!$N:$N)</f>
        <v>0</v>
      </c>
      <c r="I30" s="22">
        <f>+SUMIF('TOTAL RECURSOS 2021'!$P:$P,CONCATENATE("M001",$A30,4,$F$8),'TOTAL RECURSOS 2021'!$N:$N)</f>
        <v>0</v>
      </c>
      <c r="J30" s="22">
        <f>+SUMIF('TOTAL RECURSOS 2021'!$P:$P,CONCATENATE("E006",$A30,4,$F$8),'TOTAL RECURSOS 2021'!$N:$N)</f>
        <v>0</v>
      </c>
    </row>
    <row r="31" spans="1:10" ht="17.100000000000001" customHeight="1" x14ac:dyDescent="0.25">
      <c r="A31" s="27" t="s">
        <v>124</v>
      </c>
      <c r="B31" s="21" t="s">
        <v>224</v>
      </c>
      <c r="C31" s="22">
        <f t="shared" ref="C31:J31" si="10">+C32+C33</f>
        <v>1998188</v>
      </c>
      <c r="D31" s="22">
        <f t="shared" si="10"/>
        <v>70360</v>
      </c>
      <c r="E31" s="22">
        <f t="shared" si="10"/>
        <v>182022</v>
      </c>
      <c r="F31" s="22">
        <f t="shared" si="10"/>
        <v>1745806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</row>
    <row r="32" spans="1:10" ht="17.100000000000001" customHeight="1" x14ac:dyDescent="0.25">
      <c r="A32" s="28" t="s">
        <v>9</v>
      </c>
      <c r="B32" s="21" t="s">
        <v>225</v>
      </c>
      <c r="C32" s="22">
        <f>+SUM(D32:J32)</f>
        <v>592389</v>
      </c>
      <c r="D32" s="22">
        <f>+SUMIF('TOTAL RECURSOS 2021'!$P:$P,CONCATENATE("O001",$A32,1,$F$8),'TOTAL RECURSOS 2021'!$N:$N)</f>
        <v>17387</v>
      </c>
      <c r="E32" s="22">
        <f>+SUMIF('TOTAL RECURSOS 2021'!$P:$P,CONCATENATE("M001",$A32,1,$F$8),'TOTAL RECURSOS 2021'!$N:$N)</f>
        <v>49009</v>
      </c>
      <c r="F32" s="22">
        <f>+SUMIF('TOTAL RECURSOS 2021'!$P:$P,CONCATENATE("E006",$A32,1,$F$8),'TOTAL RECURSOS 2021'!$N:$N)</f>
        <v>525993</v>
      </c>
      <c r="G32" s="22">
        <f>+SUMIF('TOTAL RECURSOS 2021'!$P:$P,CONCATENATE("K024",$A32,1,$G$8),'TOTAL RECURSOS 2021'!$N:$N)</f>
        <v>0</v>
      </c>
      <c r="H32" s="22">
        <f>+SUMIF('TOTAL RECURSOS 2021'!$P:$P,CONCATENATE("O001",$A32,4,$F$8),'TOTAL RECURSOS 2021'!$N:$N)</f>
        <v>0</v>
      </c>
      <c r="I32" s="22">
        <f>+SUMIF('TOTAL RECURSOS 2021'!$P:$P,CONCATENATE("M001",$A32,4,$F$8),'TOTAL RECURSOS 2021'!$N:$N)</f>
        <v>0</v>
      </c>
      <c r="J32" s="22">
        <f>+SUMIF('TOTAL RECURSOS 2021'!$P:$P,CONCATENATE("E006",$A32,4,$F$8),'TOTAL RECURSOS 2021'!$N:$N)</f>
        <v>0</v>
      </c>
    </row>
    <row r="33" spans="1:10" ht="17.100000000000001" customHeight="1" x14ac:dyDescent="0.25">
      <c r="A33" s="28">
        <v>14302</v>
      </c>
      <c r="B33" s="21" t="s">
        <v>448</v>
      </c>
      <c r="C33" s="22">
        <f>+SUM(D33:J33)</f>
        <v>1405799</v>
      </c>
      <c r="D33" s="22">
        <f>+SUMIF('TOTAL RECURSOS 2021'!$P:$P,CONCATENATE("O001",$A33,1,$F$8),'TOTAL RECURSOS 2021'!$N:$N)</f>
        <v>52973</v>
      </c>
      <c r="E33" s="22">
        <f>+SUMIF('TOTAL RECURSOS 2021'!$P:$P,CONCATENATE("M001",$A33,1,$F$8),'TOTAL RECURSOS 2021'!$N:$N)</f>
        <v>133013</v>
      </c>
      <c r="F33" s="22">
        <f>+SUMIF('TOTAL RECURSOS 2021'!$P:$P,CONCATENATE("E006",$A33,1,$F$8),'TOTAL RECURSOS 2021'!$N:$N)</f>
        <v>1219813</v>
      </c>
      <c r="G33" s="22">
        <f>+SUMIF('TOTAL RECURSOS 2021'!$P:$P,CONCATENATE("K024",$A33,1,$G$8),'TOTAL RECURSOS 2021'!$N:$N)</f>
        <v>0</v>
      </c>
      <c r="H33" s="22">
        <f>+SUMIF('TOTAL RECURSOS 2021'!$P:$P,CONCATENATE("O001",$A33,4,$F$8),'TOTAL RECURSOS 2021'!$N:$N)</f>
        <v>0</v>
      </c>
      <c r="I33" s="22">
        <f>+SUMIF('TOTAL RECURSOS 2021'!$P:$P,CONCATENATE("M001",$A33,4,$F$8),'TOTAL RECURSOS 2021'!$N:$N)</f>
        <v>0</v>
      </c>
      <c r="J33" s="22">
        <f>+SUMIF('TOTAL RECURSOS 2021'!$P:$P,CONCATENATE("E006",$A33,4,$F$8),'TOTAL RECURSOS 2021'!$N:$N)</f>
        <v>0</v>
      </c>
    </row>
    <row r="34" spans="1:10" ht="17.100000000000001" customHeight="1" x14ac:dyDescent="0.25">
      <c r="A34" s="27" t="s">
        <v>125</v>
      </c>
      <c r="B34" s="21" t="s">
        <v>226</v>
      </c>
      <c r="C34" s="22">
        <f t="shared" ref="C34:J34" si="11">+C35+C36+C37+C38</f>
        <v>1921439</v>
      </c>
      <c r="D34" s="22">
        <f t="shared" si="11"/>
        <v>51433</v>
      </c>
      <c r="E34" s="22">
        <f t="shared" si="11"/>
        <v>132079</v>
      </c>
      <c r="F34" s="22">
        <f t="shared" si="11"/>
        <v>1737927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</row>
    <row r="35" spans="1:10" ht="17.100000000000001" customHeight="1" x14ac:dyDescent="0.25">
      <c r="A35" s="28" t="s">
        <v>10</v>
      </c>
      <c r="B35" s="21" t="s">
        <v>227</v>
      </c>
      <c r="C35" s="22">
        <f>+SUM(D35:J35)</f>
        <v>1804028</v>
      </c>
      <c r="D35" s="22">
        <f>+SUMIF('TOTAL RECURSOS 2021'!$P:$P,CONCATENATE("O001",$A35,1,$F$8),'TOTAL RECURSOS 2021'!$N:$N)</f>
        <v>48015</v>
      </c>
      <c r="E35" s="22">
        <f>+SUMIF('TOTAL RECURSOS 2021'!$P:$P,CONCATENATE("M001",$A35,1,$F$8),'TOTAL RECURSOS 2021'!$N:$N)</f>
        <v>121411</v>
      </c>
      <c r="F35" s="22">
        <f>+SUMIF('TOTAL RECURSOS 2021'!$P:$P,CONCATENATE("E006",$A35,1,$F$8),'TOTAL RECURSOS 2021'!$N:$N)</f>
        <v>1634602</v>
      </c>
      <c r="G35" s="22">
        <f>+SUMIF('TOTAL RECURSOS 2021'!$P:$P,CONCATENATE("K024",$A35,1,$G$8),'TOTAL RECURSOS 2021'!$N:$N)</f>
        <v>0</v>
      </c>
      <c r="H35" s="22">
        <f>+SUMIF('TOTAL RECURSOS 2021'!$P:$P,CONCATENATE("O001",$A35,4,$F$8),'TOTAL RECURSOS 2021'!$N:$N)</f>
        <v>0</v>
      </c>
      <c r="I35" s="22">
        <f>+SUMIF('TOTAL RECURSOS 2021'!$P:$P,CONCATENATE("M001",$A35,4,$F$8),'TOTAL RECURSOS 2021'!$N:$N)</f>
        <v>0</v>
      </c>
      <c r="J35" s="22">
        <f>+SUMIF('TOTAL RECURSOS 2021'!$P:$P,CONCATENATE("E006",$A35,4,$F$8),'TOTAL RECURSOS 2021'!$N:$N)</f>
        <v>0</v>
      </c>
    </row>
    <row r="36" spans="1:10" ht="17.100000000000001" customHeight="1" x14ac:dyDescent="0.25">
      <c r="A36" s="28" t="s">
        <v>11</v>
      </c>
      <c r="B36" s="21" t="s">
        <v>228</v>
      </c>
      <c r="C36" s="22">
        <f>+SUM(D36:J36)</f>
        <v>0</v>
      </c>
      <c r="D36" s="22">
        <f>+SUMIF('TOTAL RECURSOS 2021'!$P:$P,CONCATENATE("O001",$A36,1,$F$8),'TOTAL RECURSOS 2021'!$N:$N)</f>
        <v>0</v>
      </c>
      <c r="E36" s="22">
        <f>+SUMIF('TOTAL RECURSOS 2021'!$P:$P,CONCATENATE("M001",$A36,1,$F$8),'TOTAL RECURSOS 2021'!$N:$N)</f>
        <v>0</v>
      </c>
      <c r="F36" s="22">
        <f>+SUMIF('TOTAL RECURSOS 2021'!$P:$P,CONCATENATE("E006",$A36,1,$F$8),'TOTAL RECURSOS 2021'!$N:$N)</f>
        <v>0</v>
      </c>
      <c r="G36" s="22">
        <f>+SUMIF('TOTAL RECURSOS 2021'!$P:$P,CONCATENATE("K024",$A36,1,$G$8),'TOTAL RECURSOS 2021'!$N:$N)</f>
        <v>0</v>
      </c>
      <c r="H36" s="22">
        <f>+SUMIF('TOTAL RECURSOS 2021'!$P:$P,CONCATENATE("O001",$A36,4,$F$8),'TOTAL RECURSOS 2021'!$N:$N)</f>
        <v>0</v>
      </c>
      <c r="I36" s="22">
        <f>+SUMIF('TOTAL RECURSOS 2021'!$P:$P,CONCATENATE("M001",$A36,4,$F$8),'TOTAL RECURSOS 2021'!$N:$N)</f>
        <v>0</v>
      </c>
      <c r="J36" s="22">
        <f>+SUMIF('TOTAL RECURSOS 2021'!$P:$P,CONCATENATE("E006",$A36,4,$F$8),'TOTAL RECURSOS 2021'!$N:$N)</f>
        <v>0</v>
      </c>
    </row>
    <row r="37" spans="1:10" ht="17.100000000000001" customHeight="1" x14ac:dyDescent="0.25">
      <c r="A37" s="28" t="s">
        <v>12</v>
      </c>
      <c r="B37" s="21" t="s">
        <v>229</v>
      </c>
      <c r="C37" s="22">
        <f>+SUM(D37:J37)</f>
        <v>0</v>
      </c>
      <c r="D37" s="22">
        <f>+SUMIF('TOTAL RECURSOS 2021'!$P:$P,CONCATENATE("O001",$A37,1,$F$8),'TOTAL RECURSOS 2021'!$N:$N)</f>
        <v>0</v>
      </c>
      <c r="E37" s="22">
        <f>+SUMIF('TOTAL RECURSOS 2021'!$P:$P,CONCATENATE("M001",$A37,1,$F$8),'TOTAL RECURSOS 2021'!$N:$N)</f>
        <v>0</v>
      </c>
      <c r="F37" s="22">
        <f>+SUMIF('TOTAL RECURSOS 2021'!$P:$P,CONCATENATE("E006",$A37,1,$F$8),'TOTAL RECURSOS 2021'!$N:$N)</f>
        <v>0</v>
      </c>
      <c r="G37" s="22">
        <f>+SUMIF('TOTAL RECURSOS 2021'!$P:$P,CONCATENATE("K024",$A37,1,$G$8),'TOTAL RECURSOS 2021'!$N:$N)</f>
        <v>0</v>
      </c>
      <c r="H37" s="22">
        <f>+SUMIF('TOTAL RECURSOS 2021'!$P:$P,CONCATENATE("O001",$A37,4,$F$8),'TOTAL RECURSOS 2021'!$N:$N)</f>
        <v>0</v>
      </c>
      <c r="I37" s="22">
        <f>+SUMIF('TOTAL RECURSOS 2021'!$P:$P,CONCATENATE("M001",$A37,4,$F$8),'TOTAL RECURSOS 2021'!$N:$N)</f>
        <v>0</v>
      </c>
      <c r="J37" s="22">
        <f>+SUMIF('TOTAL RECURSOS 2021'!$P:$P,CONCATENATE("E006",$A37,4,$F$8),'TOTAL RECURSOS 2021'!$N:$N)</f>
        <v>0</v>
      </c>
    </row>
    <row r="38" spans="1:10" ht="17.100000000000001" customHeight="1" x14ac:dyDescent="0.25">
      <c r="A38" s="28" t="s">
        <v>13</v>
      </c>
      <c r="B38" s="21" t="s">
        <v>230</v>
      </c>
      <c r="C38" s="22">
        <f>+SUM(D38:J38)</f>
        <v>117411</v>
      </c>
      <c r="D38" s="22">
        <f>+SUMIF('TOTAL RECURSOS 2021'!$P:$P,CONCATENATE("O001",$A38,1,$F$8),'TOTAL RECURSOS 2021'!$N:$N)</f>
        <v>3418</v>
      </c>
      <c r="E38" s="22">
        <f>+SUMIF('TOTAL RECURSOS 2021'!$P:$P,CONCATENATE("M001",$A38,1,$F$8),'TOTAL RECURSOS 2021'!$N:$N)</f>
        <v>10668</v>
      </c>
      <c r="F38" s="22">
        <f>+SUMIF('TOTAL RECURSOS 2021'!$P:$P,CONCATENATE("E006",$A38,1,$F$8),'TOTAL RECURSOS 2021'!$N:$N)</f>
        <v>103325</v>
      </c>
      <c r="G38" s="22">
        <f>+SUMIF('TOTAL RECURSOS 2021'!$P:$P,CONCATENATE("K024",$A38,1,$G$8),'TOTAL RECURSOS 2021'!$N:$N)</f>
        <v>0</v>
      </c>
      <c r="H38" s="22">
        <f>+SUMIF('TOTAL RECURSOS 2021'!$P:$P,CONCATENATE("O001",$A38,4,$F$8),'TOTAL RECURSOS 2021'!$N:$N)</f>
        <v>0</v>
      </c>
      <c r="I38" s="22">
        <f>+SUMIF('TOTAL RECURSOS 2021'!$P:$P,CONCATENATE("M001",$A38,4,$F$8),'TOTAL RECURSOS 2021'!$N:$N)</f>
        <v>0</v>
      </c>
      <c r="J38" s="22">
        <f>+SUMIF('TOTAL RECURSOS 2021'!$P:$P,CONCATENATE("E006",$A38,4,$F$8),'TOTAL RECURSOS 2021'!$N:$N)</f>
        <v>0</v>
      </c>
    </row>
    <row r="39" spans="1:10" s="9" customFormat="1" ht="17.100000000000001" customHeight="1" x14ac:dyDescent="0.2">
      <c r="A39" s="26">
        <v>1500</v>
      </c>
      <c r="B39" s="19" t="s">
        <v>231</v>
      </c>
      <c r="C39" s="20">
        <f>+C40+C43+C45</f>
        <v>90699232</v>
      </c>
      <c r="D39" s="20">
        <f t="shared" ref="D39:J39" si="12">+D40+D43+D45</f>
        <v>2982464</v>
      </c>
      <c r="E39" s="20">
        <f t="shared" si="12"/>
        <v>6549162</v>
      </c>
      <c r="F39" s="20">
        <f t="shared" si="12"/>
        <v>78619246</v>
      </c>
      <c r="G39" s="20">
        <f t="shared" si="12"/>
        <v>0</v>
      </c>
      <c r="H39" s="20">
        <f t="shared" si="12"/>
        <v>33660</v>
      </c>
      <c r="I39" s="20">
        <f t="shared" si="12"/>
        <v>418300</v>
      </c>
      <c r="J39" s="20">
        <f t="shared" si="12"/>
        <v>2096400</v>
      </c>
    </row>
    <row r="40" spans="1:10" ht="17.100000000000001" customHeight="1" x14ac:dyDescent="0.25">
      <c r="A40" s="27" t="s">
        <v>126</v>
      </c>
      <c r="B40" s="21" t="s">
        <v>232</v>
      </c>
      <c r="C40" s="22">
        <f t="shared" ref="C40:J40" si="13">+C41+C42</f>
        <v>87891144</v>
      </c>
      <c r="D40" s="22">
        <f t="shared" si="13"/>
        <v>2722736</v>
      </c>
      <c r="E40" s="22">
        <f t="shared" si="13"/>
        <v>6549162</v>
      </c>
      <c r="F40" s="22">
        <f t="shared" si="13"/>
        <v>78619246</v>
      </c>
      <c r="G40" s="22">
        <f t="shared" si="13"/>
        <v>0</v>
      </c>
      <c r="H40" s="22">
        <f t="shared" si="13"/>
        <v>0</v>
      </c>
      <c r="I40" s="22">
        <f t="shared" si="13"/>
        <v>0</v>
      </c>
      <c r="J40" s="22">
        <f t="shared" si="13"/>
        <v>0</v>
      </c>
    </row>
    <row r="41" spans="1:10" ht="17.100000000000001" customHeight="1" x14ac:dyDescent="0.25">
      <c r="A41" s="28" t="s">
        <v>14</v>
      </c>
      <c r="B41" s="21" t="s">
        <v>233</v>
      </c>
      <c r="C41" s="22">
        <f>+SUM(D41:J41)</f>
        <v>84581184</v>
      </c>
      <c r="D41" s="22">
        <f>+SUMIF('TOTAL RECURSOS 2021'!$P:$P,CONCATENATE("O001",$A41,1,$F$8),'TOTAL RECURSOS 2021'!$N:$N)</f>
        <v>2595049</v>
      </c>
      <c r="E41" s="22">
        <f>+SUMIF('TOTAL RECURSOS 2021'!$P:$P,CONCATENATE("M001",$A41,1,$F$8),'TOTAL RECURSOS 2021'!$N:$N)</f>
        <v>6126322</v>
      </c>
      <c r="F41" s="22">
        <f>+SUMIF('TOTAL RECURSOS 2021'!$P:$P,CONCATENATE("E006",$A41,1,$F$8),'TOTAL RECURSOS 2021'!$N:$N)</f>
        <v>75859813</v>
      </c>
      <c r="G41" s="22">
        <f>+SUMIF('TOTAL RECURSOS 2021'!$P:$P,CONCATENATE("K024",$A41,1,$G$8),'TOTAL RECURSOS 2021'!$N:$N)</f>
        <v>0</v>
      </c>
      <c r="H41" s="22">
        <f>+SUMIF('TOTAL RECURSOS 2021'!$P:$P,CONCATENATE("O001",$A41,4,$F$8),'TOTAL RECURSOS 2021'!$N:$N)</f>
        <v>0</v>
      </c>
      <c r="I41" s="22">
        <f>+SUMIF('TOTAL RECURSOS 2021'!$P:$P,CONCATENATE("M001",$A41,4,$F$8),'TOTAL RECURSOS 2021'!$N:$N)</f>
        <v>0</v>
      </c>
      <c r="J41" s="22">
        <f>+SUMIF('TOTAL RECURSOS 2021'!$P:$P,CONCATENATE("E006",$A41,4,$F$8),'TOTAL RECURSOS 2021'!$N:$N)</f>
        <v>0</v>
      </c>
    </row>
    <row r="42" spans="1:10" ht="17.100000000000001" customHeight="1" x14ac:dyDescent="0.25">
      <c r="A42" s="28" t="s">
        <v>15</v>
      </c>
      <c r="B42" s="21" t="s">
        <v>234</v>
      </c>
      <c r="C42" s="22">
        <f>+SUM(D42:J42)</f>
        <v>3309960</v>
      </c>
      <c r="D42" s="22">
        <f>+SUMIF('TOTAL RECURSOS 2021'!$P:$P,CONCATENATE("O001",$A42,1,$F$8),'TOTAL RECURSOS 2021'!$N:$N)</f>
        <v>127687</v>
      </c>
      <c r="E42" s="22">
        <f>+SUMIF('TOTAL RECURSOS 2021'!$P:$P,CONCATENATE("M001",$A42,1,$F$8),'TOTAL RECURSOS 2021'!$N:$N)</f>
        <v>422840</v>
      </c>
      <c r="F42" s="22">
        <f>+SUMIF('TOTAL RECURSOS 2021'!$P:$P,CONCATENATE("E006",$A42,1,$F$8),'TOTAL RECURSOS 2021'!$N:$N)</f>
        <v>2759433</v>
      </c>
      <c r="G42" s="22">
        <f>+SUMIF('TOTAL RECURSOS 2021'!$P:$P,CONCATENATE("K024",$A42,1,$G$8),'TOTAL RECURSOS 2021'!$N:$N)</f>
        <v>0</v>
      </c>
      <c r="H42" s="22">
        <f>+SUMIF('TOTAL RECURSOS 2021'!$P:$P,CONCATENATE("O001",$A42,4,$F$8),'TOTAL RECURSOS 2021'!$N:$N)</f>
        <v>0</v>
      </c>
      <c r="I42" s="22">
        <f>+SUMIF('TOTAL RECURSOS 2021'!$P:$P,CONCATENATE("M001",$A42,4,$F$8),'TOTAL RECURSOS 2021'!$N:$N)</f>
        <v>0</v>
      </c>
      <c r="J42" s="22">
        <f>+SUMIF('TOTAL RECURSOS 2021'!$P:$P,CONCATENATE("E006",$A42,4,$F$8),'TOTAL RECURSOS 2021'!$N:$N)</f>
        <v>0</v>
      </c>
    </row>
    <row r="43" spans="1:10" ht="17.100000000000001" customHeight="1" x14ac:dyDescent="0.25">
      <c r="A43" s="27">
        <v>155</v>
      </c>
      <c r="B43" s="21" t="s">
        <v>501</v>
      </c>
      <c r="C43" s="22">
        <f t="shared" ref="C43:J45" si="14">+C44</f>
        <v>1000000</v>
      </c>
      <c r="D43" s="22">
        <f t="shared" si="14"/>
        <v>0</v>
      </c>
      <c r="E43" s="22">
        <f t="shared" si="14"/>
        <v>0</v>
      </c>
      <c r="F43" s="22">
        <f t="shared" si="14"/>
        <v>0</v>
      </c>
      <c r="G43" s="22">
        <f t="shared" si="14"/>
        <v>0</v>
      </c>
      <c r="H43" s="22">
        <f t="shared" si="14"/>
        <v>0</v>
      </c>
      <c r="I43" s="22">
        <f t="shared" si="14"/>
        <v>250000</v>
      </c>
      <c r="J43" s="22">
        <f t="shared" si="14"/>
        <v>750000</v>
      </c>
    </row>
    <row r="44" spans="1:10" ht="17.100000000000001" customHeight="1" x14ac:dyDescent="0.25">
      <c r="A44" s="28">
        <v>15501</v>
      </c>
      <c r="B44" s="21" t="s">
        <v>501</v>
      </c>
      <c r="C44" s="22">
        <f>+SUM(D44:J44)</f>
        <v>1000000</v>
      </c>
      <c r="D44" s="22">
        <f>+SUMIF('TOTAL RECURSOS 2021'!$P:$P,CONCATENATE("O001",$A44,1,$F$8),'TOTAL RECURSOS 2021'!$N:$N)</f>
        <v>0</v>
      </c>
      <c r="E44" s="22">
        <f>+SUMIF('TOTAL RECURSOS 2021'!$P:$P,CONCATENATE("M001",$A44,1,$F$8),'TOTAL RECURSOS 2021'!$N:$N)</f>
        <v>0</v>
      </c>
      <c r="F44" s="22">
        <f>+SUMIF('TOTAL RECURSOS 2021'!$P:$P,CONCATENATE("E006",$A44,1,$F$8),'TOTAL RECURSOS 2021'!$N:$N)</f>
        <v>0</v>
      </c>
      <c r="G44" s="22">
        <f>+SUMIF('TOTAL RECURSOS 2021'!$P:$P,CONCATENATE("K024",$A44,1,$G$8),'TOTAL RECURSOS 2021'!$N:$N)</f>
        <v>0</v>
      </c>
      <c r="H44" s="22">
        <f>+SUMIF('TOTAL RECURSOS 2021'!$P:$P,CONCATENATE("O001",$A44,4,$F$8),'TOTAL RECURSOS 2021'!$N:$N)</f>
        <v>0</v>
      </c>
      <c r="I44" s="22">
        <f>+SUMIF('TOTAL RECURSOS 2021'!$P:$P,CONCATENATE("M001",$A44,4,$F$8),'TOTAL RECURSOS 2021'!$N:$N)</f>
        <v>250000</v>
      </c>
      <c r="J44" s="22">
        <f>+SUMIF('TOTAL RECURSOS 2021'!$P:$P,CONCATENATE("E006",$A44,4,$F$8),'TOTAL RECURSOS 2021'!$N:$N)</f>
        <v>750000</v>
      </c>
    </row>
    <row r="45" spans="1:10" ht="17.100000000000001" customHeight="1" x14ac:dyDescent="0.25">
      <c r="A45" s="27" t="s">
        <v>127</v>
      </c>
      <c r="B45" s="21" t="s">
        <v>235</v>
      </c>
      <c r="C45" s="22">
        <f t="shared" si="14"/>
        <v>1808088</v>
      </c>
      <c r="D45" s="22">
        <f t="shared" si="14"/>
        <v>259728</v>
      </c>
      <c r="E45" s="22">
        <f t="shared" si="14"/>
        <v>0</v>
      </c>
      <c r="F45" s="22">
        <f t="shared" si="14"/>
        <v>0</v>
      </c>
      <c r="G45" s="22">
        <f t="shared" si="14"/>
        <v>0</v>
      </c>
      <c r="H45" s="22">
        <f t="shared" si="14"/>
        <v>33660</v>
      </c>
      <c r="I45" s="22">
        <f t="shared" si="14"/>
        <v>168300</v>
      </c>
      <c r="J45" s="22">
        <f t="shared" si="14"/>
        <v>1346400</v>
      </c>
    </row>
    <row r="46" spans="1:10" ht="17.100000000000001" customHeight="1" x14ac:dyDescent="0.25">
      <c r="A46" s="28" t="s">
        <v>24</v>
      </c>
      <c r="B46" s="21" t="s">
        <v>236</v>
      </c>
      <c r="C46" s="22">
        <f>+SUM(D46:J46)</f>
        <v>1808088</v>
      </c>
      <c r="D46" s="22">
        <f>+SUMIF('TOTAL RECURSOS 2021'!$P:$P,CONCATENATE("O001",$A46,1,$F$8),'TOTAL RECURSOS 2021'!$N:$N)</f>
        <v>259728</v>
      </c>
      <c r="E46" s="22">
        <f>+SUMIF('TOTAL RECURSOS 2021'!$P:$P,CONCATENATE("M001",$A46,1,$F$8),'TOTAL RECURSOS 2021'!$N:$N)</f>
        <v>0</v>
      </c>
      <c r="F46" s="22">
        <f>+SUMIF('TOTAL RECURSOS 2021'!$P:$P,CONCATENATE("E006",$A46,1,$F$8),'TOTAL RECURSOS 2021'!$N:$N)</f>
        <v>0</v>
      </c>
      <c r="G46" s="22">
        <f>+SUMIF('TOTAL RECURSOS 2021'!$P:$P,CONCATENATE("K024",$A46,1,$G$8),'TOTAL RECURSOS 2021'!$N:$N)</f>
        <v>0</v>
      </c>
      <c r="H46" s="22">
        <f>+SUMIF('TOTAL RECURSOS 2021'!$P:$P,CONCATENATE("O001",$A46,4,$F$8),'TOTAL RECURSOS 2021'!$N:$N)</f>
        <v>33660</v>
      </c>
      <c r="I46" s="22">
        <f>+SUMIF('TOTAL RECURSOS 2021'!$P:$P,CONCATENATE("M001",$A46,4,$F$8),'TOTAL RECURSOS 2021'!$N:$N)</f>
        <v>168300</v>
      </c>
      <c r="J46" s="22">
        <f>+SUMIF('TOTAL RECURSOS 2021'!$P:$P,CONCATENATE("E006",$A46,4,$F$8),'TOTAL RECURSOS 2021'!$N:$N)</f>
        <v>1346400</v>
      </c>
    </row>
    <row r="47" spans="1:10" s="9" customFormat="1" ht="17.100000000000001" customHeight="1" x14ac:dyDescent="0.2">
      <c r="A47" s="26">
        <v>1600</v>
      </c>
      <c r="B47" s="19" t="s">
        <v>434</v>
      </c>
      <c r="C47" s="20">
        <f t="shared" ref="C47:J47" si="15">+C48</f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</row>
    <row r="48" spans="1:10" ht="17.100000000000001" customHeight="1" x14ac:dyDescent="0.25">
      <c r="A48" s="27">
        <v>161</v>
      </c>
      <c r="B48" s="21" t="s">
        <v>435</v>
      </c>
      <c r="C48" s="22">
        <f t="shared" ref="C48:J48" si="16">+SUM(C49:C56)</f>
        <v>0</v>
      </c>
      <c r="D48" s="22">
        <f t="shared" si="16"/>
        <v>0</v>
      </c>
      <c r="E48" s="22">
        <f t="shared" si="16"/>
        <v>0</v>
      </c>
      <c r="F48" s="22">
        <f t="shared" si="16"/>
        <v>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</row>
    <row r="49" spans="1:10" ht="17.100000000000001" customHeight="1" x14ac:dyDescent="0.25">
      <c r="A49" s="28" t="s">
        <v>420</v>
      </c>
      <c r="B49" s="21" t="s">
        <v>436</v>
      </c>
      <c r="C49" s="22">
        <f t="shared" ref="C49:C56" si="17">+SUM(D49:J49)</f>
        <v>0</v>
      </c>
      <c r="D49" s="22">
        <f>+SUMIF('TOTAL RECURSOS 2021'!$P:$P,CONCATENATE("O001",$A49,1,$F$8),'TOTAL RECURSOS 2021'!$N:$N)</f>
        <v>0</v>
      </c>
      <c r="E49" s="22">
        <f>+SUMIF('TOTAL RECURSOS 2021'!$P:$P,CONCATENATE("M001",$A49,1,$F$8),'TOTAL RECURSOS 2021'!$N:$N)</f>
        <v>0</v>
      </c>
      <c r="F49" s="22">
        <f>+SUMIF('TOTAL RECURSOS 2021'!$P:$P,CONCATENATE("E006",$A49,1,$F$8),'TOTAL RECURSOS 2021'!$N:$N)</f>
        <v>0</v>
      </c>
      <c r="G49" s="22">
        <f>+SUMIF('TOTAL RECURSOS 2021'!$P:$P,CONCATENATE("K024",$A49,1,$G$8),'TOTAL RECURSOS 2021'!$N:$N)</f>
        <v>0</v>
      </c>
      <c r="H49" s="22">
        <f>+SUMIF('TOTAL RECURSOS 2021'!$P:$P,CONCATENATE("O001",$A49,4,$F$8),'TOTAL RECURSOS 2021'!$N:$N)</f>
        <v>0</v>
      </c>
      <c r="I49" s="22">
        <f>+SUMIF('TOTAL RECURSOS 2021'!$P:$P,CONCATENATE("M001",$A49,4,$F$8),'TOTAL RECURSOS 2021'!$N:$N)</f>
        <v>0</v>
      </c>
      <c r="J49" s="22">
        <f>+SUMIF('TOTAL RECURSOS 2021'!$P:$P,CONCATENATE("E006",$A49,4,$F$8),'TOTAL RECURSOS 2021'!$N:$N)</f>
        <v>0</v>
      </c>
    </row>
    <row r="50" spans="1:10" ht="17.100000000000001" customHeight="1" x14ac:dyDescent="0.25">
      <c r="A50" s="28">
        <v>16102</v>
      </c>
      <c r="B50" s="21" t="s">
        <v>437</v>
      </c>
      <c r="C50" s="22">
        <f t="shared" si="17"/>
        <v>0</v>
      </c>
      <c r="D50" s="22">
        <f>+SUMIF('TOTAL RECURSOS 2021'!$P:$P,CONCATENATE("O001",$A50,1,$F$8),'TOTAL RECURSOS 2021'!$N:$N)</f>
        <v>0</v>
      </c>
      <c r="E50" s="22">
        <f>+SUMIF('TOTAL RECURSOS 2021'!$P:$P,CONCATENATE("M001",$A50,1,$F$8),'TOTAL RECURSOS 2021'!$N:$N)</f>
        <v>0</v>
      </c>
      <c r="F50" s="22">
        <f>+SUMIF('TOTAL RECURSOS 2021'!$P:$P,CONCATENATE("E006",$A50,1,$F$8),'TOTAL RECURSOS 2021'!$N:$N)</f>
        <v>0</v>
      </c>
      <c r="G50" s="22">
        <f>+SUMIF('TOTAL RECURSOS 2021'!$P:$P,CONCATENATE("K024",$A50,1,$G$8),'TOTAL RECURSOS 2021'!$N:$N)</f>
        <v>0</v>
      </c>
      <c r="H50" s="22">
        <f>+SUMIF('TOTAL RECURSOS 2021'!$P:$P,CONCATENATE("O001",$A50,4,$F$8),'TOTAL RECURSOS 2021'!$N:$N)</f>
        <v>0</v>
      </c>
      <c r="I50" s="22">
        <f>+SUMIF('TOTAL RECURSOS 2021'!$P:$P,CONCATENATE("M001",$A50,4,$F$8),'TOTAL RECURSOS 2021'!$N:$N)</f>
        <v>0</v>
      </c>
      <c r="J50" s="22">
        <f>+SUMIF('TOTAL RECURSOS 2021'!$P:$P,CONCATENATE("E006",$A50,4,$F$8),'TOTAL RECURSOS 2021'!$N:$N)</f>
        <v>0</v>
      </c>
    </row>
    <row r="51" spans="1:10" ht="17.100000000000001" customHeight="1" x14ac:dyDescent="0.25">
      <c r="A51" s="28" t="s">
        <v>419</v>
      </c>
      <c r="B51" s="21" t="s">
        <v>437</v>
      </c>
      <c r="C51" s="22">
        <f t="shared" si="17"/>
        <v>0</v>
      </c>
      <c r="D51" s="22">
        <f>+SUMIF('TOTAL RECURSOS 2021'!$P:$P,CONCATENATE("O001",$A51,1,$F$8),'TOTAL RECURSOS 2021'!$N:$N)</f>
        <v>0</v>
      </c>
      <c r="E51" s="22">
        <f>+SUMIF('TOTAL RECURSOS 2021'!$P:$P,CONCATENATE("M001",$A51,1,$F$8),'TOTAL RECURSOS 2021'!$N:$N)</f>
        <v>0</v>
      </c>
      <c r="F51" s="22">
        <f>+SUMIF('TOTAL RECURSOS 2021'!$P:$P,CONCATENATE("E006",$A51,1,$F$8),'TOTAL RECURSOS 2021'!$N:$N)</f>
        <v>0</v>
      </c>
      <c r="G51" s="22">
        <f>+SUMIF('TOTAL RECURSOS 2021'!$P:$P,CONCATENATE("K024",$A51,1,$G$8),'TOTAL RECURSOS 2021'!$N:$N)</f>
        <v>0</v>
      </c>
      <c r="H51" s="22">
        <f>+SUMIF('TOTAL RECURSOS 2021'!$P:$P,CONCATENATE("O001",$A51,4,$F$8),'TOTAL RECURSOS 2021'!$N:$N)</f>
        <v>0</v>
      </c>
      <c r="I51" s="22">
        <f>+SUMIF('TOTAL RECURSOS 2021'!$P:$P,CONCATENATE("M001",$A51,4,$F$8),'TOTAL RECURSOS 2021'!$N:$N)</f>
        <v>0</v>
      </c>
      <c r="J51" s="22">
        <f>+SUMIF('TOTAL RECURSOS 2021'!$P:$P,CONCATENATE("E006",$A51,4,$F$8),'TOTAL RECURSOS 2021'!$N:$N)</f>
        <v>0</v>
      </c>
    </row>
    <row r="52" spans="1:10" ht="17.100000000000001" customHeight="1" x14ac:dyDescent="0.25">
      <c r="A52" s="28" t="s">
        <v>418</v>
      </c>
      <c r="B52" s="21" t="s">
        <v>439</v>
      </c>
      <c r="C52" s="22">
        <f t="shared" si="17"/>
        <v>0</v>
      </c>
      <c r="D52" s="22">
        <f>+SUMIF('TOTAL RECURSOS 2021'!$P:$P,CONCATENATE("O001",$A52,1,$F$8),'TOTAL RECURSOS 2021'!$N:$N)</f>
        <v>0</v>
      </c>
      <c r="E52" s="22">
        <f>+SUMIF('TOTAL RECURSOS 2021'!$P:$P,CONCATENATE("M001",$A52,1,$F$8),'TOTAL RECURSOS 2021'!$N:$N)</f>
        <v>0</v>
      </c>
      <c r="F52" s="22">
        <f>+SUMIF('TOTAL RECURSOS 2021'!$P:$P,CONCATENATE("E006",$A52,1,$F$8),'TOTAL RECURSOS 2021'!$N:$N)</f>
        <v>0</v>
      </c>
      <c r="G52" s="22">
        <f>+SUMIF('TOTAL RECURSOS 2021'!$P:$P,CONCATENATE("K024",$A52,1,$G$8),'TOTAL RECURSOS 2021'!$N:$N)</f>
        <v>0</v>
      </c>
      <c r="H52" s="22">
        <f>+SUMIF('TOTAL RECURSOS 2021'!$P:$P,CONCATENATE("O001",$A52,4,$F$8),'TOTAL RECURSOS 2021'!$N:$N)</f>
        <v>0</v>
      </c>
      <c r="I52" s="22">
        <f>+SUMIF('TOTAL RECURSOS 2021'!$P:$P,CONCATENATE("M001",$A52,4,$F$8),'TOTAL RECURSOS 2021'!$N:$N)</f>
        <v>0</v>
      </c>
      <c r="J52" s="22">
        <f>+SUMIF('TOTAL RECURSOS 2021'!$P:$P,CONCATENATE("E006",$A52,4,$F$8),'TOTAL RECURSOS 2021'!$N:$N)</f>
        <v>0</v>
      </c>
    </row>
    <row r="53" spans="1:10" ht="17.100000000000001" customHeight="1" x14ac:dyDescent="0.25">
      <c r="A53" s="28" t="s">
        <v>417</v>
      </c>
      <c r="B53" s="21" t="s">
        <v>440</v>
      </c>
      <c r="C53" s="22">
        <f t="shared" si="17"/>
        <v>0</v>
      </c>
      <c r="D53" s="22">
        <f>+SUMIF('TOTAL RECURSOS 2021'!$P:$P,CONCATENATE("O001",$A53,1,$F$8),'TOTAL RECURSOS 2021'!$N:$N)</f>
        <v>0</v>
      </c>
      <c r="E53" s="22">
        <f>+SUMIF('TOTAL RECURSOS 2021'!$P:$P,CONCATENATE("M001",$A53,1,$F$8),'TOTAL RECURSOS 2021'!$N:$N)</f>
        <v>0</v>
      </c>
      <c r="F53" s="22">
        <f>+SUMIF('TOTAL RECURSOS 2021'!$P:$P,CONCATENATE("E006",$A53,1,$F$8),'TOTAL RECURSOS 2021'!$N:$N)</f>
        <v>0</v>
      </c>
      <c r="G53" s="22">
        <f>+SUMIF('TOTAL RECURSOS 2021'!$P:$P,CONCATENATE("K024",$A53,1,$G$8),'TOTAL RECURSOS 2021'!$N:$N)</f>
        <v>0</v>
      </c>
      <c r="H53" s="22">
        <f>+SUMIF('TOTAL RECURSOS 2021'!$P:$P,CONCATENATE("O001",$A53,4,$F$8),'TOTAL RECURSOS 2021'!$N:$N)</f>
        <v>0</v>
      </c>
      <c r="I53" s="22">
        <f>+SUMIF('TOTAL RECURSOS 2021'!$P:$P,CONCATENATE("M001",$A53,4,$F$8),'TOTAL RECURSOS 2021'!$N:$N)</f>
        <v>0</v>
      </c>
      <c r="J53" s="22">
        <f>+SUMIF('TOTAL RECURSOS 2021'!$P:$P,CONCATENATE("E006",$A53,4,$F$8),'TOTAL RECURSOS 2021'!$N:$N)</f>
        <v>0</v>
      </c>
    </row>
    <row r="54" spans="1:10" ht="17.100000000000001" customHeight="1" x14ac:dyDescent="0.25">
      <c r="A54" s="28" t="s">
        <v>416</v>
      </c>
      <c r="B54" s="21" t="s">
        <v>438</v>
      </c>
      <c r="C54" s="22">
        <f t="shared" si="17"/>
        <v>0</v>
      </c>
      <c r="D54" s="22">
        <f>+SUMIF('TOTAL RECURSOS 2021'!$P:$P,CONCATENATE("O001",$A54,1,$F$8),'TOTAL RECURSOS 2021'!$N:$N)</f>
        <v>0</v>
      </c>
      <c r="E54" s="22">
        <f>+SUMIF('TOTAL RECURSOS 2021'!$P:$P,CONCATENATE("M001",$A54,1,$F$8),'TOTAL RECURSOS 2021'!$N:$N)</f>
        <v>0</v>
      </c>
      <c r="F54" s="22">
        <f>+SUMIF('TOTAL RECURSOS 2021'!$P:$P,CONCATENATE("E006",$A54,1,$F$8),'TOTAL RECURSOS 2021'!$N:$N)</f>
        <v>0</v>
      </c>
      <c r="G54" s="22">
        <f>+SUMIF('TOTAL RECURSOS 2021'!$P:$P,CONCATENATE("K024",$A54,1,$G$8),'TOTAL RECURSOS 2021'!$N:$N)</f>
        <v>0</v>
      </c>
      <c r="H54" s="22">
        <f>+SUMIF('TOTAL RECURSOS 2021'!$P:$P,CONCATENATE("O001",$A54,4,$F$8),'TOTAL RECURSOS 2021'!$N:$N)</f>
        <v>0</v>
      </c>
      <c r="I54" s="22">
        <f>+SUMIF('TOTAL RECURSOS 2021'!$P:$P,CONCATENATE("M001",$A54,4,$F$8),'TOTAL RECURSOS 2021'!$N:$N)</f>
        <v>0</v>
      </c>
      <c r="J54" s="22">
        <f>+SUMIF('TOTAL RECURSOS 2021'!$P:$P,CONCATENATE("E006",$A54,4,$F$8),'TOTAL RECURSOS 2021'!$N:$N)</f>
        <v>0</v>
      </c>
    </row>
    <row r="55" spans="1:10" ht="17.100000000000001" customHeight="1" x14ac:dyDescent="0.25">
      <c r="A55" s="28">
        <v>16107</v>
      </c>
      <c r="B55" s="21" t="s">
        <v>441</v>
      </c>
      <c r="C55" s="22">
        <f t="shared" si="17"/>
        <v>0</v>
      </c>
      <c r="D55" s="22">
        <f>+SUMIF('TOTAL RECURSOS 2021'!$P:$P,CONCATENATE("O001",$A55,1,$F$8),'TOTAL RECURSOS 2021'!$N:$N)</f>
        <v>0</v>
      </c>
      <c r="E55" s="22">
        <f>+SUMIF('TOTAL RECURSOS 2021'!$P:$P,CONCATENATE("M001",$A55,1,$F$8),'TOTAL RECURSOS 2021'!$N:$N)</f>
        <v>0</v>
      </c>
      <c r="F55" s="22">
        <f>+SUMIF('TOTAL RECURSOS 2021'!$P:$P,CONCATENATE("E006",$A55,1,$F$8),'TOTAL RECURSOS 2021'!$N:$N)</f>
        <v>0</v>
      </c>
      <c r="G55" s="22">
        <f>+SUMIF('TOTAL RECURSOS 2021'!$P:$P,CONCATENATE("K024",$A55,1,$G$8),'TOTAL RECURSOS 2021'!$N:$N)</f>
        <v>0</v>
      </c>
      <c r="H55" s="22">
        <f>+SUMIF('TOTAL RECURSOS 2021'!$P:$P,CONCATENATE("O001",$A55,4,$F$8),'TOTAL RECURSOS 2021'!$N:$N)</f>
        <v>0</v>
      </c>
      <c r="I55" s="22">
        <f>+SUMIF('TOTAL RECURSOS 2021'!$P:$P,CONCATENATE("M001",$A55,4,$F$8),'TOTAL RECURSOS 2021'!$N:$N)</f>
        <v>0</v>
      </c>
      <c r="J55" s="22">
        <f>+SUMIF('TOTAL RECURSOS 2021'!$P:$P,CONCATENATE("E006",$A55,4,$F$8),'TOTAL RECURSOS 2021'!$N:$N)</f>
        <v>0</v>
      </c>
    </row>
    <row r="56" spans="1:10" ht="17.100000000000001" customHeight="1" x14ac:dyDescent="0.25">
      <c r="A56" s="28">
        <v>16108</v>
      </c>
      <c r="B56" s="21" t="s">
        <v>442</v>
      </c>
      <c r="C56" s="22">
        <f t="shared" si="17"/>
        <v>0</v>
      </c>
      <c r="D56" s="22">
        <f>+SUMIF('TOTAL RECURSOS 2021'!$P:$P,CONCATENATE("O001",$A56,1,$F$8),'TOTAL RECURSOS 2021'!$N:$N)</f>
        <v>0</v>
      </c>
      <c r="E56" s="22">
        <f>+SUMIF('TOTAL RECURSOS 2021'!$P:$P,CONCATENATE("M001",$A56,1,$F$8),'TOTAL RECURSOS 2021'!$N:$N)</f>
        <v>0</v>
      </c>
      <c r="F56" s="22">
        <f>+SUMIF('TOTAL RECURSOS 2021'!$P:$P,CONCATENATE("E006",$A56,1,$F$8),'TOTAL RECURSOS 2021'!$N:$N)</f>
        <v>0</v>
      </c>
      <c r="G56" s="22">
        <f>+SUMIF('TOTAL RECURSOS 2021'!$P:$P,CONCATENATE("K024",$A56,1,$G$8),'TOTAL RECURSOS 2021'!$N:$N)</f>
        <v>0</v>
      </c>
      <c r="H56" s="22">
        <f>+SUMIF('TOTAL RECURSOS 2021'!$P:$P,CONCATENATE("O001",$A56,4,$F$8),'TOTAL RECURSOS 2021'!$N:$N)</f>
        <v>0</v>
      </c>
      <c r="I56" s="22">
        <f>+SUMIF('TOTAL RECURSOS 2021'!$P:$P,CONCATENATE("M001",$A56,4,$F$8),'TOTAL RECURSOS 2021'!$N:$N)</f>
        <v>0</v>
      </c>
      <c r="J56" s="22">
        <f>+SUMIF('TOTAL RECURSOS 2021'!$P:$P,CONCATENATE("E006",$A56,4,$F$8),'TOTAL RECURSOS 2021'!$N:$N)</f>
        <v>0</v>
      </c>
    </row>
    <row r="57" spans="1:10" s="9" customFormat="1" ht="17.100000000000001" customHeight="1" x14ac:dyDescent="0.2">
      <c r="A57" s="23">
        <v>2000</v>
      </c>
      <c r="B57" s="24" t="s">
        <v>237</v>
      </c>
      <c r="C57" s="18">
        <f t="shared" ref="C57:J57" si="18">+C58+C70+C77++C96+C107+C112+C123</f>
        <v>18068576</v>
      </c>
      <c r="D57" s="18">
        <f t="shared" si="18"/>
        <v>0</v>
      </c>
      <c r="E57" s="18">
        <f t="shared" si="18"/>
        <v>0</v>
      </c>
      <c r="F57" s="18">
        <f t="shared" si="18"/>
        <v>0</v>
      </c>
      <c r="G57" s="18">
        <f t="shared" si="18"/>
        <v>0</v>
      </c>
      <c r="H57" s="18">
        <f t="shared" si="18"/>
        <v>0</v>
      </c>
      <c r="I57" s="18">
        <f t="shared" si="18"/>
        <v>248748</v>
      </c>
      <c r="J57" s="18">
        <f t="shared" si="18"/>
        <v>17819828</v>
      </c>
    </row>
    <row r="58" spans="1:10" s="9" customFormat="1" ht="17.100000000000001" customHeight="1" x14ac:dyDescent="0.2">
      <c r="A58" s="26">
        <v>2100</v>
      </c>
      <c r="B58" s="19" t="s">
        <v>238</v>
      </c>
      <c r="C58" s="20">
        <f t="shared" ref="C58:J58" si="19">+C59+C61+C63+C65+C68</f>
        <v>1525845</v>
      </c>
      <c r="D58" s="20">
        <f t="shared" si="19"/>
        <v>0</v>
      </c>
      <c r="E58" s="20">
        <f t="shared" si="19"/>
        <v>0</v>
      </c>
      <c r="F58" s="20">
        <f t="shared" si="19"/>
        <v>0</v>
      </c>
      <c r="G58" s="20">
        <f t="shared" si="19"/>
        <v>0</v>
      </c>
      <c r="H58" s="20">
        <f t="shared" si="19"/>
        <v>0</v>
      </c>
      <c r="I58" s="20">
        <f t="shared" si="19"/>
        <v>92400</v>
      </c>
      <c r="J58" s="20">
        <f t="shared" si="19"/>
        <v>1433445</v>
      </c>
    </row>
    <row r="59" spans="1:10" ht="17.100000000000001" customHeight="1" x14ac:dyDescent="0.25">
      <c r="A59" s="27" t="s">
        <v>128</v>
      </c>
      <c r="B59" s="21" t="s">
        <v>239</v>
      </c>
      <c r="C59" s="22">
        <f t="shared" ref="C59:J59" si="20">+C60</f>
        <v>380491</v>
      </c>
      <c r="D59" s="22">
        <f t="shared" si="20"/>
        <v>0</v>
      </c>
      <c r="E59" s="22">
        <f t="shared" si="20"/>
        <v>0</v>
      </c>
      <c r="F59" s="22">
        <f t="shared" si="20"/>
        <v>0</v>
      </c>
      <c r="G59" s="22">
        <f t="shared" si="20"/>
        <v>0</v>
      </c>
      <c r="H59" s="22">
        <f t="shared" si="20"/>
        <v>0</v>
      </c>
      <c r="I59" s="22">
        <f t="shared" si="20"/>
        <v>15000</v>
      </c>
      <c r="J59" s="22">
        <f t="shared" si="20"/>
        <v>365491</v>
      </c>
    </row>
    <row r="60" spans="1:10" ht="17.100000000000001" customHeight="1" x14ac:dyDescent="0.25">
      <c r="A60" s="28" t="s">
        <v>25</v>
      </c>
      <c r="B60" s="21" t="s">
        <v>240</v>
      </c>
      <c r="C60" s="22">
        <f>+SUM(D60:J60)</f>
        <v>380491</v>
      </c>
      <c r="D60" s="22">
        <f>+SUMIF('TOTAL RECURSOS 2021'!$P:$P,CONCATENATE("O001",$A60,1,$F$8),'TOTAL RECURSOS 2021'!$N:$N)</f>
        <v>0</v>
      </c>
      <c r="E60" s="22">
        <f>+SUMIF('TOTAL RECURSOS 2021'!$P:$P,CONCATENATE("M001",$A60,1,$F$8),'TOTAL RECURSOS 2021'!$N:$N)</f>
        <v>0</v>
      </c>
      <c r="F60" s="22">
        <f>+SUMIF('TOTAL RECURSOS 2021'!$P:$P,CONCATENATE("E006",$A60,1,$F$8),'TOTAL RECURSOS 2021'!$N:$N)</f>
        <v>0</v>
      </c>
      <c r="G60" s="22">
        <f>+SUMIF('TOTAL RECURSOS 2021'!$P:$P,CONCATENATE("K024",$A60,1,$G$8),'TOTAL RECURSOS 2021'!$N:$N)</f>
        <v>0</v>
      </c>
      <c r="H60" s="22">
        <f>+SUMIF('TOTAL RECURSOS 2021'!$P:$P,CONCATENATE("O001",$A60,4,$F$8),'TOTAL RECURSOS 2021'!$N:$N)</f>
        <v>0</v>
      </c>
      <c r="I60" s="22">
        <f>+SUMIF('TOTAL RECURSOS 2021'!$P:$P,CONCATENATE("M001",$A60,4,$F$8),'TOTAL RECURSOS 2021'!$N:$N)</f>
        <v>15000</v>
      </c>
      <c r="J60" s="22">
        <f>+SUMIF('TOTAL RECURSOS 2021'!$P:$P,CONCATENATE("E006",$A60,4,$F$8),'TOTAL RECURSOS 2021'!$N:$N)</f>
        <v>365491</v>
      </c>
    </row>
    <row r="61" spans="1:10" ht="17.100000000000001" customHeight="1" x14ac:dyDescent="0.25">
      <c r="A61" s="27" t="s">
        <v>129</v>
      </c>
      <c r="B61" s="21" t="s">
        <v>241</v>
      </c>
      <c r="C61" s="22">
        <f t="shared" ref="C61:J61" si="21">+C62</f>
        <v>129454</v>
      </c>
      <c r="D61" s="22">
        <f t="shared" si="21"/>
        <v>0</v>
      </c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11000</v>
      </c>
      <c r="J61" s="22">
        <f t="shared" si="21"/>
        <v>118454</v>
      </c>
    </row>
    <row r="62" spans="1:10" ht="17.100000000000001" customHeight="1" x14ac:dyDescent="0.25">
      <c r="A62" s="28" t="s">
        <v>72</v>
      </c>
      <c r="B62" s="21" t="s">
        <v>241</v>
      </c>
      <c r="C62" s="22">
        <f>+SUM(D62:J62)</f>
        <v>129454</v>
      </c>
      <c r="D62" s="22">
        <f>+SUMIF('TOTAL RECURSOS 2021'!$P:$P,CONCATENATE("O001",$A62,1,$F$8),'TOTAL RECURSOS 2021'!$N:$N)</f>
        <v>0</v>
      </c>
      <c r="E62" s="22">
        <f>+SUMIF('TOTAL RECURSOS 2021'!$P:$P,CONCATENATE("M001",$A62,1,$F$8),'TOTAL RECURSOS 2021'!$N:$N)</f>
        <v>0</v>
      </c>
      <c r="F62" s="22">
        <f>+SUMIF('TOTAL RECURSOS 2021'!$P:$P,CONCATENATE("E006",$A62,1,$F$8),'TOTAL RECURSOS 2021'!$N:$N)</f>
        <v>0</v>
      </c>
      <c r="G62" s="22">
        <f>+SUMIF('TOTAL RECURSOS 2021'!$P:$P,CONCATENATE("K024",$A62,1,$G$8),'TOTAL RECURSOS 2021'!$N:$N)</f>
        <v>0</v>
      </c>
      <c r="H62" s="22">
        <f>+SUMIF('TOTAL RECURSOS 2021'!$P:$P,CONCATENATE("O001",$A62,4,$F$8),'TOTAL RECURSOS 2021'!$N:$N)</f>
        <v>0</v>
      </c>
      <c r="I62" s="22">
        <f>+SUMIF('TOTAL RECURSOS 2021'!$P:$P,CONCATENATE("M001",$A62,4,$F$8),'TOTAL RECURSOS 2021'!$N:$N)</f>
        <v>11000</v>
      </c>
      <c r="J62" s="22">
        <f>+SUMIF('TOTAL RECURSOS 2021'!$P:$P,CONCATENATE("E006",$A62,4,$F$8),'TOTAL RECURSOS 2021'!$N:$N)</f>
        <v>118454</v>
      </c>
    </row>
    <row r="63" spans="1:10" ht="17.100000000000001" customHeight="1" x14ac:dyDescent="0.25">
      <c r="A63" s="27" t="s">
        <v>130</v>
      </c>
      <c r="B63" s="21" t="s">
        <v>242</v>
      </c>
      <c r="C63" s="22">
        <f t="shared" ref="C63:J63" si="22">+C64</f>
        <v>106000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6000</v>
      </c>
      <c r="J63" s="22">
        <f t="shared" si="22"/>
        <v>100000</v>
      </c>
    </row>
    <row r="64" spans="1:10" ht="17.100000000000001" customHeight="1" x14ac:dyDescent="0.25">
      <c r="A64" s="28" t="s">
        <v>26</v>
      </c>
      <c r="B64" s="21" t="s">
        <v>243</v>
      </c>
      <c r="C64" s="22">
        <f>+SUM(D64:J64)</f>
        <v>106000</v>
      </c>
      <c r="D64" s="22">
        <f>+SUMIF('TOTAL RECURSOS 2021'!$P:$P,CONCATENATE("O001",$A64,1,$F$8),'TOTAL RECURSOS 2021'!$N:$N)</f>
        <v>0</v>
      </c>
      <c r="E64" s="22">
        <f>+SUMIF('TOTAL RECURSOS 2021'!$P:$P,CONCATENATE("M001",$A64,1,$F$8),'TOTAL RECURSOS 2021'!$N:$N)</f>
        <v>0</v>
      </c>
      <c r="F64" s="22">
        <f>+SUMIF('TOTAL RECURSOS 2021'!$P:$P,CONCATENATE("E006",$A64,1,$F$8),'TOTAL RECURSOS 2021'!$N:$N)</f>
        <v>0</v>
      </c>
      <c r="G64" s="22">
        <f>+SUMIF('TOTAL RECURSOS 2021'!$P:$P,CONCATENATE("K024",$A64,1,$G$8),'TOTAL RECURSOS 2021'!$N:$N)</f>
        <v>0</v>
      </c>
      <c r="H64" s="22">
        <f>+SUMIF('TOTAL RECURSOS 2021'!$P:$P,CONCATENATE("O001",$A64,4,$F$8),'TOTAL RECURSOS 2021'!$N:$N)</f>
        <v>0</v>
      </c>
      <c r="I64" s="22">
        <f>+SUMIF('TOTAL RECURSOS 2021'!$P:$P,CONCATENATE("M001",$A64,4,$F$8),'TOTAL RECURSOS 2021'!$N:$N)</f>
        <v>6000</v>
      </c>
      <c r="J64" s="22">
        <f>+SUMIF('TOTAL RECURSOS 2021'!$P:$P,CONCATENATE("E006",$A64,4,$F$8),'TOTAL RECURSOS 2021'!$N:$N)</f>
        <v>100000</v>
      </c>
    </row>
    <row r="65" spans="1:10" ht="17.100000000000001" customHeight="1" x14ac:dyDescent="0.25">
      <c r="A65" s="27" t="s">
        <v>131</v>
      </c>
      <c r="B65" s="21" t="s">
        <v>244</v>
      </c>
      <c r="C65" s="22">
        <f t="shared" ref="C65:J65" si="23">+C66+C67</f>
        <v>755400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5400</v>
      </c>
      <c r="J65" s="22">
        <f t="shared" si="23"/>
        <v>750000</v>
      </c>
    </row>
    <row r="66" spans="1:10" ht="17.100000000000001" customHeight="1" x14ac:dyDescent="0.25">
      <c r="A66" s="28" t="s">
        <v>49</v>
      </c>
      <c r="B66" s="21" t="s">
        <v>245</v>
      </c>
      <c r="C66" s="22">
        <f>+SUM(D66:J66)</f>
        <v>55400</v>
      </c>
      <c r="D66" s="22">
        <f>+SUMIF('TOTAL RECURSOS 2021'!$P:$P,CONCATENATE("O001",$A66,1,$F$8),'TOTAL RECURSOS 2021'!$N:$N)</f>
        <v>0</v>
      </c>
      <c r="E66" s="22">
        <f>+SUMIF('TOTAL RECURSOS 2021'!$P:$P,CONCATENATE("M001",$A66,1,$F$8),'TOTAL RECURSOS 2021'!$N:$N)</f>
        <v>0</v>
      </c>
      <c r="F66" s="22">
        <f>+SUMIF('TOTAL RECURSOS 2021'!$P:$P,CONCATENATE("E006",$A66,1,$F$8),'TOTAL RECURSOS 2021'!$N:$N)</f>
        <v>0</v>
      </c>
      <c r="G66" s="22">
        <f>+SUMIF('TOTAL RECURSOS 2021'!$P:$P,CONCATENATE("K024",$A66,1,$G$8),'TOTAL RECURSOS 2021'!$N:$N)</f>
        <v>0</v>
      </c>
      <c r="H66" s="22">
        <f>+SUMIF('TOTAL RECURSOS 2021'!$P:$P,CONCATENATE("O001",$A66,4,$F$8),'TOTAL RECURSOS 2021'!$N:$N)</f>
        <v>0</v>
      </c>
      <c r="I66" s="22">
        <f>+SUMIF('TOTAL RECURSOS 2021'!$P:$P,CONCATENATE("M001",$A66,4,$F$8),'TOTAL RECURSOS 2021'!$N:$N)</f>
        <v>5400</v>
      </c>
      <c r="J66" s="22">
        <f>+SUMIF('TOTAL RECURSOS 2021'!$P:$P,CONCATENATE("E006",$A66,4,$F$8),'TOTAL RECURSOS 2021'!$N:$N)</f>
        <v>50000</v>
      </c>
    </row>
    <row r="67" spans="1:10" ht="17.100000000000001" customHeight="1" x14ac:dyDescent="0.25">
      <c r="A67" s="28" t="s">
        <v>73</v>
      </c>
      <c r="B67" s="21" t="s">
        <v>246</v>
      </c>
      <c r="C67" s="22">
        <f>+SUM(D67:J67)</f>
        <v>700000</v>
      </c>
      <c r="D67" s="22">
        <f>+SUMIF('TOTAL RECURSOS 2021'!$P:$P,CONCATENATE("O001",$A67,1,$F$8),'TOTAL RECURSOS 2021'!$N:$N)</f>
        <v>0</v>
      </c>
      <c r="E67" s="22">
        <f>+SUMIF('TOTAL RECURSOS 2021'!$P:$P,CONCATENATE("M001",$A67,1,$F$8),'TOTAL RECURSOS 2021'!$N:$N)</f>
        <v>0</v>
      </c>
      <c r="F67" s="22">
        <f>+SUMIF('TOTAL RECURSOS 2021'!$P:$P,CONCATENATE("E006",$A67,1,$F$8),'TOTAL RECURSOS 2021'!$N:$N)</f>
        <v>0</v>
      </c>
      <c r="G67" s="22">
        <f>+SUMIF('TOTAL RECURSOS 2021'!$P:$P,CONCATENATE("K024",$A67,1,$G$8),'TOTAL RECURSOS 2021'!$N:$N)</f>
        <v>0</v>
      </c>
      <c r="H67" s="22">
        <f>+SUMIF('TOTAL RECURSOS 2021'!$P:$P,CONCATENATE("O001",$A67,4,$F$8),'TOTAL RECURSOS 2021'!$N:$N)</f>
        <v>0</v>
      </c>
      <c r="I67" s="22">
        <f>+SUMIF('TOTAL RECURSOS 2021'!$P:$P,CONCATENATE("M001",$A67,4,$F$8),'TOTAL RECURSOS 2021'!$N:$N)</f>
        <v>0</v>
      </c>
      <c r="J67" s="22">
        <f>+SUMIF('TOTAL RECURSOS 2021'!$P:$P,CONCATENATE("E006",$A67,4,$F$8),'TOTAL RECURSOS 2021'!$N:$N)</f>
        <v>700000</v>
      </c>
    </row>
    <row r="68" spans="1:10" ht="17.100000000000001" customHeight="1" x14ac:dyDescent="0.25">
      <c r="A68" s="27" t="s">
        <v>132</v>
      </c>
      <c r="B68" s="21" t="s">
        <v>247</v>
      </c>
      <c r="C68" s="22">
        <f t="shared" ref="C68:J68" si="24">+C69</f>
        <v>154500</v>
      </c>
      <c r="D68" s="22">
        <f t="shared" si="24"/>
        <v>0</v>
      </c>
      <c r="E68" s="22">
        <f t="shared" si="24"/>
        <v>0</v>
      </c>
      <c r="F68" s="22">
        <f t="shared" si="24"/>
        <v>0</v>
      </c>
      <c r="G68" s="22">
        <f t="shared" si="24"/>
        <v>0</v>
      </c>
      <c r="H68" s="22">
        <f t="shared" si="24"/>
        <v>0</v>
      </c>
      <c r="I68" s="22">
        <f t="shared" si="24"/>
        <v>55000</v>
      </c>
      <c r="J68" s="22">
        <f t="shared" si="24"/>
        <v>99500</v>
      </c>
    </row>
    <row r="69" spans="1:10" ht="17.100000000000001" customHeight="1" x14ac:dyDescent="0.25">
      <c r="A69" s="28" t="s">
        <v>74</v>
      </c>
      <c r="B69" s="21" t="s">
        <v>247</v>
      </c>
      <c r="C69" s="22">
        <f>+SUM(D69:J69)</f>
        <v>154500</v>
      </c>
      <c r="D69" s="22">
        <f>+SUMIF('TOTAL RECURSOS 2021'!$P:$P,CONCATENATE("O001",$A69,1,$F$8),'TOTAL RECURSOS 2021'!$N:$N)</f>
        <v>0</v>
      </c>
      <c r="E69" s="22">
        <f>+SUMIF('TOTAL RECURSOS 2021'!$P:$P,CONCATENATE("M001",$A69,1,$F$8),'TOTAL RECURSOS 2021'!$N:$N)</f>
        <v>0</v>
      </c>
      <c r="F69" s="22">
        <f>+SUMIF('TOTAL RECURSOS 2021'!$P:$P,CONCATENATE("E006",$A69,1,$F$8),'TOTAL RECURSOS 2021'!$N:$N)</f>
        <v>0</v>
      </c>
      <c r="G69" s="22">
        <f>+SUMIF('TOTAL RECURSOS 2021'!$P:$P,CONCATENATE("K024",$A69,1,$G$8),'TOTAL RECURSOS 2021'!$N:$N)</f>
        <v>0</v>
      </c>
      <c r="H69" s="22">
        <f>+SUMIF('TOTAL RECURSOS 2021'!$P:$P,CONCATENATE("O001",$A69,4,$F$8),'TOTAL RECURSOS 2021'!$N:$N)</f>
        <v>0</v>
      </c>
      <c r="I69" s="22">
        <f>+SUMIF('TOTAL RECURSOS 2021'!$P:$P,CONCATENATE("M001",$A69,4,$F$8),'TOTAL RECURSOS 2021'!$N:$N)</f>
        <v>55000</v>
      </c>
      <c r="J69" s="22">
        <f>+SUMIF('TOTAL RECURSOS 2021'!$P:$P,CONCATENATE("E006",$A69,4,$F$8),'TOTAL RECURSOS 2021'!$N:$N)</f>
        <v>99500</v>
      </c>
    </row>
    <row r="70" spans="1:10" s="9" customFormat="1" ht="17.100000000000001" customHeight="1" x14ac:dyDescent="0.2">
      <c r="A70" s="26">
        <v>2200</v>
      </c>
      <c r="B70" s="19" t="s">
        <v>248</v>
      </c>
      <c r="C70" s="20">
        <f t="shared" ref="C70:J70" si="25">+C71+C75</f>
        <v>753432</v>
      </c>
      <c r="D70" s="20">
        <f t="shared" si="25"/>
        <v>0</v>
      </c>
      <c r="E70" s="20">
        <f t="shared" si="25"/>
        <v>0</v>
      </c>
      <c r="F70" s="20">
        <f t="shared" si="25"/>
        <v>0</v>
      </c>
      <c r="G70" s="20">
        <f t="shared" si="25"/>
        <v>0</v>
      </c>
      <c r="H70" s="20">
        <f t="shared" si="25"/>
        <v>0</v>
      </c>
      <c r="I70" s="20">
        <f t="shared" si="25"/>
        <v>42348</v>
      </c>
      <c r="J70" s="20">
        <f t="shared" si="25"/>
        <v>711084</v>
      </c>
    </row>
    <row r="71" spans="1:10" ht="17.100000000000001" customHeight="1" x14ac:dyDescent="0.25">
      <c r="A71" s="27" t="s">
        <v>133</v>
      </c>
      <c r="B71" s="21" t="s">
        <v>249</v>
      </c>
      <c r="C71" s="22">
        <f>+C72+C73+C74</f>
        <v>721084</v>
      </c>
      <c r="D71" s="22">
        <f t="shared" ref="D71:J71" si="26">+D72+D73+D74</f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40000</v>
      </c>
      <c r="J71" s="22">
        <f t="shared" si="26"/>
        <v>681084</v>
      </c>
    </row>
    <row r="72" spans="1:10" ht="17.100000000000001" customHeight="1" x14ac:dyDescent="0.25">
      <c r="A72" s="28">
        <v>22103</v>
      </c>
      <c r="B72" s="29" t="s">
        <v>474</v>
      </c>
      <c r="C72" s="22">
        <f>+SUM(D72:J72)</f>
        <v>0</v>
      </c>
      <c r="D72" s="22">
        <f>+SUMIF('TOTAL RECURSOS 2021'!$P:$P,CONCATENATE("O001",$A72,1,$F$8),'TOTAL RECURSOS 2021'!$N:$N)</f>
        <v>0</v>
      </c>
      <c r="E72" s="22">
        <f>+SUMIF('TOTAL RECURSOS 2021'!$P:$P,CONCATENATE("M001",$A72,1,$F$8),'TOTAL RECURSOS 2021'!$N:$N)</f>
        <v>0</v>
      </c>
      <c r="F72" s="22">
        <f>+SUMIF('TOTAL RECURSOS 2021'!$P:$P,CONCATENATE("E006",$A72,1,$F$8),'TOTAL RECURSOS 2021'!$N:$N)</f>
        <v>0</v>
      </c>
      <c r="G72" s="22">
        <f>+SUMIF('TOTAL RECURSOS 2021'!$P:$P,CONCATENATE("K024",$A72,1,$G$8),'TOTAL RECURSOS 2021'!$N:$N)</f>
        <v>0</v>
      </c>
      <c r="H72" s="22">
        <f>+SUMIF('TOTAL RECURSOS 2021'!$P:$P,CONCATENATE("O001",$A72,4,$F$8),'TOTAL RECURSOS 2021'!$N:$N)</f>
        <v>0</v>
      </c>
      <c r="I72" s="22">
        <f>+SUMIF('TOTAL RECURSOS 2021'!$P:$P,CONCATENATE("M001",$A72,4,$F$8),'TOTAL RECURSOS 2021'!$N:$N)</f>
        <v>0</v>
      </c>
      <c r="J72" s="22">
        <f>+SUMIF('TOTAL RECURSOS 2021'!$P:$P,CONCATENATE("E006",$A72,4,$F$8),'TOTAL RECURSOS 2021'!$N:$N)</f>
        <v>0</v>
      </c>
    </row>
    <row r="73" spans="1:10" ht="17.100000000000001" customHeight="1" x14ac:dyDescent="0.25">
      <c r="A73" s="28" t="s">
        <v>16</v>
      </c>
      <c r="B73" s="29" t="s">
        <v>250</v>
      </c>
      <c r="C73" s="22">
        <f>+SUM(D73:J73)</f>
        <v>201156</v>
      </c>
      <c r="D73" s="22">
        <f>+SUMIF('TOTAL RECURSOS 2021'!$P:$P,CONCATENATE("O001",$A73,1,$F$8),'TOTAL RECURSOS 2021'!$N:$N)</f>
        <v>0</v>
      </c>
      <c r="E73" s="22">
        <f>+SUMIF('TOTAL RECURSOS 2021'!$P:$P,CONCATENATE("M001",$A73,1,$F$8),'TOTAL RECURSOS 2021'!$N:$N)</f>
        <v>0</v>
      </c>
      <c r="F73" s="22">
        <f>+SUMIF('TOTAL RECURSOS 2021'!$P:$P,CONCATENATE("E006",$A73,1,$F$8),'TOTAL RECURSOS 2021'!$N:$N)</f>
        <v>0</v>
      </c>
      <c r="G73" s="22">
        <f>+SUMIF('TOTAL RECURSOS 2021'!$P:$P,CONCATENATE("K024",$A73,1,$G$8),'TOTAL RECURSOS 2021'!$N:$N)</f>
        <v>0</v>
      </c>
      <c r="H73" s="22">
        <f>+SUMIF('TOTAL RECURSOS 2021'!$P:$P,CONCATENATE("O001",$A73,4,$F$8),'TOTAL RECURSOS 2021'!$N:$N)</f>
        <v>0</v>
      </c>
      <c r="I73" s="22">
        <f>+SUMIF('TOTAL RECURSOS 2021'!$P:$P,CONCATENATE("M001",$A73,4,$F$8),'TOTAL RECURSOS 2021'!$N:$N)</f>
        <v>40000</v>
      </c>
      <c r="J73" s="22">
        <f>+SUMIF('TOTAL RECURSOS 2021'!$P:$P,CONCATENATE("E006",$A73,4,$F$8),'TOTAL RECURSOS 2021'!$N:$N)</f>
        <v>161156</v>
      </c>
    </row>
    <row r="74" spans="1:10" ht="17.100000000000001" customHeight="1" x14ac:dyDescent="0.25">
      <c r="A74" s="28" t="s">
        <v>63</v>
      </c>
      <c r="B74" s="21" t="s">
        <v>251</v>
      </c>
      <c r="C74" s="22">
        <f>+SUM(D74:J74)</f>
        <v>519928</v>
      </c>
      <c r="D74" s="22">
        <f>+SUMIF('TOTAL RECURSOS 2021'!$P:$P,CONCATENATE("O001",$A74,1,$F$8),'TOTAL RECURSOS 2021'!$N:$N)</f>
        <v>0</v>
      </c>
      <c r="E74" s="22">
        <f>+SUMIF('TOTAL RECURSOS 2021'!$P:$P,CONCATENATE("M001",$A74,1,$F$8),'TOTAL RECURSOS 2021'!$N:$N)</f>
        <v>0</v>
      </c>
      <c r="F74" s="22">
        <f>+SUMIF('TOTAL RECURSOS 2021'!$P:$P,CONCATENATE("E006",$A74,1,$F$8),'TOTAL RECURSOS 2021'!$N:$N)</f>
        <v>0</v>
      </c>
      <c r="G74" s="22">
        <f>+SUMIF('TOTAL RECURSOS 2021'!$P:$P,CONCATENATE("K024",$A74,1,$G$8),'TOTAL RECURSOS 2021'!$N:$N)</f>
        <v>0</v>
      </c>
      <c r="H74" s="22">
        <f>+SUMIF('TOTAL RECURSOS 2021'!$P:$P,CONCATENATE("O001",$A74,4,$F$8),'TOTAL RECURSOS 2021'!$N:$N)</f>
        <v>0</v>
      </c>
      <c r="I74" s="22">
        <f>+SUMIF('TOTAL RECURSOS 2021'!$P:$P,CONCATENATE("M001",$A74,4,$F$8),'TOTAL RECURSOS 2021'!$N:$N)</f>
        <v>0</v>
      </c>
      <c r="J74" s="22">
        <f>+SUMIF('TOTAL RECURSOS 2021'!$P:$P,CONCATENATE("E006",$A74,4,$F$8),'TOTAL RECURSOS 2021'!$N:$N)</f>
        <v>519928</v>
      </c>
    </row>
    <row r="75" spans="1:10" ht="17.100000000000001" customHeight="1" x14ac:dyDescent="0.25">
      <c r="A75" s="27" t="s">
        <v>134</v>
      </c>
      <c r="B75" s="21" t="s">
        <v>252</v>
      </c>
      <c r="C75" s="22">
        <f t="shared" ref="C75:J75" si="27">+C76</f>
        <v>32348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2348</v>
      </c>
      <c r="J75" s="22">
        <f t="shared" si="27"/>
        <v>30000</v>
      </c>
    </row>
    <row r="76" spans="1:10" ht="17.100000000000001" customHeight="1" x14ac:dyDescent="0.25">
      <c r="A76" s="28" t="s">
        <v>75</v>
      </c>
      <c r="B76" s="21" t="s">
        <v>252</v>
      </c>
      <c r="C76" s="22">
        <f>+SUM(D76:J76)</f>
        <v>32348</v>
      </c>
      <c r="D76" s="22">
        <f>+SUMIF('TOTAL RECURSOS 2021'!$P:$P,CONCATENATE("O001",$A76,1,$F$8),'TOTAL RECURSOS 2021'!$N:$N)</f>
        <v>0</v>
      </c>
      <c r="E76" s="22">
        <f>+SUMIF('TOTAL RECURSOS 2021'!$P:$P,CONCATENATE("M001",$A76,1,$F$8),'TOTAL RECURSOS 2021'!$N:$N)</f>
        <v>0</v>
      </c>
      <c r="F76" s="22">
        <f>+SUMIF('TOTAL RECURSOS 2021'!$P:$P,CONCATENATE("E006",$A76,1,$F$8),'TOTAL RECURSOS 2021'!$N:$N)</f>
        <v>0</v>
      </c>
      <c r="G76" s="22">
        <f>+SUMIF('TOTAL RECURSOS 2021'!$P:$P,CONCATENATE("K024",$A76,1,$G$8),'TOTAL RECURSOS 2021'!$N:$N)</f>
        <v>0</v>
      </c>
      <c r="H76" s="22">
        <f>+SUMIF('TOTAL RECURSOS 2021'!$P:$P,CONCATENATE("O001",$A76,4,$F$8),'TOTAL RECURSOS 2021'!$N:$N)</f>
        <v>0</v>
      </c>
      <c r="I76" s="22">
        <f>+SUMIF('TOTAL RECURSOS 2021'!$P:$P,CONCATENATE("M001",$A76,4,$F$8),'TOTAL RECURSOS 2021'!$N:$N)</f>
        <v>2348</v>
      </c>
      <c r="J76" s="22">
        <f>+SUMIF('TOTAL RECURSOS 2021'!$P:$P,CONCATENATE("E006",$A76,4,$F$8),'TOTAL RECURSOS 2021'!$N:$N)</f>
        <v>30000</v>
      </c>
    </row>
    <row r="77" spans="1:10" s="9" customFormat="1" ht="17.100000000000001" customHeight="1" x14ac:dyDescent="0.2">
      <c r="A77" s="26">
        <v>2400</v>
      </c>
      <c r="B77" s="19" t="s">
        <v>253</v>
      </c>
      <c r="C77" s="20">
        <f t="shared" ref="C77:J77" si="28">+C78+C80+C82+C84+C86+C88+C90+C92+C94</f>
        <v>4963400</v>
      </c>
      <c r="D77" s="20">
        <f t="shared" si="28"/>
        <v>0</v>
      </c>
      <c r="E77" s="20">
        <f t="shared" si="28"/>
        <v>0</v>
      </c>
      <c r="F77" s="20">
        <f t="shared" si="28"/>
        <v>0</v>
      </c>
      <c r="G77" s="20">
        <f t="shared" si="28"/>
        <v>0</v>
      </c>
      <c r="H77" s="20">
        <f t="shared" si="28"/>
        <v>0</v>
      </c>
      <c r="I77" s="20">
        <f t="shared" si="28"/>
        <v>5000</v>
      </c>
      <c r="J77" s="20">
        <f t="shared" si="28"/>
        <v>4958400</v>
      </c>
    </row>
    <row r="78" spans="1:10" ht="17.100000000000001" customHeight="1" x14ac:dyDescent="0.25">
      <c r="A78" s="27" t="s">
        <v>135</v>
      </c>
      <c r="B78" s="21" t="s">
        <v>254</v>
      </c>
      <c r="C78" s="22">
        <f t="shared" ref="C78:J78" si="29">+C79</f>
        <v>0</v>
      </c>
      <c r="D78" s="22">
        <f t="shared" si="29"/>
        <v>0</v>
      </c>
      <c r="E78" s="22">
        <f t="shared" si="29"/>
        <v>0</v>
      </c>
      <c r="F78" s="22">
        <f t="shared" si="29"/>
        <v>0</v>
      </c>
      <c r="G78" s="22">
        <f t="shared" si="29"/>
        <v>0</v>
      </c>
      <c r="H78" s="22">
        <f t="shared" si="29"/>
        <v>0</v>
      </c>
      <c r="I78" s="22">
        <f t="shared" si="29"/>
        <v>0</v>
      </c>
      <c r="J78" s="22">
        <f t="shared" si="29"/>
        <v>0</v>
      </c>
    </row>
    <row r="79" spans="1:10" ht="17.100000000000001" customHeight="1" x14ac:dyDescent="0.25">
      <c r="A79" s="28" t="s">
        <v>76</v>
      </c>
      <c r="B79" s="21" t="s">
        <v>254</v>
      </c>
      <c r="C79" s="22">
        <f>+SUM(D79:J79)</f>
        <v>0</v>
      </c>
      <c r="D79" s="22">
        <f>+SUMIF('TOTAL RECURSOS 2021'!$P:$P,CONCATENATE("O001",$A79,1,$F$8),'TOTAL RECURSOS 2021'!$N:$N)</f>
        <v>0</v>
      </c>
      <c r="E79" s="22">
        <f>+SUMIF('TOTAL RECURSOS 2021'!$P:$P,CONCATENATE("M001",$A79,1,$F$8),'TOTAL RECURSOS 2021'!$N:$N)</f>
        <v>0</v>
      </c>
      <c r="F79" s="22">
        <f>+SUMIF('TOTAL RECURSOS 2021'!$P:$P,CONCATENATE("E006",$A79,1,$F$8),'TOTAL RECURSOS 2021'!$N:$N)</f>
        <v>0</v>
      </c>
      <c r="G79" s="22">
        <f>+SUMIF('TOTAL RECURSOS 2021'!$P:$P,CONCATENATE("K024",$A79,1,$G$8),'TOTAL RECURSOS 2021'!$N:$N)</f>
        <v>0</v>
      </c>
      <c r="H79" s="22">
        <f>+SUMIF('TOTAL RECURSOS 2021'!$P:$P,CONCATENATE("O001",$A79,4,$F$8),'TOTAL RECURSOS 2021'!$N:$N)</f>
        <v>0</v>
      </c>
      <c r="I79" s="22">
        <f>+SUMIF('TOTAL RECURSOS 2021'!$P:$P,CONCATENATE("M001",$A79,4,$F$8),'TOTAL RECURSOS 2021'!$N:$N)</f>
        <v>0</v>
      </c>
      <c r="J79" s="22">
        <f>+SUMIF('TOTAL RECURSOS 2021'!$P:$P,CONCATENATE("E006",$A79,4,$F$8),'TOTAL RECURSOS 2021'!$N:$N)</f>
        <v>0</v>
      </c>
    </row>
    <row r="80" spans="1:10" ht="17.100000000000001" customHeight="1" x14ac:dyDescent="0.25">
      <c r="A80" s="27" t="s">
        <v>136</v>
      </c>
      <c r="B80" s="21" t="s">
        <v>255</v>
      </c>
      <c r="C80" s="22">
        <f t="shared" ref="C80:J80" si="30">+C81</f>
        <v>10000</v>
      </c>
      <c r="D80" s="22">
        <f t="shared" si="30"/>
        <v>0</v>
      </c>
      <c r="E80" s="22">
        <f t="shared" si="30"/>
        <v>0</v>
      </c>
      <c r="F80" s="22">
        <f t="shared" si="30"/>
        <v>0</v>
      </c>
      <c r="G80" s="22">
        <f t="shared" si="30"/>
        <v>0</v>
      </c>
      <c r="H80" s="22">
        <f t="shared" si="30"/>
        <v>0</v>
      </c>
      <c r="I80" s="22">
        <f t="shared" si="30"/>
        <v>0</v>
      </c>
      <c r="J80" s="22">
        <f t="shared" si="30"/>
        <v>10000</v>
      </c>
    </row>
    <row r="81" spans="1:10" ht="17.100000000000001" customHeight="1" x14ac:dyDescent="0.25">
      <c r="A81" s="28" t="s">
        <v>77</v>
      </c>
      <c r="B81" s="21" t="s">
        <v>255</v>
      </c>
      <c r="C81" s="22">
        <f>+SUM(D81:J81)</f>
        <v>10000</v>
      </c>
      <c r="D81" s="22">
        <f>+SUMIF('TOTAL RECURSOS 2021'!$P:$P,CONCATENATE("O001",$A81,1,$F$8),'TOTAL RECURSOS 2021'!$N:$N)</f>
        <v>0</v>
      </c>
      <c r="E81" s="22">
        <f>+SUMIF('TOTAL RECURSOS 2021'!$P:$P,CONCATENATE("M001",$A81,1,$F$8),'TOTAL RECURSOS 2021'!$N:$N)</f>
        <v>0</v>
      </c>
      <c r="F81" s="22">
        <f>+SUMIF('TOTAL RECURSOS 2021'!$P:$P,CONCATENATE("E006",$A81,1,$F$8),'TOTAL RECURSOS 2021'!$N:$N)</f>
        <v>0</v>
      </c>
      <c r="G81" s="22">
        <f>+SUMIF('TOTAL RECURSOS 2021'!$P:$P,CONCATENATE("K024",$A81,1,$G$8),'TOTAL RECURSOS 2021'!$N:$N)</f>
        <v>0</v>
      </c>
      <c r="H81" s="22">
        <f>+SUMIF('TOTAL RECURSOS 2021'!$P:$P,CONCATENATE("O001",$A81,4,$F$8),'TOTAL RECURSOS 2021'!$N:$N)</f>
        <v>0</v>
      </c>
      <c r="I81" s="22">
        <f>+SUMIF('TOTAL RECURSOS 2021'!$P:$P,CONCATENATE("M001",$A81,4,$F$8),'TOTAL RECURSOS 2021'!$N:$N)</f>
        <v>0</v>
      </c>
      <c r="J81" s="22">
        <f>+SUMIF('TOTAL RECURSOS 2021'!$P:$P,CONCATENATE("E006",$A81,4,$F$8),'TOTAL RECURSOS 2021'!$N:$N)</f>
        <v>10000</v>
      </c>
    </row>
    <row r="82" spans="1:10" ht="17.100000000000001" customHeight="1" x14ac:dyDescent="0.25">
      <c r="A82" s="27" t="s">
        <v>137</v>
      </c>
      <c r="B82" s="21" t="s">
        <v>256</v>
      </c>
      <c r="C82" s="22">
        <f t="shared" ref="C82:J82" si="31">+C83</f>
        <v>11000</v>
      </c>
      <c r="D82" s="22">
        <f t="shared" si="31"/>
        <v>0</v>
      </c>
      <c r="E82" s="22">
        <f t="shared" si="31"/>
        <v>0</v>
      </c>
      <c r="F82" s="22">
        <f t="shared" si="31"/>
        <v>0</v>
      </c>
      <c r="G82" s="22">
        <f t="shared" si="31"/>
        <v>0</v>
      </c>
      <c r="H82" s="22">
        <f t="shared" si="31"/>
        <v>0</v>
      </c>
      <c r="I82" s="22">
        <f t="shared" si="31"/>
        <v>1000</v>
      </c>
      <c r="J82" s="22">
        <f t="shared" si="31"/>
        <v>10000</v>
      </c>
    </row>
    <row r="83" spans="1:10" ht="17.100000000000001" customHeight="1" x14ac:dyDescent="0.25">
      <c r="A83" s="28" t="s">
        <v>78</v>
      </c>
      <c r="B83" s="21" t="s">
        <v>256</v>
      </c>
      <c r="C83" s="22">
        <f>+SUM(D83:J83)</f>
        <v>11000</v>
      </c>
      <c r="D83" s="22">
        <f>+SUMIF('TOTAL RECURSOS 2021'!$P:$P,CONCATENATE("O001",$A83,1,$F$8),'TOTAL RECURSOS 2021'!$N:$N)</f>
        <v>0</v>
      </c>
      <c r="E83" s="22">
        <f>+SUMIF('TOTAL RECURSOS 2021'!$P:$P,CONCATENATE("M001",$A83,1,$F$8),'TOTAL RECURSOS 2021'!$N:$N)</f>
        <v>0</v>
      </c>
      <c r="F83" s="22">
        <f>+SUMIF('TOTAL RECURSOS 2021'!$P:$P,CONCATENATE("E006",$A83,1,$F$8),'TOTAL RECURSOS 2021'!$N:$N)</f>
        <v>0</v>
      </c>
      <c r="G83" s="22">
        <f>+SUMIF('TOTAL RECURSOS 2021'!$P:$P,CONCATENATE("K024",$A83,1,$G$8),'TOTAL RECURSOS 2021'!$N:$N)</f>
        <v>0</v>
      </c>
      <c r="H83" s="22">
        <f>+SUMIF('TOTAL RECURSOS 2021'!$P:$P,CONCATENATE("O001",$A83,4,$F$8),'TOTAL RECURSOS 2021'!$N:$N)</f>
        <v>0</v>
      </c>
      <c r="I83" s="22">
        <f>+SUMIF('TOTAL RECURSOS 2021'!$P:$P,CONCATENATE("M001",$A83,4,$F$8),'TOTAL RECURSOS 2021'!$N:$N)</f>
        <v>1000</v>
      </c>
      <c r="J83" s="22">
        <f>+SUMIF('TOTAL RECURSOS 2021'!$P:$P,CONCATENATE("E006",$A83,4,$F$8),'TOTAL RECURSOS 2021'!$N:$N)</f>
        <v>10000</v>
      </c>
    </row>
    <row r="84" spans="1:10" ht="17.100000000000001" customHeight="1" x14ac:dyDescent="0.25">
      <c r="A84" s="27" t="s">
        <v>138</v>
      </c>
      <c r="B84" s="21" t="s">
        <v>257</v>
      </c>
      <c r="C84" s="22">
        <f t="shared" ref="C84:J84" si="32">+C85</f>
        <v>10000</v>
      </c>
      <c r="D84" s="22">
        <f t="shared" si="32"/>
        <v>0</v>
      </c>
      <c r="E84" s="22">
        <f t="shared" si="32"/>
        <v>0</v>
      </c>
      <c r="F84" s="22">
        <f t="shared" si="32"/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10000</v>
      </c>
    </row>
    <row r="85" spans="1:10" ht="17.100000000000001" customHeight="1" x14ac:dyDescent="0.25">
      <c r="A85" s="28" t="s">
        <v>79</v>
      </c>
      <c r="B85" s="21" t="s">
        <v>257</v>
      </c>
      <c r="C85" s="22">
        <f>+SUM(D85:J85)</f>
        <v>10000</v>
      </c>
      <c r="D85" s="22">
        <f>+SUMIF('TOTAL RECURSOS 2021'!$P:$P,CONCATENATE("O001",$A85,1,$F$8),'TOTAL RECURSOS 2021'!$N:$N)</f>
        <v>0</v>
      </c>
      <c r="E85" s="22">
        <f>+SUMIF('TOTAL RECURSOS 2021'!$P:$P,CONCATENATE("M001",$A85,1,$F$8),'TOTAL RECURSOS 2021'!$N:$N)</f>
        <v>0</v>
      </c>
      <c r="F85" s="22">
        <f>+SUMIF('TOTAL RECURSOS 2021'!$P:$P,CONCATENATE("E006",$A85,1,$F$8),'TOTAL RECURSOS 2021'!$N:$N)</f>
        <v>0</v>
      </c>
      <c r="G85" s="22">
        <f>+SUMIF('TOTAL RECURSOS 2021'!$P:$P,CONCATENATE("K024",$A85,1,$G$8),'TOTAL RECURSOS 2021'!$N:$N)</f>
        <v>0</v>
      </c>
      <c r="H85" s="22">
        <f>+SUMIF('TOTAL RECURSOS 2021'!$P:$P,CONCATENATE("O001",$A85,4,$F$8),'TOTAL RECURSOS 2021'!$N:$N)</f>
        <v>0</v>
      </c>
      <c r="I85" s="22">
        <f>+SUMIF('TOTAL RECURSOS 2021'!$P:$P,CONCATENATE("M001",$A85,4,$F$8),'TOTAL RECURSOS 2021'!$N:$N)</f>
        <v>0</v>
      </c>
      <c r="J85" s="22">
        <f>+SUMIF('TOTAL RECURSOS 2021'!$P:$P,CONCATENATE("E006",$A85,4,$F$8),'TOTAL RECURSOS 2021'!$N:$N)</f>
        <v>10000</v>
      </c>
    </row>
    <row r="86" spans="1:10" ht="17.100000000000001" customHeight="1" x14ac:dyDescent="0.25">
      <c r="A86" s="27" t="s">
        <v>139</v>
      </c>
      <c r="B86" s="21" t="s">
        <v>258</v>
      </c>
      <c r="C86" s="22">
        <f t="shared" ref="C86:J86" si="33">+C87</f>
        <v>10000</v>
      </c>
      <c r="D86" s="22">
        <f t="shared" si="33"/>
        <v>0</v>
      </c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2">
        <f t="shared" si="33"/>
        <v>0</v>
      </c>
      <c r="J86" s="22">
        <f t="shared" si="33"/>
        <v>10000</v>
      </c>
    </row>
    <row r="87" spans="1:10" ht="17.100000000000001" customHeight="1" x14ac:dyDescent="0.25">
      <c r="A87" s="28" t="s">
        <v>80</v>
      </c>
      <c r="B87" s="21" t="s">
        <v>258</v>
      </c>
      <c r="C87" s="22">
        <f>+SUM(D87:J87)</f>
        <v>10000</v>
      </c>
      <c r="D87" s="22">
        <f>+SUMIF('TOTAL RECURSOS 2021'!$P:$P,CONCATENATE("O001",$A87,1,$F$8),'TOTAL RECURSOS 2021'!$N:$N)</f>
        <v>0</v>
      </c>
      <c r="E87" s="22">
        <f>+SUMIF('TOTAL RECURSOS 2021'!$P:$P,CONCATENATE("M001",$A87,1,$F$8),'TOTAL RECURSOS 2021'!$N:$N)</f>
        <v>0</v>
      </c>
      <c r="F87" s="22">
        <f>+SUMIF('TOTAL RECURSOS 2021'!$P:$P,CONCATENATE("E006",$A87,1,$F$8),'TOTAL RECURSOS 2021'!$N:$N)</f>
        <v>0</v>
      </c>
      <c r="G87" s="22">
        <f>+SUMIF('TOTAL RECURSOS 2021'!$P:$P,CONCATENATE("K024",$A87,1,$G$8),'TOTAL RECURSOS 2021'!$N:$N)</f>
        <v>0</v>
      </c>
      <c r="H87" s="22">
        <f>+SUMIF('TOTAL RECURSOS 2021'!$P:$P,CONCATENATE("O001",$A87,4,$F$8),'TOTAL RECURSOS 2021'!$N:$N)</f>
        <v>0</v>
      </c>
      <c r="I87" s="22">
        <f>+SUMIF('TOTAL RECURSOS 2021'!$P:$P,CONCATENATE("M001",$A87,4,$F$8),'TOTAL RECURSOS 2021'!$N:$N)</f>
        <v>0</v>
      </c>
      <c r="J87" s="22">
        <f>+SUMIF('TOTAL RECURSOS 2021'!$P:$P,CONCATENATE("E006",$A87,4,$F$8),'TOTAL RECURSOS 2021'!$N:$N)</f>
        <v>10000</v>
      </c>
    </row>
    <row r="88" spans="1:10" ht="17.100000000000001" customHeight="1" x14ac:dyDescent="0.25">
      <c r="A88" s="27" t="s">
        <v>140</v>
      </c>
      <c r="B88" s="21" t="s">
        <v>259</v>
      </c>
      <c r="C88" s="22">
        <f t="shared" ref="C88:J88" si="34">+C89</f>
        <v>3533000</v>
      </c>
      <c r="D88" s="22">
        <f t="shared" si="34"/>
        <v>0</v>
      </c>
      <c r="E88" s="22">
        <f t="shared" si="34"/>
        <v>0</v>
      </c>
      <c r="F88" s="22">
        <f t="shared" si="34"/>
        <v>0</v>
      </c>
      <c r="G88" s="22">
        <f t="shared" si="34"/>
        <v>0</v>
      </c>
      <c r="H88" s="22">
        <f t="shared" si="34"/>
        <v>0</v>
      </c>
      <c r="I88" s="22">
        <f t="shared" si="34"/>
        <v>3000</v>
      </c>
      <c r="J88" s="22">
        <f t="shared" si="34"/>
        <v>3530000</v>
      </c>
    </row>
    <row r="89" spans="1:10" ht="17.100000000000001" customHeight="1" x14ac:dyDescent="0.25">
      <c r="A89" s="28" t="s">
        <v>27</v>
      </c>
      <c r="B89" s="21" t="s">
        <v>259</v>
      </c>
      <c r="C89" s="22">
        <f>+SUM(D89:J89)</f>
        <v>3533000</v>
      </c>
      <c r="D89" s="22">
        <f>+SUMIF('TOTAL RECURSOS 2021'!$P:$P,CONCATENATE("O001",$A89,1,$F$8),'TOTAL RECURSOS 2021'!$N:$N)</f>
        <v>0</v>
      </c>
      <c r="E89" s="22">
        <f>+SUMIF('TOTAL RECURSOS 2021'!$P:$P,CONCATENATE("M001",$A89,1,$F$8),'TOTAL RECURSOS 2021'!$N:$N)</f>
        <v>0</v>
      </c>
      <c r="F89" s="22">
        <f>+SUMIF('TOTAL RECURSOS 2021'!$P:$P,CONCATENATE("E006",$A89,1,$F$8),'TOTAL RECURSOS 2021'!$N:$N)</f>
        <v>0</v>
      </c>
      <c r="G89" s="22">
        <f>+SUMIF('TOTAL RECURSOS 2021'!$P:$P,CONCATENATE("K024",$A89,1,$G$8),'TOTAL RECURSOS 2021'!$N:$N)</f>
        <v>0</v>
      </c>
      <c r="H89" s="22">
        <f>+SUMIF('TOTAL RECURSOS 2021'!$P:$P,CONCATENATE("O001",$A89,4,$F$8),'TOTAL RECURSOS 2021'!$N:$N)</f>
        <v>0</v>
      </c>
      <c r="I89" s="22">
        <f>+SUMIF('TOTAL RECURSOS 2021'!$P:$P,CONCATENATE("M001",$A89,4,$F$8),'TOTAL RECURSOS 2021'!$N:$N)</f>
        <v>3000</v>
      </c>
      <c r="J89" s="22">
        <f>+SUMIF('TOTAL RECURSOS 2021'!$P:$P,CONCATENATE("E006",$A89,4,$F$8),'TOTAL RECURSOS 2021'!$N:$N)</f>
        <v>3530000</v>
      </c>
    </row>
    <row r="90" spans="1:10" ht="17.100000000000001" customHeight="1" x14ac:dyDescent="0.25">
      <c r="A90" s="27" t="s">
        <v>141</v>
      </c>
      <c r="B90" s="21" t="s">
        <v>260</v>
      </c>
      <c r="C90" s="22">
        <f t="shared" ref="C90:J90" si="35">+C91</f>
        <v>943000</v>
      </c>
      <c r="D90" s="22">
        <f t="shared" si="35"/>
        <v>0</v>
      </c>
      <c r="E90" s="22">
        <f t="shared" si="35"/>
        <v>0</v>
      </c>
      <c r="F90" s="22">
        <f t="shared" si="35"/>
        <v>0</v>
      </c>
      <c r="G90" s="22">
        <f t="shared" si="35"/>
        <v>0</v>
      </c>
      <c r="H90" s="22">
        <f t="shared" si="35"/>
        <v>0</v>
      </c>
      <c r="I90" s="22">
        <f t="shared" si="35"/>
        <v>0</v>
      </c>
      <c r="J90" s="22">
        <f t="shared" si="35"/>
        <v>943000</v>
      </c>
    </row>
    <row r="91" spans="1:10" ht="17.100000000000001" customHeight="1" x14ac:dyDescent="0.25">
      <c r="A91" s="28" t="s">
        <v>81</v>
      </c>
      <c r="B91" s="21" t="s">
        <v>260</v>
      </c>
      <c r="C91" s="22">
        <f>+SUM(D91:J91)</f>
        <v>943000</v>
      </c>
      <c r="D91" s="22">
        <f>+SUMIF('TOTAL RECURSOS 2021'!$P:$P,CONCATENATE("O001",$A91,1,$F$8),'TOTAL RECURSOS 2021'!$N:$N)</f>
        <v>0</v>
      </c>
      <c r="E91" s="22">
        <f>+SUMIF('TOTAL RECURSOS 2021'!$P:$P,CONCATENATE("M001",$A91,1,$F$8),'TOTAL RECURSOS 2021'!$N:$N)</f>
        <v>0</v>
      </c>
      <c r="F91" s="22">
        <f>+SUMIF('TOTAL RECURSOS 2021'!$P:$P,CONCATENATE("E006",$A91,1,$F$8),'TOTAL RECURSOS 2021'!$N:$N)</f>
        <v>0</v>
      </c>
      <c r="G91" s="22">
        <f>+SUMIF('TOTAL RECURSOS 2021'!$P:$P,CONCATENATE("K024",$A91,1,$G$8),'TOTAL RECURSOS 2021'!$N:$N)</f>
        <v>0</v>
      </c>
      <c r="H91" s="22">
        <f>+SUMIF('TOTAL RECURSOS 2021'!$P:$P,CONCATENATE("O001",$A91,4,$F$8),'TOTAL RECURSOS 2021'!$N:$N)</f>
        <v>0</v>
      </c>
      <c r="I91" s="22">
        <f>+SUMIF('TOTAL RECURSOS 2021'!$P:$P,CONCATENATE("M001",$A91,4,$F$8),'TOTAL RECURSOS 2021'!$N:$N)</f>
        <v>0</v>
      </c>
      <c r="J91" s="22">
        <f>+SUMIF('TOTAL RECURSOS 2021'!$P:$P,CONCATENATE("E006",$A91,4,$F$8),'TOTAL RECURSOS 2021'!$N:$N)</f>
        <v>943000</v>
      </c>
    </row>
    <row r="92" spans="1:10" ht="17.100000000000001" customHeight="1" x14ac:dyDescent="0.25">
      <c r="A92" s="27" t="s">
        <v>142</v>
      </c>
      <c r="B92" s="21" t="s">
        <v>261</v>
      </c>
      <c r="C92" s="22">
        <f t="shared" ref="C92:J92" si="36">+C93</f>
        <v>145400</v>
      </c>
      <c r="D92" s="22">
        <f t="shared" si="36"/>
        <v>0</v>
      </c>
      <c r="E92" s="22">
        <f t="shared" si="36"/>
        <v>0</v>
      </c>
      <c r="F92" s="22">
        <f t="shared" si="36"/>
        <v>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145400</v>
      </c>
    </row>
    <row r="93" spans="1:10" ht="17.100000000000001" customHeight="1" x14ac:dyDescent="0.25">
      <c r="A93" s="28" t="s">
        <v>82</v>
      </c>
      <c r="B93" s="21" t="s">
        <v>261</v>
      </c>
      <c r="C93" s="22">
        <f>+SUM(D93:J93)</f>
        <v>145400</v>
      </c>
      <c r="D93" s="22">
        <f>+SUMIF('TOTAL RECURSOS 2021'!$P:$P,CONCATENATE("O001",$A93,1,$F$8),'TOTAL RECURSOS 2021'!$N:$N)</f>
        <v>0</v>
      </c>
      <c r="E93" s="22">
        <f>+SUMIF('TOTAL RECURSOS 2021'!$P:$P,CONCATENATE("M001",$A93,1,$F$8),'TOTAL RECURSOS 2021'!$N:$N)</f>
        <v>0</v>
      </c>
      <c r="F93" s="22">
        <f>+SUMIF('TOTAL RECURSOS 2021'!$P:$P,CONCATENATE("E006",$A93,1,$F$8),'TOTAL RECURSOS 2021'!$N:$N)</f>
        <v>0</v>
      </c>
      <c r="G93" s="22">
        <f>+SUMIF('TOTAL RECURSOS 2021'!$P:$P,CONCATENATE("K024",$A93,1,$G$8),'TOTAL RECURSOS 2021'!$N:$N)</f>
        <v>0</v>
      </c>
      <c r="H93" s="22">
        <f>+SUMIF('TOTAL RECURSOS 2021'!$P:$P,CONCATENATE("O001",$A93,4,$F$8),'TOTAL RECURSOS 2021'!$N:$N)</f>
        <v>0</v>
      </c>
      <c r="I93" s="22">
        <f>+SUMIF('TOTAL RECURSOS 2021'!$P:$P,CONCATENATE("M001",$A93,4,$F$8),'TOTAL RECURSOS 2021'!$N:$N)</f>
        <v>0</v>
      </c>
      <c r="J93" s="22">
        <f>+SUMIF('TOTAL RECURSOS 2021'!$P:$P,CONCATENATE("E006",$A93,4,$F$8),'TOTAL RECURSOS 2021'!$N:$N)</f>
        <v>145400</v>
      </c>
    </row>
    <row r="94" spans="1:10" ht="17.100000000000001" customHeight="1" x14ac:dyDescent="0.25">
      <c r="A94" s="27" t="s">
        <v>143</v>
      </c>
      <c r="B94" s="21" t="s">
        <v>262</v>
      </c>
      <c r="C94" s="22">
        <f t="shared" ref="C94:J94" si="37">+C95</f>
        <v>301000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1000</v>
      </c>
      <c r="J94" s="22">
        <f t="shared" si="37"/>
        <v>300000</v>
      </c>
    </row>
    <row r="95" spans="1:10" ht="17.100000000000001" customHeight="1" x14ac:dyDescent="0.25">
      <c r="A95" s="28" t="s">
        <v>83</v>
      </c>
      <c r="B95" s="21" t="s">
        <v>262</v>
      </c>
      <c r="C95" s="22">
        <f>+SUM(D95:J95)</f>
        <v>301000</v>
      </c>
      <c r="D95" s="22">
        <f>+SUMIF('TOTAL RECURSOS 2021'!$P:$P,CONCATENATE("O001",$A95,1,$F$8),'TOTAL RECURSOS 2021'!$N:$N)</f>
        <v>0</v>
      </c>
      <c r="E95" s="22">
        <f>+SUMIF('TOTAL RECURSOS 2021'!$P:$P,CONCATENATE("M001",$A95,1,$F$8),'TOTAL RECURSOS 2021'!$N:$N)</f>
        <v>0</v>
      </c>
      <c r="F95" s="22">
        <f>+SUMIF('TOTAL RECURSOS 2021'!$P:$P,CONCATENATE("E006",$A95,1,$F$8),'TOTAL RECURSOS 2021'!$N:$N)</f>
        <v>0</v>
      </c>
      <c r="G95" s="22">
        <f>+SUMIF('TOTAL RECURSOS 2021'!$P:$P,CONCATENATE("K024",$A95,1,$G$8),'TOTAL RECURSOS 2021'!$N:$N)</f>
        <v>0</v>
      </c>
      <c r="H95" s="22">
        <f>+SUMIF('TOTAL RECURSOS 2021'!$P:$P,CONCATENATE("O001",$A95,4,$F$8),'TOTAL RECURSOS 2021'!$N:$N)</f>
        <v>0</v>
      </c>
      <c r="I95" s="22">
        <f>+SUMIF('TOTAL RECURSOS 2021'!$P:$P,CONCATENATE("M001",$A95,4,$F$8),'TOTAL RECURSOS 2021'!$N:$N)</f>
        <v>1000</v>
      </c>
      <c r="J95" s="22">
        <f>+SUMIF('TOTAL RECURSOS 2021'!$P:$P,CONCATENATE("E006",$A95,4,$F$8),'TOTAL RECURSOS 2021'!$N:$N)</f>
        <v>300000</v>
      </c>
    </row>
    <row r="96" spans="1:10" s="9" customFormat="1" ht="17.100000000000001" customHeight="1" x14ac:dyDescent="0.2">
      <c r="A96" s="26">
        <v>2500</v>
      </c>
      <c r="B96" s="19" t="s">
        <v>263</v>
      </c>
      <c r="C96" s="20">
        <f t="shared" ref="C96:J96" si="38">+C97+C99+C101+C103+C105</f>
        <v>4698899</v>
      </c>
      <c r="D96" s="20">
        <f t="shared" si="38"/>
        <v>0</v>
      </c>
      <c r="E96" s="20">
        <f t="shared" si="38"/>
        <v>0</v>
      </c>
      <c r="F96" s="20">
        <f t="shared" si="38"/>
        <v>0</v>
      </c>
      <c r="G96" s="20">
        <f t="shared" si="38"/>
        <v>0</v>
      </c>
      <c r="H96" s="20">
        <f t="shared" si="38"/>
        <v>0</v>
      </c>
      <c r="I96" s="20">
        <f t="shared" si="38"/>
        <v>100000</v>
      </c>
      <c r="J96" s="20">
        <f t="shared" si="38"/>
        <v>4598899</v>
      </c>
    </row>
    <row r="97" spans="1:10" ht="17.100000000000001" customHeight="1" x14ac:dyDescent="0.25">
      <c r="A97" s="27" t="s">
        <v>144</v>
      </c>
      <c r="B97" s="21" t="s">
        <v>264</v>
      </c>
      <c r="C97" s="22">
        <f t="shared" ref="C97:J97" si="39">+C98</f>
        <v>178500</v>
      </c>
      <c r="D97" s="22">
        <f t="shared" si="39"/>
        <v>0</v>
      </c>
      <c r="E97" s="22">
        <f t="shared" si="39"/>
        <v>0</v>
      </c>
      <c r="F97" s="22">
        <f t="shared" si="39"/>
        <v>0</v>
      </c>
      <c r="G97" s="22">
        <f t="shared" si="39"/>
        <v>0</v>
      </c>
      <c r="H97" s="22">
        <f t="shared" si="39"/>
        <v>0</v>
      </c>
      <c r="I97" s="22">
        <f t="shared" si="39"/>
        <v>0</v>
      </c>
      <c r="J97" s="22">
        <f t="shared" si="39"/>
        <v>178500</v>
      </c>
    </row>
    <row r="98" spans="1:10" ht="17.100000000000001" customHeight="1" x14ac:dyDescent="0.25">
      <c r="A98" s="28" t="s">
        <v>28</v>
      </c>
      <c r="B98" s="21" t="s">
        <v>264</v>
      </c>
      <c r="C98" s="22">
        <f>+SUM(D98:J98)</f>
        <v>178500</v>
      </c>
      <c r="D98" s="22">
        <f>+SUMIF('TOTAL RECURSOS 2021'!$P:$P,CONCATENATE("O001",$A98,1,$F$8),'TOTAL RECURSOS 2021'!$N:$N)</f>
        <v>0</v>
      </c>
      <c r="E98" s="22">
        <f>+SUMIF('TOTAL RECURSOS 2021'!$P:$P,CONCATENATE("M001",$A98,1,$F$8),'TOTAL RECURSOS 2021'!$N:$N)</f>
        <v>0</v>
      </c>
      <c r="F98" s="22">
        <f>+SUMIF('TOTAL RECURSOS 2021'!$P:$P,CONCATENATE("E006",$A98,1,$F$8),'TOTAL RECURSOS 2021'!$N:$N)</f>
        <v>0</v>
      </c>
      <c r="G98" s="22">
        <f>+SUMIF('TOTAL RECURSOS 2021'!$P:$P,CONCATENATE("K024",$A98,1,$G$8),'TOTAL RECURSOS 2021'!$N:$N)</f>
        <v>0</v>
      </c>
      <c r="H98" s="22">
        <f>+SUMIF('TOTAL RECURSOS 2021'!$P:$P,CONCATENATE("O001",$A98,4,$F$8),'TOTAL RECURSOS 2021'!$N:$N)</f>
        <v>0</v>
      </c>
      <c r="I98" s="22">
        <f>+SUMIF('TOTAL RECURSOS 2021'!$P:$P,CONCATENATE("M001",$A98,4,$F$8),'TOTAL RECURSOS 2021'!$N:$N)</f>
        <v>0</v>
      </c>
      <c r="J98" s="22">
        <f>+SUMIF('TOTAL RECURSOS 2021'!$P:$P,CONCATENATE("E006",$A98,4,$F$8),'TOTAL RECURSOS 2021'!$N:$N)</f>
        <v>178500</v>
      </c>
    </row>
    <row r="99" spans="1:10" ht="17.100000000000001" customHeight="1" x14ac:dyDescent="0.25">
      <c r="A99" s="27" t="s">
        <v>145</v>
      </c>
      <c r="B99" s="21" t="s">
        <v>265</v>
      </c>
      <c r="C99" s="22">
        <f t="shared" ref="C99:J99" si="40">+C100</f>
        <v>50000</v>
      </c>
      <c r="D99" s="22">
        <f t="shared" si="40"/>
        <v>0</v>
      </c>
      <c r="E99" s="22">
        <f t="shared" si="40"/>
        <v>0</v>
      </c>
      <c r="F99" s="22">
        <f t="shared" si="40"/>
        <v>0</v>
      </c>
      <c r="G99" s="22">
        <f t="shared" si="40"/>
        <v>0</v>
      </c>
      <c r="H99" s="22">
        <f t="shared" si="40"/>
        <v>0</v>
      </c>
      <c r="I99" s="22">
        <f t="shared" si="40"/>
        <v>50000</v>
      </c>
      <c r="J99" s="22">
        <f t="shared" si="40"/>
        <v>0</v>
      </c>
    </row>
    <row r="100" spans="1:10" ht="17.100000000000001" customHeight="1" x14ac:dyDescent="0.25">
      <c r="A100" s="28" t="s">
        <v>84</v>
      </c>
      <c r="B100" s="21" t="s">
        <v>265</v>
      </c>
      <c r="C100" s="22">
        <f>+SUM(D100:J100)</f>
        <v>50000</v>
      </c>
      <c r="D100" s="22">
        <f>+SUMIF('TOTAL RECURSOS 2021'!$P:$P,CONCATENATE("O001",$A100,1,$F$8),'TOTAL RECURSOS 2021'!$N:$N)</f>
        <v>0</v>
      </c>
      <c r="E100" s="22">
        <f>+SUMIF('TOTAL RECURSOS 2021'!$P:$P,CONCATENATE("M001",$A100,1,$F$8),'TOTAL RECURSOS 2021'!$N:$N)</f>
        <v>0</v>
      </c>
      <c r="F100" s="22">
        <f>+SUMIF('TOTAL RECURSOS 2021'!$P:$P,CONCATENATE("E006",$A100,1,$F$8),'TOTAL RECURSOS 2021'!$N:$N)</f>
        <v>0</v>
      </c>
      <c r="G100" s="22">
        <f>+SUMIF('TOTAL RECURSOS 2021'!$P:$P,CONCATENATE("K024",$A100,1,$G$8),'TOTAL RECURSOS 2021'!$N:$N)</f>
        <v>0</v>
      </c>
      <c r="H100" s="22">
        <f>+SUMIF('TOTAL RECURSOS 2021'!$P:$P,CONCATENATE("O001",$A100,4,$F$8),'TOTAL RECURSOS 2021'!$N:$N)</f>
        <v>0</v>
      </c>
      <c r="I100" s="22">
        <f>+SUMIF('TOTAL RECURSOS 2021'!$P:$P,CONCATENATE("M001",$A100,4,$F$8),'TOTAL RECURSOS 2021'!$N:$N)</f>
        <v>50000</v>
      </c>
      <c r="J100" s="22">
        <f>+SUMIF('TOTAL RECURSOS 2021'!$P:$P,CONCATENATE("E006",$A100,4,$F$8),'TOTAL RECURSOS 2021'!$N:$N)</f>
        <v>0</v>
      </c>
    </row>
    <row r="101" spans="1:10" ht="17.100000000000001" customHeight="1" x14ac:dyDescent="0.25">
      <c r="A101" s="27" t="s">
        <v>146</v>
      </c>
      <c r="B101" s="21" t="s">
        <v>266</v>
      </c>
      <c r="C101" s="22">
        <f t="shared" ref="C101:J101" si="41">+C102</f>
        <v>50000</v>
      </c>
      <c r="D101" s="22">
        <f t="shared" si="41"/>
        <v>0</v>
      </c>
      <c r="E101" s="22">
        <f t="shared" si="41"/>
        <v>0</v>
      </c>
      <c r="F101" s="22">
        <f t="shared" si="41"/>
        <v>0</v>
      </c>
      <c r="G101" s="22">
        <f t="shared" si="41"/>
        <v>0</v>
      </c>
      <c r="H101" s="22">
        <f t="shared" si="41"/>
        <v>0</v>
      </c>
      <c r="I101" s="22">
        <f t="shared" si="41"/>
        <v>50000</v>
      </c>
      <c r="J101" s="22">
        <f t="shared" si="41"/>
        <v>0</v>
      </c>
    </row>
    <row r="102" spans="1:10" ht="17.100000000000001" customHeight="1" x14ac:dyDescent="0.25">
      <c r="A102" s="28" t="s">
        <v>85</v>
      </c>
      <c r="B102" s="21" t="s">
        <v>266</v>
      </c>
      <c r="C102" s="22">
        <f>+SUM(D102:J102)</f>
        <v>50000</v>
      </c>
      <c r="D102" s="22">
        <f>+SUMIF('TOTAL RECURSOS 2021'!$P:$P,CONCATENATE("O001",$A102,1,$F$8),'TOTAL RECURSOS 2021'!$N:$N)</f>
        <v>0</v>
      </c>
      <c r="E102" s="22">
        <f>+SUMIF('TOTAL RECURSOS 2021'!$P:$P,CONCATENATE("M001",$A102,1,$F$8),'TOTAL RECURSOS 2021'!$N:$N)</f>
        <v>0</v>
      </c>
      <c r="F102" s="22">
        <f>+SUMIF('TOTAL RECURSOS 2021'!$P:$P,CONCATENATE("E006",$A102,1,$F$8),'TOTAL RECURSOS 2021'!$N:$N)</f>
        <v>0</v>
      </c>
      <c r="G102" s="22">
        <f>+SUMIF('TOTAL RECURSOS 2021'!$P:$P,CONCATENATE("K024",$A102,1,$G$8),'TOTAL RECURSOS 2021'!$N:$N)</f>
        <v>0</v>
      </c>
      <c r="H102" s="22">
        <f>+SUMIF('TOTAL RECURSOS 2021'!$P:$P,CONCATENATE("O001",$A102,4,$F$8),'TOTAL RECURSOS 2021'!$N:$N)</f>
        <v>0</v>
      </c>
      <c r="I102" s="22">
        <f>+SUMIF('TOTAL RECURSOS 2021'!$P:$P,CONCATENATE("M001",$A102,4,$F$8),'TOTAL RECURSOS 2021'!$N:$N)</f>
        <v>50000</v>
      </c>
      <c r="J102" s="22">
        <f>+SUMIF('TOTAL RECURSOS 2021'!$P:$P,CONCATENATE("E006",$A102,4,$F$8),'TOTAL RECURSOS 2021'!$N:$N)</f>
        <v>0</v>
      </c>
    </row>
    <row r="103" spans="1:10" ht="17.100000000000001" customHeight="1" x14ac:dyDescent="0.25">
      <c r="A103" s="27" t="s">
        <v>147</v>
      </c>
      <c r="B103" s="21" t="s">
        <v>267</v>
      </c>
      <c r="C103" s="22">
        <f t="shared" ref="C103:J103" si="42">+C104</f>
        <v>2021000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0</v>
      </c>
      <c r="J103" s="22">
        <f t="shared" si="42"/>
        <v>2021000</v>
      </c>
    </row>
    <row r="104" spans="1:10" ht="17.100000000000001" customHeight="1" x14ac:dyDescent="0.25">
      <c r="A104" s="28" t="s">
        <v>29</v>
      </c>
      <c r="B104" s="21" t="s">
        <v>267</v>
      </c>
      <c r="C104" s="22">
        <f>+SUM(D104:J104)</f>
        <v>2021000</v>
      </c>
      <c r="D104" s="22">
        <f>+SUMIF('TOTAL RECURSOS 2021'!$P:$P,CONCATENATE("O001",$A104,1,$F$8),'TOTAL RECURSOS 2021'!$N:$N)</f>
        <v>0</v>
      </c>
      <c r="E104" s="22">
        <f>+SUMIF('TOTAL RECURSOS 2021'!$P:$P,CONCATENATE("M001",$A104,1,$F$8),'TOTAL RECURSOS 2021'!$N:$N)</f>
        <v>0</v>
      </c>
      <c r="F104" s="22">
        <f>+SUMIF('TOTAL RECURSOS 2021'!$P:$P,CONCATENATE("E006",$A104,1,$F$8),'TOTAL RECURSOS 2021'!$N:$N)</f>
        <v>0</v>
      </c>
      <c r="G104" s="22">
        <f>+SUMIF('TOTAL RECURSOS 2021'!$P:$P,CONCATENATE("K024",$A104,1,$G$8),'TOTAL RECURSOS 2021'!$N:$N)</f>
        <v>0</v>
      </c>
      <c r="H104" s="22">
        <f>+SUMIF('TOTAL RECURSOS 2021'!$P:$P,CONCATENATE("O001",$A104,4,$F$8),'TOTAL RECURSOS 2021'!$N:$N)</f>
        <v>0</v>
      </c>
      <c r="I104" s="22">
        <f>+SUMIF('TOTAL RECURSOS 2021'!$P:$P,CONCATENATE("M001",$A104,4,$F$8),'TOTAL RECURSOS 2021'!$N:$N)</f>
        <v>0</v>
      </c>
      <c r="J104" s="22">
        <f>+SUMIF('TOTAL RECURSOS 2021'!$P:$P,CONCATENATE("E006",$A104,4,$F$8),'TOTAL RECURSOS 2021'!$N:$N)</f>
        <v>2021000</v>
      </c>
    </row>
    <row r="105" spans="1:10" ht="17.100000000000001" customHeight="1" x14ac:dyDescent="0.25">
      <c r="A105" s="27" t="s">
        <v>148</v>
      </c>
      <c r="B105" s="21" t="s">
        <v>268</v>
      </c>
      <c r="C105" s="22">
        <f t="shared" ref="C105:J105" si="43">+C106</f>
        <v>2399399</v>
      </c>
      <c r="D105" s="22">
        <f t="shared" si="43"/>
        <v>0</v>
      </c>
      <c r="E105" s="22">
        <f t="shared" si="43"/>
        <v>0</v>
      </c>
      <c r="F105" s="22">
        <f t="shared" si="43"/>
        <v>0</v>
      </c>
      <c r="G105" s="22">
        <f t="shared" si="43"/>
        <v>0</v>
      </c>
      <c r="H105" s="22">
        <f t="shared" si="43"/>
        <v>0</v>
      </c>
      <c r="I105" s="22">
        <f t="shared" si="43"/>
        <v>0</v>
      </c>
      <c r="J105" s="22">
        <f t="shared" si="43"/>
        <v>2399399</v>
      </c>
    </row>
    <row r="106" spans="1:10" ht="17.100000000000001" customHeight="1" x14ac:dyDescent="0.25">
      <c r="A106" s="28" t="s">
        <v>30</v>
      </c>
      <c r="B106" s="21" t="s">
        <v>268</v>
      </c>
      <c r="C106" s="22">
        <f>+SUM(D106:J106)</f>
        <v>2399399</v>
      </c>
      <c r="D106" s="22">
        <f>+SUMIF('TOTAL RECURSOS 2021'!$P:$P,CONCATENATE("O001",$A106,1,$F$8),'TOTAL RECURSOS 2021'!$N:$N)</f>
        <v>0</v>
      </c>
      <c r="E106" s="22">
        <f>+SUMIF('TOTAL RECURSOS 2021'!$P:$P,CONCATENATE("M001",$A106,1,$F$8),'TOTAL RECURSOS 2021'!$N:$N)</f>
        <v>0</v>
      </c>
      <c r="F106" s="22">
        <f>+SUMIF('TOTAL RECURSOS 2021'!$P:$P,CONCATENATE("E006",$A106,1,$F$8),'TOTAL RECURSOS 2021'!$N:$N)</f>
        <v>0</v>
      </c>
      <c r="G106" s="22">
        <f>+SUMIF('TOTAL RECURSOS 2021'!$P:$P,CONCATENATE("K024",$A106,1,$G$8),'TOTAL RECURSOS 2021'!$N:$N)</f>
        <v>0</v>
      </c>
      <c r="H106" s="22">
        <f>+SUMIF('TOTAL RECURSOS 2021'!$P:$P,CONCATENATE("O001",$A106,4,$F$8),'TOTAL RECURSOS 2021'!$N:$N)</f>
        <v>0</v>
      </c>
      <c r="I106" s="22">
        <f>+SUMIF('TOTAL RECURSOS 2021'!$P:$P,CONCATENATE("M001",$A106,4,$F$8),'TOTAL RECURSOS 2021'!$N:$N)</f>
        <v>0</v>
      </c>
      <c r="J106" s="22">
        <f>+SUMIF('TOTAL RECURSOS 2021'!$P:$P,CONCATENATE("E006",$A106,4,$F$8),'TOTAL RECURSOS 2021'!$N:$N)</f>
        <v>2399399</v>
      </c>
    </row>
    <row r="107" spans="1:10" s="9" customFormat="1" ht="17.100000000000001" customHeight="1" x14ac:dyDescent="0.2">
      <c r="A107" s="26">
        <v>2600</v>
      </c>
      <c r="B107" s="19" t="s">
        <v>269</v>
      </c>
      <c r="C107" s="20">
        <f t="shared" ref="C107:J107" si="44">+C108</f>
        <v>1562000</v>
      </c>
      <c r="D107" s="20">
        <f t="shared" si="44"/>
        <v>0</v>
      </c>
      <c r="E107" s="20">
        <f t="shared" si="44"/>
        <v>0</v>
      </c>
      <c r="F107" s="20">
        <f t="shared" si="44"/>
        <v>0</v>
      </c>
      <c r="G107" s="20">
        <f t="shared" si="44"/>
        <v>0</v>
      </c>
      <c r="H107" s="20">
        <f t="shared" si="44"/>
        <v>0</v>
      </c>
      <c r="I107" s="20">
        <f t="shared" si="44"/>
        <v>0</v>
      </c>
      <c r="J107" s="20">
        <f t="shared" si="44"/>
        <v>1562000</v>
      </c>
    </row>
    <row r="108" spans="1:10" ht="17.100000000000001" customHeight="1" x14ac:dyDescent="0.25">
      <c r="A108" s="27" t="s">
        <v>149</v>
      </c>
      <c r="B108" s="21" t="s">
        <v>270</v>
      </c>
      <c r="C108" s="22">
        <f t="shared" ref="C108:J108" si="45">+SUM(C109:C111)</f>
        <v>1562000</v>
      </c>
      <c r="D108" s="22">
        <f t="shared" si="45"/>
        <v>0</v>
      </c>
      <c r="E108" s="22">
        <f t="shared" si="45"/>
        <v>0</v>
      </c>
      <c r="F108" s="22">
        <f t="shared" si="45"/>
        <v>0</v>
      </c>
      <c r="G108" s="22">
        <f t="shared" si="45"/>
        <v>0</v>
      </c>
      <c r="H108" s="22">
        <f t="shared" si="45"/>
        <v>0</v>
      </c>
      <c r="I108" s="22">
        <f t="shared" si="45"/>
        <v>0</v>
      </c>
      <c r="J108" s="22">
        <f t="shared" si="45"/>
        <v>1562000</v>
      </c>
    </row>
    <row r="109" spans="1:10" ht="17.100000000000001" customHeight="1" x14ac:dyDescent="0.25">
      <c r="A109" s="28" t="s">
        <v>17</v>
      </c>
      <c r="B109" s="29" t="s">
        <v>271</v>
      </c>
      <c r="C109" s="22">
        <f>+SUM(D109:J109)</f>
        <v>1150000</v>
      </c>
      <c r="D109" s="22">
        <f>+SUMIF('TOTAL RECURSOS 2021'!$P:$P,CONCATENATE("O001",$A109,1,$F$8),'TOTAL RECURSOS 2021'!$N:$N)</f>
        <v>0</v>
      </c>
      <c r="E109" s="22">
        <f>+SUMIF('TOTAL RECURSOS 2021'!$P:$P,CONCATENATE("M001",$A109,1,$F$8),'TOTAL RECURSOS 2021'!$N:$N)</f>
        <v>0</v>
      </c>
      <c r="F109" s="22">
        <f>+SUMIF('TOTAL RECURSOS 2021'!$P:$P,CONCATENATE("E006",$A109,1,$F$8),'TOTAL RECURSOS 2021'!$N:$N)</f>
        <v>0</v>
      </c>
      <c r="G109" s="22">
        <f>+SUMIF('TOTAL RECURSOS 2021'!$P:$P,CONCATENATE("K024",$A109,1,$G$8),'TOTAL RECURSOS 2021'!$N:$N)</f>
        <v>0</v>
      </c>
      <c r="H109" s="22">
        <f>+SUMIF('TOTAL RECURSOS 2021'!$P:$P,CONCATENATE("O001",$A109,4,$F$8),'TOTAL RECURSOS 2021'!$N:$N)</f>
        <v>0</v>
      </c>
      <c r="I109" s="22">
        <f>+SUMIF('TOTAL RECURSOS 2021'!$P:$P,CONCATENATE("M001",$A109,4,$F$8),'TOTAL RECURSOS 2021'!$N:$N)</f>
        <v>0</v>
      </c>
      <c r="J109" s="22">
        <f>+SUMIF('TOTAL RECURSOS 2021'!$P:$P,CONCATENATE("E006",$A109,4,$F$8),'TOTAL RECURSOS 2021'!$N:$N)</f>
        <v>1150000</v>
      </c>
    </row>
    <row r="110" spans="1:10" ht="17.100000000000001" customHeight="1" x14ac:dyDescent="0.25">
      <c r="A110" s="28" t="s">
        <v>86</v>
      </c>
      <c r="B110" s="29" t="s">
        <v>271</v>
      </c>
      <c r="C110" s="22">
        <f>+SUM(D110:J110)</f>
        <v>0</v>
      </c>
      <c r="D110" s="22">
        <f>+SUMIF('TOTAL RECURSOS 2021'!$P:$P,CONCATENATE("O001",$A110,1,$F$8),'TOTAL RECURSOS 2021'!$N:$N)</f>
        <v>0</v>
      </c>
      <c r="E110" s="22">
        <f>+SUMIF('TOTAL RECURSOS 2021'!$P:$P,CONCATENATE("M001",$A110,1,$F$8),'TOTAL RECURSOS 2021'!$N:$N)</f>
        <v>0</v>
      </c>
      <c r="F110" s="22">
        <f>+SUMIF('TOTAL RECURSOS 2021'!$P:$P,CONCATENATE("E006",$A110,1,$F$8),'TOTAL RECURSOS 2021'!$N:$N)</f>
        <v>0</v>
      </c>
      <c r="G110" s="22">
        <f>+SUMIF('TOTAL RECURSOS 2021'!$P:$P,CONCATENATE("K024",$A110,1,$G$8),'TOTAL RECURSOS 2021'!$N:$N)</f>
        <v>0</v>
      </c>
      <c r="H110" s="22">
        <f>+SUMIF('TOTAL RECURSOS 2021'!$P:$P,CONCATENATE("O001",$A110,4,$F$8),'TOTAL RECURSOS 2021'!$N:$N)</f>
        <v>0</v>
      </c>
      <c r="I110" s="22">
        <f>+SUMIF('TOTAL RECURSOS 2021'!$P:$P,CONCATENATE("M001",$A110,4,$F$8),'TOTAL RECURSOS 2021'!$N:$N)</f>
        <v>0</v>
      </c>
      <c r="J110" s="22">
        <f>+SUMIF('TOTAL RECURSOS 2021'!$P:$P,CONCATENATE("E006",$A110,4,$F$8),'TOTAL RECURSOS 2021'!$N:$N)</f>
        <v>0</v>
      </c>
    </row>
    <row r="111" spans="1:10" ht="17.100000000000001" customHeight="1" x14ac:dyDescent="0.25">
      <c r="A111" s="28" t="s">
        <v>31</v>
      </c>
      <c r="B111" s="30" t="s">
        <v>272</v>
      </c>
      <c r="C111" s="22">
        <f>+SUM(D111:J111)</f>
        <v>412000</v>
      </c>
      <c r="D111" s="22">
        <f>+SUMIF('TOTAL RECURSOS 2021'!$P:$P,CONCATENATE("O001",$A111,1,$F$8),'TOTAL RECURSOS 2021'!$N:$N)</f>
        <v>0</v>
      </c>
      <c r="E111" s="22">
        <f>+SUMIF('TOTAL RECURSOS 2021'!$P:$P,CONCATENATE("M001",$A111,1,$F$8),'TOTAL RECURSOS 2021'!$N:$N)</f>
        <v>0</v>
      </c>
      <c r="F111" s="22">
        <f>+SUMIF('TOTAL RECURSOS 2021'!$P:$P,CONCATENATE("E006",$A111,1,$F$8),'TOTAL RECURSOS 2021'!$N:$N)</f>
        <v>0</v>
      </c>
      <c r="G111" s="22">
        <f>+SUMIF('TOTAL RECURSOS 2021'!$P:$P,CONCATENATE("K024",$A111,1,$G$8),'TOTAL RECURSOS 2021'!$N:$N)</f>
        <v>0</v>
      </c>
      <c r="H111" s="22">
        <f>+SUMIF('TOTAL RECURSOS 2021'!$P:$P,CONCATENATE("O001",$A111,4,$F$8),'TOTAL RECURSOS 2021'!$N:$N)</f>
        <v>0</v>
      </c>
      <c r="I111" s="22">
        <f>+SUMIF('TOTAL RECURSOS 2021'!$P:$P,CONCATENATE("M001",$A111,4,$F$8),'TOTAL RECURSOS 2021'!$N:$N)</f>
        <v>0</v>
      </c>
      <c r="J111" s="22">
        <f>+SUMIF('TOTAL RECURSOS 2021'!$P:$P,CONCATENATE("E006",$A111,4,$F$8),'TOTAL RECURSOS 2021'!$N:$N)</f>
        <v>412000</v>
      </c>
    </row>
    <row r="112" spans="1:10" s="9" customFormat="1" ht="17.100000000000001" customHeight="1" x14ac:dyDescent="0.2">
      <c r="A112" s="26">
        <v>2700</v>
      </c>
      <c r="B112" s="19" t="s">
        <v>273</v>
      </c>
      <c r="C112" s="20">
        <f t="shared" ref="C112:J112" si="46">+C113+C115+C117+C119+C121</f>
        <v>789000</v>
      </c>
      <c r="D112" s="20">
        <f t="shared" si="46"/>
        <v>0</v>
      </c>
      <c r="E112" s="20">
        <f t="shared" si="46"/>
        <v>0</v>
      </c>
      <c r="F112" s="20">
        <f t="shared" si="46"/>
        <v>0</v>
      </c>
      <c r="G112" s="20">
        <f t="shared" si="46"/>
        <v>0</v>
      </c>
      <c r="H112" s="20">
        <f t="shared" si="46"/>
        <v>0</v>
      </c>
      <c r="I112" s="20">
        <f t="shared" si="46"/>
        <v>9000</v>
      </c>
      <c r="J112" s="20">
        <f t="shared" si="46"/>
        <v>780000</v>
      </c>
    </row>
    <row r="113" spans="1:10" ht="17.100000000000001" customHeight="1" x14ac:dyDescent="0.25">
      <c r="A113" s="27" t="s">
        <v>150</v>
      </c>
      <c r="B113" s="21" t="s">
        <v>274</v>
      </c>
      <c r="C113" s="22">
        <f t="shared" ref="C113:J113" si="47">+C114</f>
        <v>372000</v>
      </c>
      <c r="D113" s="22">
        <f t="shared" si="47"/>
        <v>0</v>
      </c>
      <c r="E113" s="22">
        <f t="shared" si="47"/>
        <v>0</v>
      </c>
      <c r="F113" s="22">
        <f t="shared" si="47"/>
        <v>0</v>
      </c>
      <c r="G113" s="22">
        <f t="shared" si="47"/>
        <v>0</v>
      </c>
      <c r="H113" s="22">
        <f t="shared" si="47"/>
        <v>0</v>
      </c>
      <c r="I113" s="22">
        <f t="shared" si="47"/>
        <v>2000</v>
      </c>
      <c r="J113" s="22">
        <f t="shared" si="47"/>
        <v>370000</v>
      </c>
    </row>
    <row r="114" spans="1:10" ht="17.100000000000001" customHeight="1" x14ac:dyDescent="0.25">
      <c r="A114" s="28" t="s">
        <v>87</v>
      </c>
      <c r="B114" s="21" t="s">
        <v>274</v>
      </c>
      <c r="C114" s="22">
        <f>+SUM(D114:J114)</f>
        <v>372000</v>
      </c>
      <c r="D114" s="22">
        <f>+SUMIF('TOTAL RECURSOS 2021'!$P:$P,CONCATENATE("O001",$A114,1,$F$8),'TOTAL RECURSOS 2021'!$N:$N)</f>
        <v>0</v>
      </c>
      <c r="E114" s="22">
        <f>+SUMIF('TOTAL RECURSOS 2021'!$P:$P,CONCATENATE("M001",$A114,1,$F$8),'TOTAL RECURSOS 2021'!$N:$N)</f>
        <v>0</v>
      </c>
      <c r="F114" s="22">
        <f>+SUMIF('TOTAL RECURSOS 2021'!$P:$P,CONCATENATE("E006",$A114,1,$F$8),'TOTAL RECURSOS 2021'!$N:$N)</f>
        <v>0</v>
      </c>
      <c r="G114" s="22">
        <f>+SUMIF('TOTAL RECURSOS 2021'!$P:$P,CONCATENATE("K024",$A114,1,$G$8),'TOTAL RECURSOS 2021'!$N:$N)</f>
        <v>0</v>
      </c>
      <c r="H114" s="22">
        <f>+SUMIF('TOTAL RECURSOS 2021'!$P:$P,CONCATENATE("O001",$A114,4,$F$8),'TOTAL RECURSOS 2021'!$N:$N)</f>
        <v>0</v>
      </c>
      <c r="I114" s="22">
        <f>+SUMIF('TOTAL RECURSOS 2021'!$P:$P,CONCATENATE("M001",$A114,4,$F$8),'TOTAL RECURSOS 2021'!$N:$N)</f>
        <v>2000</v>
      </c>
      <c r="J114" s="22">
        <f>+SUMIF('TOTAL RECURSOS 2021'!$P:$P,CONCATENATE("E006",$A114,4,$F$8),'TOTAL RECURSOS 2021'!$N:$N)</f>
        <v>370000</v>
      </c>
    </row>
    <row r="115" spans="1:10" ht="17.100000000000001" customHeight="1" x14ac:dyDescent="0.25">
      <c r="A115" s="27" t="s">
        <v>151</v>
      </c>
      <c r="B115" s="21" t="s">
        <v>275</v>
      </c>
      <c r="C115" s="22">
        <f t="shared" ref="C115:J115" si="48">+C116</f>
        <v>402000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2000</v>
      </c>
      <c r="J115" s="22">
        <f t="shared" si="48"/>
        <v>400000</v>
      </c>
    </row>
    <row r="116" spans="1:10" ht="17.100000000000001" customHeight="1" x14ac:dyDescent="0.25">
      <c r="A116" s="28" t="s">
        <v>88</v>
      </c>
      <c r="B116" s="21" t="s">
        <v>276</v>
      </c>
      <c r="C116" s="22">
        <f>+SUM(D116:J116)</f>
        <v>402000</v>
      </c>
      <c r="D116" s="22">
        <f>+SUMIF('TOTAL RECURSOS 2021'!$P:$P,CONCATENATE("O001",$A116,1,$F$8),'TOTAL RECURSOS 2021'!$N:$N)</f>
        <v>0</v>
      </c>
      <c r="E116" s="22">
        <f>+SUMIF('TOTAL RECURSOS 2021'!$P:$P,CONCATENATE("M001",$A116,1,$F$8),'TOTAL RECURSOS 2021'!$N:$N)</f>
        <v>0</v>
      </c>
      <c r="F116" s="22">
        <f>+SUMIF('TOTAL RECURSOS 2021'!$P:$P,CONCATENATE("E006",$A116,1,$F$8),'TOTAL RECURSOS 2021'!$N:$N)</f>
        <v>0</v>
      </c>
      <c r="G116" s="22">
        <f>+SUMIF('TOTAL RECURSOS 2021'!$P:$P,CONCATENATE("K024",$A116,1,$G$8),'TOTAL RECURSOS 2021'!$N:$N)</f>
        <v>0</v>
      </c>
      <c r="H116" s="22">
        <f>+SUMIF('TOTAL RECURSOS 2021'!$P:$P,CONCATENATE("O001",$A116,4,$F$8),'TOTAL RECURSOS 2021'!$N:$N)</f>
        <v>0</v>
      </c>
      <c r="I116" s="22">
        <f>+SUMIF('TOTAL RECURSOS 2021'!$P:$P,CONCATENATE("M001",$A116,4,$F$8),'TOTAL RECURSOS 2021'!$N:$N)</f>
        <v>2000</v>
      </c>
      <c r="J116" s="22">
        <f>+SUMIF('TOTAL RECURSOS 2021'!$P:$P,CONCATENATE("E006",$A116,4,$F$8),'TOTAL RECURSOS 2021'!$N:$N)</f>
        <v>400000</v>
      </c>
    </row>
    <row r="117" spans="1:10" ht="17.100000000000001" customHeight="1" x14ac:dyDescent="0.25">
      <c r="A117" s="27" t="s">
        <v>152</v>
      </c>
      <c r="B117" s="21" t="s">
        <v>277</v>
      </c>
      <c r="C117" s="22">
        <f t="shared" ref="C117:J117" si="49">+C118</f>
        <v>5000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5000</v>
      </c>
      <c r="J117" s="22">
        <f t="shared" si="49"/>
        <v>0</v>
      </c>
    </row>
    <row r="118" spans="1:10" ht="17.100000000000001" customHeight="1" x14ac:dyDescent="0.25">
      <c r="A118" s="28" t="s">
        <v>64</v>
      </c>
      <c r="B118" s="21" t="s">
        <v>277</v>
      </c>
      <c r="C118" s="22">
        <f>+SUM(D118:J118)</f>
        <v>5000</v>
      </c>
      <c r="D118" s="22">
        <f>+SUMIF('TOTAL RECURSOS 2021'!$P:$P,CONCATENATE("O001",$A118,1,$F$8),'TOTAL RECURSOS 2021'!$N:$N)</f>
        <v>0</v>
      </c>
      <c r="E118" s="22">
        <f>+SUMIF('TOTAL RECURSOS 2021'!$P:$P,CONCATENATE("M001",$A118,1,$F$8),'TOTAL RECURSOS 2021'!$N:$N)</f>
        <v>0</v>
      </c>
      <c r="F118" s="22">
        <f>+SUMIF('TOTAL RECURSOS 2021'!$P:$P,CONCATENATE("E006",$A118,1,$F$8),'TOTAL RECURSOS 2021'!$N:$N)</f>
        <v>0</v>
      </c>
      <c r="G118" s="22">
        <f>+SUMIF('TOTAL RECURSOS 2021'!$P:$P,CONCATENATE("K024",$A118,1,$G$8),'TOTAL RECURSOS 2021'!$N:$N)</f>
        <v>0</v>
      </c>
      <c r="H118" s="22">
        <f>+SUMIF('TOTAL RECURSOS 2021'!$P:$P,CONCATENATE("O001",$A118,4,$F$8),'TOTAL RECURSOS 2021'!$N:$N)</f>
        <v>0</v>
      </c>
      <c r="I118" s="22">
        <f>+SUMIF('TOTAL RECURSOS 2021'!$P:$P,CONCATENATE("M001",$A118,4,$F$8),'TOTAL RECURSOS 2021'!$N:$N)</f>
        <v>5000</v>
      </c>
      <c r="J118" s="22">
        <f>+SUMIF('TOTAL RECURSOS 2021'!$P:$P,CONCATENATE("E006",$A118,4,$F$8),'TOTAL RECURSOS 2021'!$N:$N)</f>
        <v>0</v>
      </c>
    </row>
    <row r="119" spans="1:10" ht="17.100000000000001" customHeight="1" x14ac:dyDescent="0.25">
      <c r="A119" s="27">
        <v>274</v>
      </c>
      <c r="B119" s="21" t="s">
        <v>454</v>
      </c>
      <c r="C119" s="22">
        <f t="shared" ref="C119:J121" si="50">+C120</f>
        <v>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</row>
    <row r="120" spans="1:10" ht="17.100000000000001" customHeight="1" x14ac:dyDescent="0.25">
      <c r="A120" s="28">
        <v>27401</v>
      </c>
      <c r="B120" s="21" t="s">
        <v>454</v>
      </c>
      <c r="C120" s="22">
        <f>+SUM(D120:J120)</f>
        <v>0</v>
      </c>
      <c r="D120" s="22">
        <f>+SUMIF('TOTAL RECURSOS 2021'!$P:$P,CONCATENATE("O001",$A120,1,$F$8),'TOTAL RECURSOS 2021'!$N:$N)</f>
        <v>0</v>
      </c>
      <c r="E120" s="22">
        <f>+SUMIF('TOTAL RECURSOS 2021'!$P:$P,CONCATENATE("M001",$A120,1,$F$8),'TOTAL RECURSOS 2021'!$N:$N)</f>
        <v>0</v>
      </c>
      <c r="F120" s="22">
        <f>+SUMIF('TOTAL RECURSOS 2021'!$P:$P,CONCATENATE("E006",$A120,1,$F$8),'TOTAL RECURSOS 2021'!$N:$N)</f>
        <v>0</v>
      </c>
      <c r="G120" s="22">
        <f>+SUMIF('TOTAL RECURSOS 2021'!$P:$P,CONCATENATE("K024",$A120,1,$G$8),'TOTAL RECURSOS 2021'!$N:$N)</f>
        <v>0</v>
      </c>
      <c r="H120" s="22">
        <f>+SUMIF('TOTAL RECURSOS 2021'!$P:$P,CONCATENATE("O001",$A120,4,$F$8),'TOTAL RECURSOS 2021'!$N:$N)</f>
        <v>0</v>
      </c>
      <c r="I120" s="22">
        <f>+SUMIF('TOTAL RECURSOS 2021'!$P:$P,CONCATENATE("M001",$A120,4,$F$8),'TOTAL RECURSOS 2021'!$N:$N)</f>
        <v>0</v>
      </c>
      <c r="J120" s="22">
        <f>+SUMIF('TOTAL RECURSOS 2021'!$P:$P,CONCATENATE("E006",$A120,4,$F$8),'TOTAL RECURSOS 2021'!$N:$N)</f>
        <v>0</v>
      </c>
    </row>
    <row r="121" spans="1:10" ht="17.100000000000001" customHeight="1" x14ac:dyDescent="0.25">
      <c r="A121" s="27">
        <v>275</v>
      </c>
      <c r="B121" s="21" t="s">
        <v>475</v>
      </c>
      <c r="C121" s="22">
        <f t="shared" si="50"/>
        <v>10000</v>
      </c>
      <c r="D121" s="22">
        <f t="shared" si="50"/>
        <v>0</v>
      </c>
      <c r="E121" s="22">
        <f t="shared" si="50"/>
        <v>0</v>
      </c>
      <c r="F121" s="22">
        <f t="shared" si="50"/>
        <v>0</v>
      </c>
      <c r="G121" s="22">
        <f t="shared" si="50"/>
        <v>0</v>
      </c>
      <c r="H121" s="22">
        <f t="shared" si="50"/>
        <v>0</v>
      </c>
      <c r="I121" s="22">
        <f t="shared" si="50"/>
        <v>0</v>
      </c>
      <c r="J121" s="22">
        <f t="shared" si="50"/>
        <v>10000</v>
      </c>
    </row>
    <row r="122" spans="1:10" ht="17.100000000000001" customHeight="1" x14ac:dyDescent="0.25">
      <c r="A122" s="28">
        <v>27501</v>
      </c>
      <c r="B122" s="21" t="s">
        <v>475</v>
      </c>
      <c r="C122" s="22">
        <f>+SUM(D122:J122)</f>
        <v>10000</v>
      </c>
      <c r="D122" s="22">
        <f>+SUMIF('TOTAL RECURSOS 2021'!$P:$P,CONCATENATE("O001",$A122,1,$F$8),'TOTAL RECURSOS 2021'!$N:$N)</f>
        <v>0</v>
      </c>
      <c r="E122" s="22">
        <f>+SUMIF('TOTAL RECURSOS 2021'!$P:$P,CONCATENATE("M001",$A122,1,$F$8),'TOTAL RECURSOS 2021'!$N:$N)</f>
        <v>0</v>
      </c>
      <c r="F122" s="22">
        <f>+SUMIF('TOTAL RECURSOS 2021'!$P:$P,CONCATENATE("E006",$A122,1,$F$8),'TOTAL RECURSOS 2021'!$N:$N)</f>
        <v>0</v>
      </c>
      <c r="G122" s="22">
        <f>+SUMIF('TOTAL RECURSOS 2021'!$P:$P,CONCATENATE("K024",$A122,1,$G$8),'TOTAL RECURSOS 2021'!$N:$N)</f>
        <v>0</v>
      </c>
      <c r="H122" s="22">
        <f>+SUMIF('TOTAL RECURSOS 2021'!$P:$P,CONCATENATE("O001",$A122,4,$F$8),'TOTAL RECURSOS 2021'!$N:$N)</f>
        <v>0</v>
      </c>
      <c r="I122" s="22">
        <f>+SUMIF('TOTAL RECURSOS 2021'!$P:$P,CONCATENATE("M001",$A122,4,$F$8),'TOTAL RECURSOS 2021'!$N:$N)</f>
        <v>0</v>
      </c>
      <c r="J122" s="22">
        <f>+SUMIF('TOTAL RECURSOS 2021'!$P:$P,CONCATENATE("E006",$A122,4,$F$8),'TOTAL RECURSOS 2021'!$N:$N)</f>
        <v>10000</v>
      </c>
    </row>
    <row r="123" spans="1:10" s="9" customFormat="1" ht="17.100000000000001" customHeight="1" x14ac:dyDescent="0.2">
      <c r="A123" s="26">
        <v>2900</v>
      </c>
      <c r="B123" s="19" t="s">
        <v>278</v>
      </c>
      <c r="C123" s="20">
        <f>+C124+C126+C128+C132+C134+C136+C138+C130</f>
        <v>3776000</v>
      </c>
      <c r="D123" s="20">
        <f>+D124+D126+D128+D132+D134+D136+D138+D130</f>
        <v>0</v>
      </c>
      <c r="E123" s="20">
        <f>+E124+E126+E128+E132+E134+E136+E138+E130</f>
        <v>0</v>
      </c>
      <c r="F123" s="20">
        <f t="shared" ref="F123:J123" si="51">+F124+F126+F128+F132+F134+F136+F138+F130</f>
        <v>0</v>
      </c>
      <c r="G123" s="20">
        <f t="shared" si="51"/>
        <v>0</v>
      </c>
      <c r="H123" s="20">
        <f t="shared" si="51"/>
        <v>0</v>
      </c>
      <c r="I123" s="20">
        <f t="shared" si="51"/>
        <v>0</v>
      </c>
      <c r="J123" s="20">
        <f t="shared" si="51"/>
        <v>3776000</v>
      </c>
    </row>
    <row r="124" spans="1:10" ht="17.100000000000001" customHeight="1" x14ac:dyDescent="0.25">
      <c r="A124" s="27" t="s">
        <v>153</v>
      </c>
      <c r="B124" s="21" t="s">
        <v>279</v>
      </c>
      <c r="C124" s="22">
        <f t="shared" ref="C124:J124" si="52">+C125</f>
        <v>406000</v>
      </c>
      <c r="D124" s="22">
        <f t="shared" si="52"/>
        <v>0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406000</v>
      </c>
    </row>
    <row r="125" spans="1:10" ht="17.100000000000001" customHeight="1" x14ac:dyDescent="0.25">
      <c r="A125" s="28" t="s">
        <v>32</v>
      </c>
      <c r="B125" s="21" t="s">
        <v>279</v>
      </c>
      <c r="C125" s="22">
        <f>+SUM(D125:J125)</f>
        <v>406000</v>
      </c>
      <c r="D125" s="22">
        <f>+SUMIF('TOTAL RECURSOS 2021'!$P:$P,CONCATENATE("O001",$A125,1,$F$8),'TOTAL RECURSOS 2021'!$N:$N)</f>
        <v>0</v>
      </c>
      <c r="E125" s="22">
        <f>+SUMIF('TOTAL RECURSOS 2021'!$P:$P,CONCATENATE("M001",$A125,1,$F$8),'TOTAL RECURSOS 2021'!$N:$N)</f>
        <v>0</v>
      </c>
      <c r="F125" s="22">
        <f>+SUMIF('TOTAL RECURSOS 2021'!$P:$P,CONCATENATE("E006",$A125,1,$F$8),'TOTAL RECURSOS 2021'!$N:$N)</f>
        <v>0</v>
      </c>
      <c r="G125" s="22">
        <f>+SUMIF('TOTAL RECURSOS 2021'!$P:$P,CONCATENATE("K024",$A125,1,$G$8),'TOTAL RECURSOS 2021'!$N:$N)</f>
        <v>0</v>
      </c>
      <c r="H125" s="22">
        <f>+SUMIF('TOTAL RECURSOS 2021'!$P:$P,CONCATENATE("O001",$A125,4,$F$8),'TOTAL RECURSOS 2021'!$N:$N)</f>
        <v>0</v>
      </c>
      <c r="I125" s="22">
        <f>+SUMIF('TOTAL RECURSOS 2021'!$P:$P,CONCATENATE("M001",$A125,4,$F$8),'TOTAL RECURSOS 2021'!$N:$N)</f>
        <v>0</v>
      </c>
      <c r="J125" s="22">
        <f>+SUMIF('TOTAL RECURSOS 2021'!$P:$P,CONCATENATE("E006",$A125,4,$F$8),'TOTAL RECURSOS 2021'!$N:$N)</f>
        <v>406000</v>
      </c>
    </row>
    <row r="126" spans="1:10" ht="17.100000000000001" customHeight="1" x14ac:dyDescent="0.25">
      <c r="A126" s="27" t="s">
        <v>154</v>
      </c>
      <c r="B126" s="21" t="s">
        <v>280</v>
      </c>
      <c r="C126" s="22">
        <f t="shared" ref="C126:J126" si="53">+C127</f>
        <v>70000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70000</v>
      </c>
    </row>
    <row r="127" spans="1:10" ht="17.100000000000001" customHeight="1" x14ac:dyDescent="0.25">
      <c r="A127" s="28" t="s">
        <v>33</v>
      </c>
      <c r="B127" s="21" t="s">
        <v>280</v>
      </c>
      <c r="C127" s="22">
        <f>+SUM(D127:J127)</f>
        <v>70000</v>
      </c>
      <c r="D127" s="22">
        <f>+SUMIF('TOTAL RECURSOS 2021'!$P:$P,CONCATENATE("O001",$A127,1,$F$8),'TOTAL RECURSOS 2021'!$N:$N)</f>
        <v>0</v>
      </c>
      <c r="E127" s="22">
        <f>+SUMIF('TOTAL RECURSOS 2021'!$P:$P,CONCATENATE("M001",$A127,1,$F$8),'TOTAL RECURSOS 2021'!$N:$N)</f>
        <v>0</v>
      </c>
      <c r="F127" s="22">
        <f>+SUMIF('TOTAL RECURSOS 2021'!$P:$P,CONCATENATE("E006",$A127,1,$F$8),'TOTAL RECURSOS 2021'!$N:$N)</f>
        <v>0</v>
      </c>
      <c r="G127" s="22">
        <f>+SUMIF('TOTAL RECURSOS 2021'!$P:$P,CONCATENATE("K024",$A127,1,$G$8),'TOTAL RECURSOS 2021'!$N:$N)</f>
        <v>0</v>
      </c>
      <c r="H127" s="22">
        <f>+SUMIF('TOTAL RECURSOS 2021'!$P:$P,CONCATENATE("O001",$A127,4,$F$8),'TOTAL RECURSOS 2021'!$N:$N)</f>
        <v>0</v>
      </c>
      <c r="I127" s="22">
        <f>+SUMIF('TOTAL RECURSOS 2021'!$P:$P,CONCATENATE("M001",$A127,4,$F$8),'TOTAL RECURSOS 2021'!$N:$N)</f>
        <v>0</v>
      </c>
      <c r="J127" s="22">
        <f>+SUMIF('TOTAL RECURSOS 2021'!$P:$P,CONCATENATE("E006",$A127,4,$F$8),'TOTAL RECURSOS 2021'!$N:$N)</f>
        <v>70000</v>
      </c>
    </row>
    <row r="128" spans="1:10" ht="17.100000000000001" customHeight="1" x14ac:dyDescent="0.25">
      <c r="A128" s="27">
        <v>293</v>
      </c>
      <c r="B128" s="21" t="s">
        <v>476</v>
      </c>
      <c r="C128" s="22">
        <f t="shared" ref="C128:J130" si="54">+C129</f>
        <v>30000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30000</v>
      </c>
    </row>
    <row r="129" spans="1:10" ht="17.100000000000001" customHeight="1" x14ac:dyDescent="0.25">
      <c r="A129" s="28">
        <v>29301</v>
      </c>
      <c r="B129" s="21" t="s">
        <v>476</v>
      </c>
      <c r="C129" s="22">
        <f>+SUM(D129:J129)</f>
        <v>30000</v>
      </c>
      <c r="D129" s="22">
        <f>+SUMIF('TOTAL RECURSOS 2021'!$P:$P,CONCATENATE("O001",$A129,1,$F$8),'TOTAL RECURSOS 2021'!$N:$N)</f>
        <v>0</v>
      </c>
      <c r="E129" s="22">
        <f>+SUMIF('TOTAL RECURSOS 2021'!$P:$P,CONCATENATE("M001",$A129,1,$F$8),'TOTAL RECURSOS 2021'!$N:$N)</f>
        <v>0</v>
      </c>
      <c r="F129" s="22">
        <f>+SUMIF('TOTAL RECURSOS 2021'!$P:$P,CONCATENATE("E006",$A129,1,$F$8),'TOTAL RECURSOS 2021'!$N:$N)</f>
        <v>0</v>
      </c>
      <c r="G129" s="22">
        <f>+SUMIF('TOTAL RECURSOS 2021'!$P:$P,CONCATENATE("K024",$A129,1,$G$8),'TOTAL RECURSOS 2021'!$N:$N)</f>
        <v>0</v>
      </c>
      <c r="H129" s="22">
        <f>+SUMIF('TOTAL RECURSOS 2021'!$P:$P,CONCATENATE("O001",$A129,4,$F$8),'TOTAL RECURSOS 2021'!$N:$N)</f>
        <v>0</v>
      </c>
      <c r="I129" s="22">
        <f>+SUMIF('TOTAL RECURSOS 2021'!$P:$P,CONCATENATE("M001",$A129,4,$F$8),'TOTAL RECURSOS 2021'!$N:$N)</f>
        <v>0</v>
      </c>
      <c r="J129" s="22">
        <f>+SUMIF('TOTAL RECURSOS 2021'!$P:$P,CONCATENATE("E006",$A129,4,$F$8),'TOTAL RECURSOS 2021'!$N:$N)</f>
        <v>30000</v>
      </c>
    </row>
    <row r="130" spans="1:10" ht="17.100000000000001" customHeight="1" x14ac:dyDescent="0.25">
      <c r="A130" s="27" t="s">
        <v>155</v>
      </c>
      <c r="B130" s="21" t="s">
        <v>281</v>
      </c>
      <c r="C130" s="22">
        <f t="shared" si="54"/>
        <v>800000</v>
      </c>
      <c r="D130" s="22">
        <f t="shared" si="54"/>
        <v>0</v>
      </c>
      <c r="E130" s="22">
        <f t="shared" si="54"/>
        <v>0</v>
      </c>
      <c r="F130" s="22">
        <f t="shared" si="54"/>
        <v>0</v>
      </c>
      <c r="G130" s="22">
        <f t="shared" si="54"/>
        <v>0</v>
      </c>
      <c r="H130" s="22">
        <f t="shared" si="54"/>
        <v>0</v>
      </c>
      <c r="I130" s="22">
        <f t="shared" si="54"/>
        <v>0</v>
      </c>
      <c r="J130" s="22">
        <f t="shared" si="54"/>
        <v>800000</v>
      </c>
    </row>
    <row r="131" spans="1:10" ht="17.100000000000001" customHeight="1" x14ac:dyDescent="0.25">
      <c r="A131" s="28" t="s">
        <v>34</v>
      </c>
      <c r="B131" s="21" t="s">
        <v>282</v>
      </c>
      <c r="C131" s="22">
        <f>+SUM(D131:J131)</f>
        <v>800000</v>
      </c>
      <c r="D131" s="22">
        <f>+SUMIF('TOTAL RECURSOS 2021'!$P:$P,CONCATENATE("O001",$A131,1,$F$8),'TOTAL RECURSOS 2021'!$N:$N)</f>
        <v>0</v>
      </c>
      <c r="E131" s="22">
        <f>+SUMIF('TOTAL RECURSOS 2021'!$P:$P,CONCATENATE("M001",$A131,1,$F$8),'TOTAL RECURSOS 2021'!$N:$N)</f>
        <v>0</v>
      </c>
      <c r="F131" s="22">
        <f>+SUMIF('TOTAL RECURSOS 2021'!$P:$P,CONCATENATE("E006",$A131,1,$F$8),'TOTAL RECURSOS 2021'!$N:$N)</f>
        <v>0</v>
      </c>
      <c r="G131" s="22">
        <f>+SUMIF('TOTAL RECURSOS 2021'!$P:$P,CONCATENATE("K024",$A131,1,$G$8),'TOTAL RECURSOS 2021'!$N:$N)</f>
        <v>0</v>
      </c>
      <c r="H131" s="22">
        <f>+SUMIF('TOTAL RECURSOS 2021'!$P:$P,CONCATENATE("O001",$A131,4,$F$8),'TOTAL RECURSOS 2021'!$N:$N)</f>
        <v>0</v>
      </c>
      <c r="I131" s="22">
        <f>+SUMIF('TOTAL RECURSOS 2021'!$P:$P,CONCATENATE("M001",$A131,4,$F$8),'TOTAL RECURSOS 2021'!$N:$N)</f>
        <v>0</v>
      </c>
      <c r="J131" s="22">
        <f>+SUMIF('TOTAL RECURSOS 2021'!$P:$P,CONCATENATE("E006",$A131,4,$F$8),'TOTAL RECURSOS 2021'!$N:$N)</f>
        <v>800000</v>
      </c>
    </row>
    <row r="132" spans="1:10" ht="17.100000000000001" customHeight="1" x14ac:dyDescent="0.25">
      <c r="A132" s="27" t="s">
        <v>156</v>
      </c>
      <c r="B132" s="21" t="s">
        <v>283</v>
      </c>
      <c r="C132" s="22">
        <f t="shared" ref="C132:J132" si="55">+C133</f>
        <v>1300000</v>
      </c>
      <c r="D132" s="22">
        <f t="shared" si="55"/>
        <v>0</v>
      </c>
      <c r="E132" s="22">
        <f t="shared" si="55"/>
        <v>0</v>
      </c>
      <c r="F132" s="22">
        <f t="shared" si="55"/>
        <v>0</v>
      </c>
      <c r="G132" s="22">
        <f t="shared" si="55"/>
        <v>0</v>
      </c>
      <c r="H132" s="22">
        <f t="shared" si="55"/>
        <v>0</v>
      </c>
      <c r="I132" s="22">
        <f t="shared" si="55"/>
        <v>0</v>
      </c>
      <c r="J132" s="22">
        <f t="shared" si="55"/>
        <v>1300000</v>
      </c>
    </row>
    <row r="133" spans="1:10" ht="17.100000000000001" customHeight="1" x14ac:dyDescent="0.25">
      <c r="A133" s="28" t="s">
        <v>35</v>
      </c>
      <c r="B133" s="21" t="s">
        <v>283</v>
      </c>
      <c r="C133" s="22">
        <f>+SUM(D133:J133)</f>
        <v>1300000</v>
      </c>
      <c r="D133" s="22">
        <f>+SUMIF('TOTAL RECURSOS 2021'!$P:$P,CONCATENATE("O001",$A133,1,$F$8),'TOTAL RECURSOS 2021'!$N:$N)</f>
        <v>0</v>
      </c>
      <c r="E133" s="22">
        <f>+SUMIF('TOTAL RECURSOS 2021'!$P:$P,CONCATENATE("M001",$A133,1,$F$8),'TOTAL RECURSOS 2021'!$N:$N)</f>
        <v>0</v>
      </c>
      <c r="F133" s="22">
        <f>+SUMIF('TOTAL RECURSOS 2021'!$P:$P,CONCATENATE("E006",$A133,1,$F$8),'TOTAL RECURSOS 2021'!$N:$N)</f>
        <v>0</v>
      </c>
      <c r="G133" s="22">
        <f>+SUMIF('TOTAL RECURSOS 2021'!$P:$P,CONCATENATE("K024",$A133,1,$G$8),'TOTAL RECURSOS 2021'!$N:$N)</f>
        <v>0</v>
      </c>
      <c r="H133" s="22">
        <f>+SUMIF('TOTAL RECURSOS 2021'!$P:$P,CONCATENATE("O001",$A133,4,$F$8),'TOTAL RECURSOS 2021'!$N:$N)</f>
        <v>0</v>
      </c>
      <c r="I133" s="22">
        <f>+SUMIF('TOTAL RECURSOS 2021'!$P:$P,CONCATENATE("M001",$A133,4,$F$8),'TOTAL RECURSOS 2021'!$N:$N)</f>
        <v>0</v>
      </c>
      <c r="J133" s="22">
        <f>+SUMIF('TOTAL RECURSOS 2021'!$P:$P,CONCATENATE("E006",$A133,4,$F$8),'TOTAL RECURSOS 2021'!$N:$N)</f>
        <v>1300000</v>
      </c>
    </row>
    <row r="134" spans="1:10" ht="17.100000000000001" customHeight="1" x14ac:dyDescent="0.25">
      <c r="A134" s="27" t="s">
        <v>157</v>
      </c>
      <c r="B134" s="21" t="s">
        <v>284</v>
      </c>
      <c r="C134" s="22">
        <f t="shared" ref="C134:J134" si="56">+C135</f>
        <v>50000</v>
      </c>
      <c r="D134" s="22">
        <f t="shared" si="56"/>
        <v>0</v>
      </c>
      <c r="E134" s="22">
        <f t="shared" si="56"/>
        <v>0</v>
      </c>
      <c r="F134" s="22">
        <f t="shared" si="56"/>
        <v>0</v>
      </c>
      <c r="G134" s="22">
        <f t="shared" si="56"/>
        <v>0</v>
      </c>
      <c r="H134" s="22">
        <f t="shared" si="56"/>
        <v>0</v>
      </c>
      <c r="I134" s="22">
        <f t="shared" si="56"/>
        <v>0</v>
      </c>
      <c r="J134" s="22">
        <f t="shared" si="56"/>
        <v>50000</v>
      </c>
    </row>
    <row r="135" spans="1:10" ht="17.100000000000001" customHeight="1" x14ac:dyDescent="0.25">
      <c r="A135" s="28" t="s">
        <v>89</v>
      </c>
      <c r="B135" s="21" t="s">
        <v>284</v>
      </c>
      <c r="C135" s="22">
        <f>+SUM(D135:J135)</f>
        <v>50000</v>
      </c>
      <c r="D135" s="22">
        <f>+SUMIF('TOTAL RECURSOS 2021'!$P:$P,CONCATENATE("O001",$A135,1,$F$8),'TOTAL RECURSOS 2021'!$N:$N)</f>
        <v>0</v>
      </c>
      <c r="E135" s="22">
        <f>+SUMIF('TOTAL RECURSOS 2021'!$P:$P,CONCATENATE("M001",$A135,1,$F$8),'TOTAL RECURSOS 2021'!$N:$N)</f>
        <v>0</v>
      </c>
      <c r="F135" s="22">
        <f>+SUMIF('TOTAL RECURSOS 2021'!$P:$P,CONCATENATE("E006",$A135,1,$F$8),'TOTAL RECURSOS 2021'!$N:$N)</f>
        <v>0</v>
      </c>
      <c r="G135" s="22">
        <f>+SUMIF('TOTAL RECURSOS 2021'!$P:$P,CONCATENATE("K024",$A135,1,$G$8),'TOTAL RECURSOS 2021'!$N:$N)</f>
        <v>0</v>
      </c>
      <c r="H135" s="22">
        <f>+SUMIF('TOTAL RECURSOS 2021'!$P:$P,CONCATENATE("O001",$A135,4,$F$8),'TOTAL RECURSOS 2021'!$N:$N)</f>
        <v>0</v>
      </c>
      <c r="I135" s="22">
        <f>+SUMIF('TOTAL RECURSOS 2021'!$P:$P,CONCATENATE("M001",$A135,4,$F$8),'TOTAL RECURSOS 2021'!$N:$N)</f>
        <v>0</v>
      </c>
      <c r="J135" s="22">
        <f>+SUMIF('TOTAL RECURSOS 2021'!$P:$P,CONCATENATE("E006",$A135,4,$F$8),'TOTAL RECURSOS 2021'!$N:$N)</f>
        <v>50000</v>
      </c>
    </row>
    <row r="136" spans="1:10" ht="17.100000000000001" customHeight="1" x14ac:dyDescent="0.25">
      <c r="A136" s="27" t="s">
        <v>158</v>
      </c>
      <c r="B136" s="21" t="s">
        <v>285</v>
      </c>
      <c r="C136" s="22">
        <f t="shared" ref="C136:J136" si="57">+C137</f>
        <v>900000</v>
      </c>
      <c r="D136" s="22">
        <f t="shared" si="57"/>
        <v>0</v>
      </c>
      <c r="E136" s="22">
        <f t="shared" si="57"/>
        <v>0</v>
      </c>
      <c r="F136" s="22">
        <f t="shared" si="57"/>
        <v>0</v>
      </c>
      <c r="G136" s="22">
        <f t="shared" si="57"/>
        <v>0</v>
      </c>
      <c r="H136" s="22">
        <f t="shared" si="57"/>
        <v>0</v>
      </c>
      <c r="I136" s="22">
        <f t="shared" si="57"/>
        <v>0</v>
      </c>
      <c r="J136" s="22">
        <f t="shared" si="57"/>
        <v>900000</v>
      </c>
    </row>
    <row r="137" spans="1:10" ht="17.100000000000001" customHeight="1" x14ac:dyDescent="0.25">
      <c r="A137" s="28" t="s">
        <v>36</v>
      </c>
      <c r="B137" s="21" t="s">
        <v>285</v>
      </c>
      <c r="C137" s="22">
        <f>+SUM(D137:J137)</f>
        <v>900000</v>
      </c>
      <c r="D137" s="22">
        <f>+SUMIF('TOTAL RECURSOS 2021'!$P:$P,CONCATENATE("O001",$A137,1,$F$8),'TOTAL RECURSOS 2021'!$N:$N)</f>
        <v>0</v>
      </c>
      <c r="E137" s="22">
        <f>+SUMIF('TOTAL RECURSOS 2021'!$P:$P,CONCATENATE("M001",$A137,1,$F$8),'TOTAL RECURSOS 2021'!$N:$N)</f>
        <v>0</v>
      </c>
      <c r="F137" s="22">
        <f>+SUMIF('TOTAL RECURSOS 2021'!$P:$P,CONCATENATE("E006",$A137,1,$F$8),'TOTAL RECURSOS 2021'!$N:$N)</f>
        <v>0</v>
      </c>
      <c r="G137" s="22">
        <f>+SUMIF('TOTAL RECURSOS 2021'!$P:$P,CONCATENATE("K024",$A137,1,$G$8),'TOTAL RECURSOS 2021'!$N:$N)</f>
        <v>0</v>
      </c>
      <c r="H137" s="22">
        <f>+SUMIF('TOTAL RECURSOS 2021'!$P:$P,CONCATENATE("O001",$A137,4,$F$8),'TOTAL RECURSOS 2021'!$N:$N)</f>
        <v>0</v>
      </c>
      <c r="I137" s="22">
        <f>+SUMIF('TOTAL RECURSOS 2021'!$P:$P,CONCATENATE("M001",$A137,4,$F$8),'TOTAL RECURSOS 2021'!$N:$N)</f>
        <v>0</v>
      </c>
      <c r="J137" s="22">
        <f>+SUMIF('TOTAL RECURSOS 2021'!$P:$P,CONCATENATE("E006",$A137,4,$F$8),'TOTAL RECURSOS 2021'!$N:$N)</f>
        <v>900000</v>
      </c>
    </row>
    <row r="138" spans="1:10" ht="17.100000000000001" customHeight="1" x14ac:dyDescent="0.25">
      <c r="A138" s="27" t="s">
        <v>159</v>
      </c>
      <c r="B138" s="21" t="s">
        <v>286</v>
      </c>
      <c r="C138" s="22">
        <f t="shared" ref="C138:J138" si="58">+C139</f>
        <v>220000</v>
      </c>
      <c r="D138" s="22">
        <f t="shared" si="58"/>
        <v>0</v>
      </c>
      <c r="E138" s="22">
        <f t="shared" si="58"/>
        <v>0</v>
      </c>
      <c r="F138" s="22">
        <f t="shared" si="58"/>
        <v>0</v>
      </c>
      <c r="G138" s="22">
        <f t="shared" si="58"/>
        <v>0</v>
      </c>
      <c r="H138" s="22">
        <f t="shared" si="58"/>
        <v>0</v>
      </c>
      <c r="I138" s="22">
        <f t="shared" si="58"/>
        <v>0</v>
      </c>
      <c r="J138" s="22">
        <f t="shared" si="58"/>
        <v>220000</v>
      </c>
    </row>
    <row r="139" spans="1:10" ht="17.100000000000001" customHeight="1" x14ac:dyDescent="0.25">
      <c r="A139" s="28" t="s">
        <v>90</v>
      </c>
      <c r="B139" s="21" t="s">
        <v>286</v>
      </c>
      <c r="C139" s="22">
        <f>+SUM(D139:J139)</f>
        <v>220000</v>
      </c>
      <c r="D139" s="22">
        <f>+SUMIF('TOTAL RECURSOS 2021'!$P:$P,CONCATENATE("O001",$A139,1,$F$8),'TOTAL RECURSOS 2021'!$N:$N)</f>
        <v>0</v>
      </c>
      <c r="E139" s="22">
        <f>+SUMIF('TOTAL RECURSOS 2021'!$P:$P,CONCATENATE("M001",$A139,1,$F$8),'TOTAL RECURSOS 2021'!$N:$N)</f>
        <v>0</v>
      </c>
      <c r="F139" s="22">
        <f>+SUMIF('TOTAL RECURSOS 2021'!$P:$P,CONCATENATE("E006",$A139,1,$F$8),'TOTAL RECURSOS 2021'!$N:$N)</f>
        <v>0</v>
      </c>
      <c r="G139" s="22">
        <f>+SUMIF('TOTAL RECURSOS 2021'!$P:$P,CONCATENATE("K024",$A139,1,$G$8),'TOTAL RECURSOS 2021'!$N:$N)</f>
        <v>0</v>
      </c>
      <c r="H139" s="22">
        <f>+SUMIF('TOTAL RECURSOS 2021'!$P:$P,CONCATENATE("O001",$A139,4,$F$8),'TOTAL RECURSOS 2021'!$N:$N)</f>
        <v>0</v>
      </c>
      <c r="I139" s="22">
        <f>+SUMIF('TOTAL RECURSOS 2021'!$P:$P,CONCATENATE("M001",$A139,4,$F$8),'TOTAL RECURSOS 2021'!$N:$N)</f>
        <v>0</v>
      </c>
      <c r="J139" s="22">
        <f>+SUMIF('TOTAL RECURSOS 2021'!$P:$P,CONCATENATE("E006",$A139,4,$F$8),'TOTAL RECURSOS 2021'!$N:$N)</f>
        <v>220000</v>
      </c>
    </row>
    <row r="140" spans="1:10" s="9" customFormat="1" ht="17.100000000000001" customHeight="1" x14ac:dyDescent="0.2">
      <c r="A140" s="23">
        <v>3000</v>
      </c>
      <c r="B140" s="24" t="s">
        <v>287</v>
      </c>
      <c r="C140" s="18">
        <f t="shared" ref="C140:J140" si="59">+C141+C162+C176+C198+C207+C225+C239+C248</f>
        <v>87049017</v>
      </c>
      <c r="D140" s="18">
        <f t="shared" si="59"/>
        <v>71258</v>
      </c>
      <c r="E140" s="18">
        <f t="shared" si="59"/>
        <v>205620</v>
      </c>
      <c r="F140" s="18">
        <f t="shared" si="59"/>
        <v>30992869</v>
      </c>
      <c r="G140" s="18">
        <f t="shared" si="59"/>
        <v>0</v>
      </c>
      <c r="H140" s="18">
        <f t="shared" si="59"/>
        <v>36585</v>
      </c>
      <c r="I140" s="18">
        <f t="shared" si="59"/>
        <v>1517012</v>
      </c>
      <c r="J140" s="18">
        <f t="shared" si="59"/>
        <v>54225673</v>
      </c>
    </row>
    <row r="141" spans="1:10" s="9" customFormat="1" ht="17.100000000000001" customHeight="1" x14ac:dyDescent="0.2">
      <c r="A141" s="26">
        <v>3100</v>
      </c>
      <c r="B141" s="19" t="s">
        <v>288</v>
      </c>
      <c r="C141" s="20">
        <f>+C142+C144+C146+C148+C150+C152+C156+C158+C160</f>
        <v>29215000</v>
      </c>
      <c r="D141" s="20">
        <f>+D142+D144+D146+D148+D150+D152+D156+D158+D160</f>
        <v>0</v>
      </c>
      <c r="E141" s="20">
        <f>+E142+E144+E146+E148+E150+E152+E156+E158+E160</f>
        <v>0</v>
      </c>
      <c r="F141" s="20">
        <f>+F142+F144+F146+F148+F150+F152+F156+F158+F160</f>
        <v>16195689</v>
      </c>
      <c r="G141" s="20">
        <f t="shared" ref="G141" si="60">+G142+G144+G146+G148+G152+G156+G158+G160</f>
        <v>0</v>
      </c>
      <c r="H141" s="20">
        <f>+H142+H144+H146+H148+H150+H152+H156+H158+H160</f>
        <v>0</v>
      </c>
      <c r="I141" s="20">
        <f>+I142+I144+I146+I148+I150+I152+I156+I158+I160</f>
        <v>0</v>
      </c>
      <c r="J141" s="20">
        <f>+J142+J144+J146+J148+J150+J152+J156+J158+J160</f>
        <v>13019311</v>
      </c>
    </row>
    <row r="142" spans="1:10" ht="17.100000000000001" customHeight="1" x14ac:dyDescent="0.25">
      <c r="A142" s="27" t="s">
        <v>160</v>
      </c>
      <c r="B142" s="21" t="s">
        <v>289</v>
      </c>
      <c r="C142" s="22">
        <f t="shared" ref="C142:J142" si="61">+C143</f>
        <v>20000000</v>
      </c>
      <c r="D142" s="22">
        <f t="shared" si="61"/>
        <v>0</v>
      </c>
      <c r="E142" s="22">
        <f t="shared" si="61"/>
        <v>0</v>
      </c>
      <c r="F142" s="22">
        <f t="shared" si="61"/>
        <v>11100078</v>
      </c>
      <c r="G142" s="22">
        <f t="shared" si="61"/>
        <v>0</v>
      </c>
      <c r="H142" s="22">
        <f t="shared" si="61"/>
        <v>0</v>
      </c>
      <c r="I142" s="22">
        <f t="shared" si="61"/>
        <v>0</v>
      </c>
      <c r="J142" s="22">
        <f t="shared" si="61"/>
        <v>8899922</v>
      </c>
    </row>
    <row r="143" spans="1:10" ht="17.100000000000001" customHeight="1" x14ac:dyDescent="0.25">
      <c r="A143" s="28" t="s">
        <v>18</v>
      </c>
      <c r="B143" s="21" t="s">
        <v>290</v>
      </c>
      <c r="C143" s="22">
        <f>+SUM(D143:J143)</f>
        <v>20000000</v>
      </c>
      <c r="D143" s="22">
        <f>+SUMIF('TOTAL RECURSOS 2021'!$P:$P,CONCATENATE("O001",$A143,1,$F$8),'TOTAL RECURSOS 2021'!$N:$N)</f>
        <v>0</v>
      </c>
      <c r="E143" s="22">
        <f>+SUMIF('TOTAL RECURSOS 2021'!$P:$P,CONCATENATE("M001",$A143,1,$F$8),'TOTAL RECURSOS 2021'!$N:$N)</f>
        <v>0</v>
      </c>
      <c r="F143" s="22">
        <f>+SUMIF('TOTAL RECURSOS 2021'!$P:$P,CONCATENATE("E006",$A143,1,$F$8),'TOTAL RECURSOS 2021'!$N:$N)</f>
        <v>11100078</v>
      </c>
      <c r="G143" s="22">
        <f>+SUMIF('TOTAL RECURSOS 2021'!$P:$P,CONCATENATE("K024",$A143,1,$G$8),'TOTAL RECURSOS 2021'!$N:$N)</f>
        <v>0</v>
      </c>
      <c r="H143" s="22">
        <f>+SUMIF('TOTAL RECURSOS 2021'!$P:$P,CONCATENATE("O001",$A143,4,$F$8),'TOTAL RECURSOS 2021'!$N:$N)</f>
        <v>0</v>
      </c>
      <c r="I143" s="22">
        <f>+SUMIF('TOTAL RECURSOS 2021'!$P:$P,CONCATENATE("M001",$A143,4,$F$8),'TOTAL RECURSOS 2021'!$N:$N)</f>
        <v>0</v>
      </c>
      <c r="J143" s="22">
        <f>+SUMIF('TOTAL RECURSOS 2021'!$P:$P,CONCATENATE("E006",$A143,4,$F$8),'TOTAL RECURSOS 2021'!$N:$N)</f>
        <v>8899922</v>
      </c>
    </row>
    <row r="144" spans="1:10" ht="17.100000000000001" customHeight="1" x14ac:dyDescent="0.25">
      <c r="A144" s="27" t="s">
        <v>161</v>
      </c>
      <c r="B144" s="21" t="s">
        <v>291</v>
      </c>
      <c r="C144" s="22">
        <f t="shared" ref="C144:J144" si="62">+C145</f>
        <v>6845696</v>
      </c>
      <c r="D144" s="22">
        <f t="shared" si="62"/>
        <v>0</v>
      </c>
      <c r="E144" s="22">
        <f t="shared" si="62"/>
        <v>0</v>
      </c>
      <c r="F144" s="22">
        <f t="shared" si="62"/>
        <v>4661307</v>
      </c>
      <c r="G144" s="22">
        <f t="shared" si="62"/>
        <v>0</v>
      </c>
      <c r="H144" s="22">
        <f t="shared" si="62"/>
        <v>0</v>
      </c>
      <c r="I144" s="22">
        <f t="shared" si="62"/>
        <v>0</v>
      </c>
      <c r="J144" s="22">
        <f t="shared" si="62"/>
        <v>2184389</v>
      </c>
    </row>
    <row r="145" spans="1:10" ht="17.100000000000001" customHeight="1" x14ac:dyDescent="0.25">
      <c r="A145" s="28" t="s">
        <v>19</v>
      </c>
      <c r="B145" s="21" t="s">
        <v>292</v>
      </c>
      <c r="C145" s="22">
        <f>+SUM(D145:J145)</f>
        <v>6845696</v>
      </c>
      <c r="D145" s="22">
        <f>+SUMIF('TOTAL RECURSOS 2021'!$P:$P,CONCATENATE("O001",$A145,1,$F$8),'TOTAL RECURSOS 2021'!$N:$N)</f>
        <v>0</v>
      </c>
      <c r="E145" s="22">
        <f>+SUMIF('TOTAL RECURSOS 2021'!$P:$P,CONCATENATE("M001",$A145,1,$F$8),'TOTAL RECURSOS 2021'!$N:$N)</f>
        <v>0</v>
      </c>
      <c r="F145" s="22">
        <f>+SUMIF('TOTAL RECURSOS 2021'!$P:$P,CONCATENATE("E006",$A145,1,$F$8),'TOTAL RECURSOS 2021'!$N:$N)</f>
        <v>4661307</v>
      </c>
      <c r="G145" s="22">
        <f>+SUMIF('TOTAL RECURSOS 2021'!$P:$P,CONCATENATE("K024",$A145,1,$G$8),'TOTAL RECURSOS 2021'!$N:$N)</f>
        <v>0</v>
      </c>
      <c r="H145" s="22">
        <f>+SUMIF('TOTAL RECURSOS 2021'!$P:$P,CONCATENATE("O001",$A145,4,$F$8),'TOTAL RECURSOS 2021'!$N:$N)</f>
        <v>0</v>
      </c>
      <c r="I145" s="22">
        <f>+SUMIF('TOTAL RECURSOS 2021'!$P:$P,CONCATENATE("M001",$A145,4,$F$8),'TOTAL RECURSOS 2021'!$N:$N)</f>
        <v>0</v>
      </c>
      <c r="J145" s="22">
        <f>+SUMIF('TOTAL RECURSOS 2021'!$P:$P,CONCATENATE("E006",$A145,4,$F$8),'TOTAL RECURSOS 2021'!$N:$N)</f>
        <v>2184389</v>
      </c>
    </row>
    <row r="146" spans="1:10" ht="17.100000000000001" customHeight="1" x14ac:dyDescent="0.25">
      <c r="A146" s="27" t="s">
        <v>162</v>
      </c>
      <c r="B146" s="21" t="s">
        <v>293</v>
      </c>
      <c r="C146" s="22">
        <f t="shared" ref="C146:J146" si="63">+C147</f>
        <v>1500000</v>
      </c>
      <c r="D146" s="22">
        <f t="shared" si="63"/>
        <v>0</v>
      </c>
      <c r="E146" s="22">
        <f t="shared" si="63"/>
        <v>0</v>
      </c>
      <c r="F146" s="22">
        <f t="shared" si="63"/>
        <v>0</v>
      </c>
      <c r="G146" s="22">
        <f t="shared" si="63"/>
        <v>0</v>
      </c>
      <c r="H146" s="22">
        <f t="shared" si="63"/>
        <v>0</v>
      </c>
      <c r="I146" s="22">
        <f t="shared" si="63"/>
        <v>0</v>
      </c>
      <c r="J146" s="22">
        <f t="shared" si="63"/>
        <v>1500000</v>
      </c>
    </row>
    <row r="147" spans="1:10" ht="17.100000000000001" customHeight="1" x14ac:dyDescent="0.25">
      <c r="A147" s="28" t="s">
        <v>37</v>
      </c>
      <c r="B147" s="21" t="s">
        <v>294</v>
      </c>
      <c r="C147" s="22">
        <f>+SUM(D147:J147)</f>
        <v>1500000</v>
      </c>
      <c r="D147" s="22">
        <f>+SUMIF('TOTAL RECURSOS 2021'!$P:$P,CONCATENATE("O001",$A147,1,$F$8),'TOTAL RECURSOS 2021'!$N:$N)</f>
        <v>0</v>
      </c>
      <c r="E147" s="22">
        <f>+SUMIF('TOTAL RECURSOS 2021'!$P:$P,CONCATENATE("M001",$A147,1,$F$8),'TOTAL RECURSOS 2021'!$N:$N)</f>
        <v>0</v>
      </c>
      <c r="F147" s="22">
        <f>+SUMIF('TOTAL RECURSOS 2021'!$P:$P,CONCATENATE("E006",$A147,1,$F$8),'TOTAL RECURSOS 2021'!$N:$N)</f>
        <v>0</v>
      </c>
      <c r="G147" s="22">
        <f>+SUMIF('TOTAL RECURSOS 2021'!$P:$P,CONCATENATE("K024",$A147,1,$G$8),'TOTAL RECURSOS 2021'!$N:$N)</f>
        <v>0</v>
      </c>
      <c r="H147" s="22">
        <f>+SUMIF('TOTAL RECURSOS 2021'!$P:$P,CONCATENATE("O001",$A147,4,$F$8),'TOTAL RECURSOS 2021'!$N:$N)</f>
        <v>0</v>
      </c>
      <c r="I147" s="22">
        <f>+SUMIF('TOTAL RECURSOS 2021'!$P:$P,CONCATENATE("M001",$A147,4,$F$8),'TOTAL RECURSOS 2021'!$N:$N)</f>
        <v>0</v>
      </c>
      <c r="J147" s="22">
        <f>+SUMIF('TOTAL RECURSOS 2021'!$P:$P,CONCATENATE("E006",$A147,4,$F$8),'TOTAL RECURSOS 2021'!$N:$N)</f>
        <v>1500000</v>
      </c>
    </row>
    <row r="148" spans="1:10" ht="17.100000000000001" customHeight="1" x14ac:dyDescent="0.25">
      <c r="A148" s="27" t="s">
        <v>163</v>
      </c>
      <c r="B148" s="21" t="s">
        <v>295</v>
      </c>
      <c r="C148" s="22">
        <f t="shared" ref="C148:J150" si="64">+C149</f>
        <v>60000</v>
      </c>
      <c r="D148" s="22">
        <f t="shared" si="64"/>
        <v>0</v>
      </c>
      <c r="E148" s="22">
        <f t="shared" si="64"/>
        <v>0</v>
      </c>
      <c r="F148" s="22">
        <f t="shared" si="64"/>
        <v>0</v>
      </c>
      <c r="G148" s="22">
        <f t="shared" si="64"/>
        <v>0</v>
      </c>
      <c r="H148" s="22">
        <f t="shared" si="64"/>
        <v>0</v>
      </c>
      <c r="I148" s="22">
        <f t="shared" si="64"/>
        <v>0</v>
      </c>
      <c r="J148" s="22">
        <f t="shared" si="64"/>
        <v>60000</v>
      </c>
    </row>
    <row r="149" spans="1:10" ht="17.100000000000001" customHeight="1" x14ac:dyDescent="0.25">
      <c r="A149" s="28" t="s">
        <v>50</v>
      </c>
      <c r="B149" s="21" t="s">
        <v>296</v>
      </c>
      <c r="C149" s="22">
        <f>+SUM(D149:J149)</f>
        <v>60000</v>
      </c>
      <c r="D149" s="22">
        <f>+SUMIF('TOTAL RECURSOS 2021'!$P:$P,CONCATENATE("O001",$A149,1,$F$8),'TOTAL RECURSOS 2021'!$N:$N)</f>
        <v>0</v>
      </c>
      <c r="E149" s="22">
        <f>+SUMIF('TOTAL RECURSOS 2021'!$P:$P,CONCATENATE("M001",$A149,1,$F$8),'TOTAL RECURSOS 2021'!$N:$N)</f>
        <v>0</v>
      </c>
      <c r="F149" s="22">
        <f>+SUMIF('TOTAL RECURSOS 2021'!$P:$P,CONCATENATE("E006",$A149,1,$F$8),'TOTAL RECURSOS 2021'!$N:$N)</f>
        <v>0</v>
      </c>
      <c r="G149" s="22">
        <f>+SUMIF('TOTAL RECURSOS 2021'!$P:$P,CONCATENATE("K024",$A149,1,$G$8),'TOTAL RECURSOS 2021'!$N:$N)</f>
        <v>0</v>
      </c>
      <c r="H149" s="22">
        <f>+SUMIF('TOTAL RECURSOS 2021'!$P:$P,CONCATENATE("O001",$A149,4,$F$8),'TOTAL RECURSOS 2021'!$N:$N)</f>
        <v>0</v>
      </c>
      <c r="I149" s="22">
        <f>+SUMIF('TOTAL RECURSOS 2021'!$P:$P,CONCATENATE("M001",$A149,4,$F$8),'TOTAL RECURSOS 2021'!$N:$N)</f>
        <v>0</v>
      </c>
      <c r="J149" s="22">
        <f>+SUMIF('TOTAL RECURSOS 2021'!$P:$P,CONCATENATE("E006",$A149,4,$F$8),'TOTAL RECURSOS 2021'!$N:$N)</f>
        <v>60000</v>
      </c>
    </row>
    <row r="150" spans="1:10" ht="17.100000000000001" customHeight="1" x14ac:dyDescent="0.25">
      <c r="A150" s="27">
        <v>315</v>
      </c>
      <c r="B150" s="21" t="s">
        <v>488</v>
      </c>
      <c r="C150" s="22">
        <f t="shared" si="64"/>
        <v>0</v>
      </c>
      <c r="D150" s="22">
        <f t="shared" si="64"/>
        <v>0</v>
      </c>
      <c r="E150" s="22">
        <f t="shared" si="64"/>
        <v>0</v>
      </c>
      <c r="F150" s="22">
        <f t="shared" si="64"/>
        <v>0</v>
      </c>
      <c r="G150" s="22">
        <f t="shared" si="64"/>
        <v>0</v>
      </c>
      <c r="H150" s="22">
        <f t="shared" si="64"/>
        <v>0</v>
      </c>
      <c r="I150" s="22">
        <f t="shared" si="64"/>
        <v>0</v>
      </c>
      <c r="J150" s="22">
        <f t="shared" si="64"/>
        <v>0</v>
      </c>
    </row>
    <row r="151" spans="1:10" ht="17.100000000000001" customHeight="1" x14ac:dyDescent="0.25">
      <c r="A151" s="28">
        <v>31501</v>
      </c>
      <c r="B151" s="21" t="s">
        <v>489</v>
      </c>
      <c r="C151" s="22">
        <f>+SUM(D151:J151)</f>
        <v>0</v>
      </c>
      <c r="D151" s="22">
        <f>+SUMIF('TOTAL RECURSOS 2021'!$P:$P,CONCATENATE("O001",$A151,1,$F$8),'TOTAL RECURSOS 2021'!$N:$N)</f>
        <v>0</v>
      </c>
      <c r="E151" s="22">
        <f>+SUMIF('TOTAL RECURSOS 2021'!$P:$P,CONCATENATE("M001",$A151,1,$F$8),'TOTAL RECURSOS 2021'!$N:$N)</f>
        <v>0</v>
      </c>
      <c r="F151" s="22">
        <f>+SUMIF('TOTAL RECURSOS 2021'!$P:$P,CONCATENATE("E006",$A151,1,$F$8),'TOTAL RECURSOS 2021'!$N:$N)</f>
        <v>0</v>
      </c>
      <c r="G151" s="22">
        <f>+SUMIF('TOTAL RECURSOS 2021'!$P:$P,CONCATENATE("K024",$A151,1,$G$8),'TOTAL RECURSOS 2021'!$N:$N)</f>
        <v>0</v>
      </c>
      <c r="H151" s="22">
        <f>+SUMIF('TOTAL RECURSOS 2021'!$P:$P,CONCATENATE("O001",$A151,4,$F$8),'TOTAL RECURSOS 2021'!$N:$N)</f>
        <v>0</v>
      </c>
      <c r="I151" s="22">
        <f>+SUMIF('TOTAL RECURSOS 2021'!$P:$P,CONCATENATE("M001",$A151,4,$F$8),'TOTAL RECURSOS 2021'!$N:$N)</f>
        <v>0</v>
      </c>
      <c r="J151" s="22">
        <f>+SUMIF('TOTAL RECURSOS 2021'!$P:$P,CONCATENATE("E006",$A151,4,$F$8),'TOTAL RECURSOS 2021'!$N:$N)</f>
        <v>0</v>
      </c>
    </row>
    <row r="152" spans="1:10" ht="17.100000000000001" customHeight="1" x14ac:dyDescent="0.25">
      <c r="A152" s="27" t="s">
        <v>164</v>
      </c>
      <c r="B152" s="21" t="s">
        <v>297</v>
      </c>
      <c r="C152" s="22">
        <f t="shared" ref="C152:J152" si="65">+C153+C155</f>
        <v>634304</v>
      </c>
      <c r="D152" s="22">
        <f t="shared" si="65"/>
        <v>0</v>
      </c>
      <c r="E152" s="22">
        <f t="shared" si="65"/>
        <v>0</v>
      </c>
      <c r="F152" s="22">
        <f t="shared" si="65"/>
        <v>434304</v>
      </c>
      <c r="G152" s="22">
        <f t="shared" si="65"/>
        <v>0</v>
      </c>
      <c r="H152" s="22">
        <f t="shared" si="65"/>
        <v>0</v>
      </c>
      <c r="I152" s="22">
        <f t="shared" si="65"/>
        <v>0</v>
      </c>
      <c r="J152" s="22">
        <f t="shared" si="65"/>
        <v>200000</v>
      </c>
    </row>
    <row r="153" spans="1:10" ht="17.100000000000001" customHeight="1" x14ac:dyDescent="0.25">
      <c r="A153" s="28" t="s">
        <v>51</v>
      </c>
      <c r="B153" s="21" t="s">
        <v>298</v>
      </c>
      <c r="C153" s="22">
        <f>+SUM(D153:J153)</f>
        <v>0</v>
      </c>
      <c r="D153" s="22">
        <f>+SUMIF('TOTAL RECURSOS 2021'!$P:$P,CONCATENATE("O001",$A153,1,$F$8),'TOTAL RECURSOS 2021'!$N:$N)</f>
        <v>0</v>
      </c>
      <c r="E153" s="22">
        <f>+SUMIF('TOTAL RECURSOS 2021'!$P:$P,CONCATENATE("M001",$A153,1,$F$8),'TOTAL RECURSOS 2021'!$N:$N)</f>
        <v>0</v>
      </c>
      <c r="F153" s="22">
        <f>+SUMIF('TOTAL RECURSOS 2021'!$P:$P,CONCATENATE("E006",$A153,1,$F$8),'TOTAL RECURSOS 2021'!$N:$N)</f>
        <v>0</v>
      </c>
      <c r="G153" s="22">
        <f>+SUMIF('TOTAL RECURSOS 2021'!$P:$P,CONCATENATE("K024",$A153,1,$G$8),'TOTAL RECURSOS 2021'!$N:$N)</f>
        <v>0</v>
      </c>
      <c r="H153" s="22">
        <f>+SUMIF('TOTAL RECURSOS 2021'!$P:$P,CONCATENATE("O001",$A153,4,$F$8),'TOTAL RECURSOS 2021'!$N:$N)</f>
        <v>0</v>
      </c>
      <c r="I153" s="22">
        <f>+SUMIF('TOTAL RECURSOS 2021'!$P:$P,CONCATENATE("M001",$A153,4,$F$8),'TOTAL RECURSOS 2021'!$N:$N)</f>
        <v>0</v>
      </c>
      <c r="J153" s="22">
        <f>+SUMIF('TOTAL RECURSOS 2021'!$P:$P,CONCATENATE("E006",$A153,4,$F$8),'TOTAL RECURSOS 2021'!$N:$N)</f>
        <v>0</v>
      </c>
    </row>
    <row r="154" spans="1:10" ht="17.100000000000001" customHeight="1" x14ac:dyDescent="0.25">
      <c r="A154" s="28" t="s">
        <v>91</v>
      </c>
      <c r="B154" s="21" t="s">
        <v>299</v>
      </c>
      <c r="C154" s="22">
        <f>+SUM(D154:J154)</f>
        <v>0</v>
      </c>
      <c r="D154" s="22">
        <f>+SUMIF('TOTAL RECURSOS 2021'!$P:$P,CONCATENATE("O001",$A154,1,$F$8),'TOTAL RECURSOS 2021'!$N:$N)</f>
        <v>0</v>
      </c>
      <c r="E154" s="22">
        <f>+SUMIF('TOTAL RECURSOS 2021'!$P:$P,CONCATENATE("M001",$A154,1,$F$8),'TOTAL RECURSOS 2021'!$N:$N)</f>
        <v>0</v>
      </c>
      <c r="F154" s="22">
        <f>+SUMIF('TOTAL RECURSOS 2021'!$P:$P,CONCATENATE("E006",$A154,1,$F$8),'TOTAL RECURSOS 2021'!$N:$N)</f>
        <v>0</v>
      </c>
      <c r="G154" s="22">
        <f>+SUMIF('TOTAL RECURSOS 2021'!$P:$P,CONCATENATE("K024",$A154,1,$G$8),'TOTAL RECURSOS 2021'!$N:$N)</f>
        <v>0</v>
      </c>
      <c r="H154" s="22">
        <f>+SUMIF('TOTAL RECURSOS 2021'!$P:$P,CONCATENATE("O001",$A154,4,$F$8),'TOTAL RECURSOS 2021'!$N:$N)</f>
        <v>0</v>
      </c>
      <c r="I154" s="22">
        <f>+SUMIF('TOTAL RECURSOS 2021'!$P:$P,CONCATENATE("M001",$A154,4,$F$8),'TOTAL RECURSOS 2021'!$N:$N)</f>
        <v>0</v>
      </c>
      <c r="J154" s="22">
        <f>+SUMIF('TOTAL RECURSOS 2021'!$P:$P,CONCATENATE("E006",$A154,4,$F$8),'TOTAL RECURSOS 2021'!$N:$N)</f>
        <v>0</v>
      </c>
    </row>
    <row r="155" spans="1:10" ht="17.100000000000001" customHeight="1" x14ac:dyDescent="0.25">
      <c r="A155" s="28">
        <v>31603</v>
      </c>
      <c r="B155" s="21" t="s">
        <v>471</v>
      </c>
      <c r="C155" s="22">
        <f>+SUM(D155:J155)</f>
        <v>634304</v>
      </c>
      <c r="D155" s="22">
        <f>+SUMIF('TOTAL RECURSOS 2021'!$P:$P,CONCATENATE("O001",$A155,1,$F$8),'TOTAL RECURSOS 2021'!$N:$N)</f>
        <v>0</v>
      </c>
      <c r="E155" s="22">
        <f>+SUMIF('TOTAL RECURSOS 2021'!$P:$P,CONCATENATE("M001",$A155,1,$F$8),'TOTAL RECURSOS 2021'!$N:$N)</f>
        <v>0</v>
      </c>
      <c r="F155" s="22">
        <f>+SUMIF('TOTAL RECURSOS 2021'!$P:$P,CONCATENATE("E006",$A155,1,$F$8),'TOTAL RECURSOS 2021'!$N:$N)</f>
        <v>434304</v>
      </c>
      <c r="G155" s="22">
        <f>+SUMIF('TOTAL RECURSOS 2021'!$P:$P,CONCATENATE("K024",$A155,1,$G$8),'TOTAL RECURSOS 2021'!$N:$N)</f>
        <v>0</v>
      </c>
      <c r="H155" s="22">
        <f>+SUMIF('TOTAL RECURSOS 2021'!$P:$P,CONCATENATE("O001",$A155,4,$F$8),'TOTAL RECURSOS 2021'!$N:$N)</f>
        <v>0</v>
      </c>
      <c r="I155" s="22">
        <f>+SUMIF('TOTAL RECURSOS 2021'!$P:$P,CONCATENATE("M001",$A155,4,$F$8),'TOTAL RECURSOS 2021'!$N:$N)</f>
        <v>0</v>
      </c>
      <c r="J155" s="22">
        <f>+SUMIF('TOTAL RECURSOS 2021'!$P:$P,CONCATENATE("E006",$A155,4,$F$8),'TOTAL RECURSOS 2021'!$N:$N)</f>
        <v>200000</v>
      </c>
    </row>
    <row r="156" spans="1:10" ht="17.100000000000001" customHeight="1" x14ac:dyDescent="0.25">
      <c r="A156" s="27" t="s">
        <v>165</v>
      </c>
      <c r="B156" s="21" t="s">
        <v>300</v>
      </c>
      <c r="C156" s="22">
        <f t="shared" ref="C156:J156" si="66">+C157</f>
        <v>10000</v>
      </c>
      <c r="D156" s="22">
        <f t="shared" si="66"/>
        <v>0</v>
      </c>
      <c r="E156" s="22">
        <f t="shared" si="66"/>
        <v>0</v>
      </c>
      <c r="F156" s="22">
        <f t="shared" si="66"/>
        <v>0</v>
      </c>
      <c r="G156" s="22">
        <f t="shared" si="66"/>
        <v>0</v>
      </c>
      <c r="H156" s="22">
        <f t="shared" si="66"/>
        <v>0</v>
      </c>
      <c r="I156" s="22">
        <f t="shared" si="66"/>
        <v>0</v>
      </c>
      <c r="J156" s="22">
        <f t="shared" si="66"/>
        <v>10000</v>
      </c>
    </row>
    <row r="157" spans="1:10" ht="17.100000000000001" customHeight="1" x14ac:dyDescent="0.25">
      <c r="A157" s="28" t="s">
        <v>38</v>
      </c>
      <c r="B157" s="21" t="s">
        <v>301</v>
      </c>
      <c r="C157" s="22">
        <f>+SUM(D157:J157)</f>
        <v>10000</v>
      </c>
      <c r="D157" s="22">
        <f>+SUMIF('TOTAL RECURSOS 2021'!$P:$P,CONCATENATE("O001",$A157,1,$F$8),'TOTAL RECURSOS 2021'!$N:$N)</f>
        <v>0</v>
      </c>
      <c r="E157" s="22">
        <f>+SUMIF('TOTAL RECURSOS 2021'!$P:$P,CONCATENATE("M001",$A157,1,$F$8),'TOTAL RECURSOS 2021'!$N:$N)</f>
        <v>0</v>
      </c>
      <c r="F157" s="22">
        <f>+SUMIF('TOTAL RECURSOS 2021'!$P:$P,CONCATENATE("E006",$A157,1,$F$8),'TOTAL RECURSOS 2021'!$N:$N)</f>
        <v>0</v>
      </c>
      <c r="G157" s="22">
        <f>+SUMIF('TOTAL RECURSOS 2021'!$P:$P,CONCATENATE("K024",$A157,1,$G$8),'TOTAL RECURSOS 2021'!$N:$N)</f>
        <v>0</v>
      </c>
      <c r="H157" s="22">
        <f>+SUMIF('TOTAL RECURSOS 2021'!$P:$P,CONCATENATE("O001",$A157,4,$F$8),'TOTAL RECURSOS 2021'!$N:$N)</f>
        <v>0</v>
      </c>
      <c r="I157" s="22">
        <f>+SUMIF('TOTAL RECURSOS 2021'!$P:$P,CONCATENATE("M001",$A157,4,$F$8),'TOTAL RECURSOS 2021'!$N:$N)</f>
        <v>0</v>
      </c>
      <c r="J157" s="22">
        <f>+SUMIF('TOTAL RECURSOS 2021'!$P:$P,CONCATENATE("E006",$A157,4,$F$8),'TOTAL RECURSOS 2021'!$N:$N)</f>
        <v>10000</v>
      </c>
    </row>
    <row r="158" spans="1:10" ht="17.100000000000001" customHeight="1" x14ac:dyDescent="0.25">
      <c r="A158" s="27" t="s">
        <v>166</v>
      </c>
      <c r="B158" s="21" t="s">
        <v>302</v>
      </c>
      <c r="C158" s="22">
        <f t="shared" ref="C158:J158" si="67">+C159</f>
        <v>150000</v>
      </c>
      <c r="D158" s="22">
        <f t="shared" si="67"/>
        <v>0</v>
      </c>
      <c r="E158" s="22">
        <f t="shared" si="67"/>
        <v>0</v>
      </c>
      <c r="F158" s="22">
        <f t="shared" si="67"/>
        <v>0</v>
      </c>
      <c r="G158" s="22">
        <f t="shared" si="67"/>
        <v>0</v>
      </c>
      <c r="H158" s="22">
        <f t="shared" si="67"/>
        <v>0</v>
      </c>
      <c r="I158" s="22">
        <f t="shared" si="67"/>
        <v>0</v>
      </c>
      <c r="J158" s="22">
        <f t="shared" si="67"/>
        <v>150000</v>
      </c>
    </row>
    <row r="159" spans="1:10" ht="17.100000000000001" customHeight="1" x14ac:dyDescent="0.25">
      <c r="A159" s="28" t="s">
        <v>52</v>
      </c>
      <c r="B159" s="21" t="s">
        <v>303</v>
      </c>
      <c r="C159" s="22">
        <f>+SUM(D159:J159)</f>
        <v>150000</v>
      </c>
      <c r="D159" s="22">
        <f>+SUMIF('TOTAL RECURSOS 2021'!$P:$P,CONCATENATE("O001",$A159,1,$F$8),'TOTAL RECURSOS 2021'!$N:$N)</f>
        <v>0</v>
      </c>
      <c r="E159" s="22">
        <f>+SUMIF('TOTAL RECURSOS 2021'!$P:$P,CONCATENATE("M001",$A159,1,$F$8),'TOTAL RECURSOS 2021'!$N:$N)</f>
        <v>0</v>
      </c>
      <c r="F159" s="22">
        <f>+SUMIF('TOTAL RECURSOS 2021'!$P:$P,CONCATENATE("E006",$A159,1,$F$8),'TOTAL RECURSOS 2021'!$N:$N)</f>
        <v>0</v>
      </c>
      <c r="G159" s="22">
        <f>+SUMIF('TOTAL RECURSOS 2021'!$P:$P,CONCATENATE("K024",$A159,1,$G$8),'TOTAL RECURSOS 2021'!$N:$N)</f>
        <v>0</v>
      </c>
      <c r="H159" s="22">
        <f>+SUMIF('TOTAL RECURSOS 2021'!$P:$P,CONCATENATE("O001",$A159,4,$F$8),'TOTAL RECURSOS 2021'!$N:$N)</f>
        <v>0</v>
      </c>
      <c r="I159" s="22">
        <f>+SUMIF('TOTAL RECURSOS 2021'!$P:$P,CONCATENATE("M001",$A159,4,$F$8),'TOTAL RECURSOS 2021'!$N:$N)</f>
        <v>0</v>
      </c>
      <c r="J159" s="22">
        <f>+SUMIF('TOTAL RECURSOS 2021'!$P:$P,CONCATENATE("E006",$A159,4,$F$8),'TOTAL RECURSOS 2021'!$N:$N)</f>
        <v>150000</v>
      </c>
    </row>
    <row r="160" spans="1:10" ht="17.100000000000001" customHeight="1" x14ac:dyDescent="0.25">
      <c r="A160" s="27" t="s">
        <v>167</v>
      </c>
      <c r="B160" s="21" t="s">
        <v>304</v>
      </c>
      <c r="C160" s="22">
        <f t="shared" ref="C160:J160" si="68">+C161</f>
        <v>15000</v>
      </c>
      <c r="D160" s="22">
        <f t="shared" si="68"/>
        <v>0</v>
      </c>
      <c r="E160" s="22">
        <f t="shared" si="68"/>
        <v>0</v>
      </c>
      <c r="F160" s="22">
        <f t="shared" si="68"/>
        <v>0</v>
      </c>
      <c r="G160" s="22">
        <f t="shared" si="68"/>
        <v>0</v>
      </c>
      <c r="H160" s="22">
        <f t="shared" si="68"/>
        <v>0</v>
      </c>
      <c r="I160" s="22">
        <f t="shared" si="68"/>
        <v>0</v>
      </c>
      <c r="J160" s="22">
        <f t="shared" si="68"/>
        <v>15000</v>
      </c>
    </row>
    <row r="161" spans="1:10" ht="17.100000000000001" customHeight="1" x14ac:dyDescent="0.25">
      <c r="A161" s="28" t="s">
        <v>92</v>
      </c>
      <c r="B161" s="21" t="s">
        <v>305</v>
      </c>
      <c r="C161" s="22">
        <f>+SUM(D161:J161)</f>
        <v>15000</v>
      </c>
      <c r="D161" s="22">
        <f>+SUMIF('TOTAL RECURSOS 2021'!$P:$P,CONCATENATE("O001",$A161,1,$F$8),'TOTAL RECURSOS 2021'!$N:$N)</f>
        <v>0</v>
      </c>
      <c r="E161" s="22">
        <f>+SUMIF('TOTAL RECURSOS 2021'!$P:$P,CONCATENATE("M001",$A161,1,$F$8),'TOTAL RECURSOS 2021'!$N:$N)</f>
        <v>0</v>
      </c>
      <c r="F161" s="22">
        <f>+SUMIF('TOTAL RECURSOS 2021'!$P:$P,CONCATENATE("E006",$A161,1,$F$8),'TOTAL RECURSOS 2021'!$N:$N)</f>
        <v>0</v>
      </c>
      <c r="G161" s="22">
        <f>+SUMIF('TOTAL RECURSOS 2021'!$P:$P,CONCATENATE("K024",$A161,1,$G$8),'TOTAL RECURSOS 2021'!$N:$N)</f>
        <v>0</v>
      </c>
      <c r="H161" s="22">
        <f>+SUMIF('TOTAL RECURSOS 2021'!$P:$P,CONCATENATE("O001",$A161,4,$F$8),'TOTAL RECURSOS 2021'!$N:$N)</f>
        <v>0</v>
      </c>
      <c r="I161" s="22">
        <f>+SUMIF('TOTAL RECURSOS 2021'!$P:$P,CONCATENATE("M001",$A161,4,$F$8),'TOTAL RECURSOS 2021'!$N:$N)</f>
        <v>0</v>
      </c>
      <c r="J161" s="22">
        <f>+SUMIF('TOTAL RECURSOS 2021'!$P:$P,CONCATENATE("E006",$A161,4,$F$8),'TOTAL RECURSOS 2021'!$N:$N)</f>
        <v>15000</v>
      </c>
    </row>
    <row r="162" spans="1:10" s="9" customFormat="1" ht="17.100000000000001" customHeight="1" x14ac:dyDescent="0.2">
      <c r="A162" s="26">
        <v>3200</v>
      </c>
      <c r="B162" s="19" t="s">
        <v>306</v>
      </c>
      <c r="C162" s="20">
        <f>+C163+C166+C170+C172+C174</f>
        <v>7513589</v>
      </c>
      <c r="D162" s="20">
        <f t="shared" ref="D162:J162" si="69">+D163+D166+D170+D172+D174</f>
        <v>0</v>
      </c>
      <c r="E162" s="20">
        <f t="shared" si="69"/>
        <v>0</v>
      </c>
      <c r="F162" s="20">
        <f t="shared" si="69"/>
        <v>1985631</v>
      </c>
      <c r="G162" s="20">
        <f t="shared" si="69"/>
        <v>0</v>
      </c>
      <c r="H162" s="20">
        <f t="shared" si="69"/>
        <v>0</v>
      </c>
      <c r="I162" s="20">
        <f t="shared" si="69"/>
        <v>25135</v>
      </c>
      <c r="J162" s="20">
        <f t="shared" si="69"/>
        <v>5502823</v>
      </c>
    </row>
    <row r="163" spans="1:10" ht="17.100000000000001" customHeight="1" x14ac:dyDescent="0.25">
      <c r="A163" s="27" t="s">
        <v>168</v>
      </c>
      <c r="B163" s="21" t="s">
        <v>307</v>
      </c>
      <c r="C163" s="22">
        <f>+C164+C165</f>
        <v>2067006</v>
      </c>
      <c r="D163" s="22">
        <f t="shared" ref="D163:J163" si="70">+D164+D165</f>
        <v>0</v>
      </c>
      <c r="E163" s="22">
        <f t="shared" si="70"/>
        <v>0</v>
      </c>
      <c r="F163" s="22">
        <f t="shared" si="70"/>
        <v>1033503</v>
      </c>
      <c r="G163" s="22">
        <f t="shared" si="70"/>
        <v>0</v>
      </c>
      <c r="H163" s="22">
        <f t="shared" si="70"/>
        <v>0</v>
      </c>
      <c r="I163" s="22">
        <f t="shared" si="70"/>
        <v>0</v>
      </c>
      <c r="J163" s="22">
        <f t="shared" si="70"/>
        <v>1033503</v>
      </c>
    </row>
    <row r="164" spans="1:10" ht="17.100000000000001" customHeight="1" x14ac:dyDescent="0.25">
      <c r="A164" s="28" t="s">
        <v>93</v>
      </c>
      <c r="B164" s="21" t="s">
        <v>308</v>
      </c>
      <c r="C164" s="22">
        <f>+SUM(D164:J164)</f>
        <v>2067006</v>
      </c>
      <c r="D164" s="22">
        <f>+SUMIF('TOTAL RECURSOS 2021'!$P:$P,CONCATENATE("O001",$A164,1,$F$8),'TOTAL RECURSOS 2021'!$N:$N)</f>
        <v>0</v>
      </c>
      <c r="E164" s="22">
        <f>+SUMIF('TOTAL RECURSOS 2021'!$P:$P,CONCATENATE("M001",$A164,1,$F$8),'TOTAL RECURSOS 2021'!$N:$N)</f>
        <v>0</v>
      </c>
      <c r="F164" s="22">
        <f>+SUMIF('TOTAL RECURSOS 2021'!$P:$P,CONCATENATE("E006",$A164,1,$F$8),'TOTAL RECURSOS 2021'!$N:$N)</f>
        <v>1033503</v>
      </c>
      <c r="G164" s="22">
        <f>+SUMIF('TOTAL RECURSOS 2021'!$P:$P,CONCATENATE("K024",$A164,1,$G$8),'TOTAL RECURSOS 2021'!$N:$N)</f>
        <v>0</v>
      </c>
      <c r="H164" s="22">
        <f>+SUMIF('TOTAL RECURSOS 2021'!$P:$P,CONCATENATE("O001",$A164,4,$F$8),'TOTAL RECURSOS 2021'!$N:$N)</f>
        <v>0</v>
      </c>
      <c r="I164" s="22">
        <f>+SUMIF('TOTAL RECURSOS 2021'!$P:$P,CONCATENATE("M001",$A164,4,$F$8),'TOTAL RECURSOS 2021'!$N:$N)</f>
        <v>0</v>
      </c>
      <c r="J164" s="22">
        <f>+SUMIF('TOTAL RECURSOS 2021'!$P:$P,CONCATENATE("E006",$A164,4,$F$8),'TOTAL RECURSOS 2021'!$N:$N)</f>
        <v>1033503</v>
      </c>
    </row>
    <row r="165" spans="1:10" ht="17.100000000000001" customHeight="1" x14ac:dyDescent="0.25">
      <c r="A165" s="28">
        <v>32302</v>
      </c>
      <c r="B165" s="21" t="s">
        <v>477</v>
      </c>
      <c r="C165" s="22">
        <f>+SUM(D165:J165)</f>
        <v>0</v>
      </c>
      <c r="D165" s="22">
        <f>+SUMIF('TOTAL RECURSOS 2021'!$P:$P,CONCATENATE("O001",$A165,1,$F$8),'TOTAL RECURSOS 2021'!$N:$N)</f>
        <v>0</v>
      </c>
      <c r="E165" s="22">
        <f>+SUMIF('TOTAL RECURSOS 2021'!$P:$P,CONCATENATE("M001",$A165,1,$F$8),'TOTAL RECURSOS 2021'!$N:$N)</f>
        <v>0</v>
      </c>
      <c r="F165" s="22">
        <f>+SUMIF('TOTAL RECURSOS 2021'!$P:$P,CONCATENATE("E006",$A165,1,$F$8),'TOTAL RECURSOS 2021'!$N:$N)</f>
        <v>0</v>
      </c>
      <c r="G165" s="22">
        <f>+SUMIF('TOTAL RECURSOS 2021'!$P:$P,CONCATENATE("K024",$A165,1,$G$8),'TOTAL RECURSOS 2021'!$N:$N)</f>
        <v>0</v>
      </c>
      <c r="H165" s="22">
        <f>+SUMIF('TOTAL RECURSOS 2021'!$P:$P,CONCATENATE("O001",$A165,4,$F$8),'TOTAL RECURSOS 2021'!$N:$N)</f>
        <v>0</v>
      </c>
      <c r="I165" s="22">
        <f>+SUMIF('TOTAL RECURSOS 2021'!$P:$P,CONCATENATE("M001",$A165,4,$F$8),'TOTAL RECURSOS 2021'!$N:$N)</f>
        <v>0</v>
      </c>
      <c r="J165" s="22">
        <f>+SUMIF('TOTAL RECURSOS 2021'!$P:$P,CONCATENATE("E006",$A165,4,$F$8),'TOTAL RECURSOS 2021'!$N:$N)</f>
        <v>0</v>
      </c>
    </row>
    <row r="166" spans="1:10" ht="17.100000000000001" customHeight="1" x14ac:dyDescent="0.25">
      <c r="A166" s="27" t="s">
        <v>169</v>
      </c>
      <c r="B166" s="21" t="s">
        <v>309</v>
      </c>
      <c r="C166" s="22">
        <f t="shared" ref="C166:J166" si="71">+SUM(C167:C169)</f>
        <v>3852128</v>
      </c>
      <c r="D166" s="22">
        <f t="shared" si="71"/>
        <v>0</v>
      </c>
      <c r="E166" s="22">
        <f t="shared" si="71"/>
        <v>0</v>
      </c>
      <c r="F166" s="22">
        <f t="shared" si="71"/>
        <v>952128</v>
      </c>
      <c r="G166" s="22">
        <f t="shared" si="71"/>
        <v>0</v>
      </c>
      <c r="H166" s="22">
        <f t="shared" si="71"/>
        <v>0</v>
      </c>
      <c r="I166" s="22">
        <f t="shared" si="71"/>
        <v>0</v>
      </c>
      <c r="J166" s="22">
        <f t="shared" si="71"/>
        <v>2900000</v>
      </c>
    </row>
    <row r="167" spans="1:10" ht="17.100000000000001" customHeight="1" x14ac:dyDescent="0.25">
      <c r="A167" s="28" t="s">
        <v>94</v>
      </c>
      <c r="B167" s="29" t="s">
        <v>310</v>
      </c>
      <c r="C167" s="22">
        <f>+SUM(D167:J167)</f>
        <v>1052128</v>
      </c>
      <c r="D167" s="22">
        <f>+SUMIF('TOTAL RECURSOS 2021'!$P:$P,CONCATENATE("O001",$A167,1,$F$8),'TOTAL RECURSOS 2021'!$N:$N)</f>
        <v>0</v>
      </c>
      <c r="E167" s="22">
        <f>+SUMIF('TOTAL RECURSOS 2021'!$P:$P,CONCATENATE("M001",$A167,1,$F$8),'TOTAL RECURSOS 2021'!$N:$N)</f>
        <v>0</v>
      </c>
      <c r="F167" s="22">
        <f>+SUMIF('TOTAL RECURSOS 2021'!$P:$P,CONCATENATE("E006",$A167,1,$F$8),'TOTAL RECURSOS 2021'!$N:$N)</f>
        <v>952128</v>
      </c>
      <c r="G167" s="22">
        <f>+SUMIF('TOTAL RECURSOS 2021'!$P:$P,CONCATENATE("K024",$A167,1,$G$8),'TOTAL RECURSOS 2021'!$N:$N)</f>
        <v>0</v>
      </c>
      <c r="H167" s="22">
        <f>+SUMIF('TOTAL RECURSOS 2021'!$P:$P,CONCATENATE("O001",$A167,4,$F$8),'TOTAL RECURSOS 2021'!$N:$N)</f>
        <v>0</v>
      </c>
      <c r="I167" s="22">
        <f>+SUMIF('TOTAL RECURSOS 2021'!$P:$P,CONCATENATE("M001",$A167,4,$F$8),'TOTAL RECURSOS 2021'!$N:$N)</f>
        <v>0</v>
      </c>
      <c r="J167" s="22">
        <f>+SUMIF('TOTAL RECURSOS 2021'!$P:$P,CONCATENATE("E006",$A167,4,$F$8),'TOTAL RECURSOS 2021'!$N:$N)</f>
        <v>100000</v>
      </c>
    </row>
    <row r="168" spans="1:10" ht="17.100000000000001" customHeight="1" x14ac:dyDescent="0.25">
      <c r="A168" s="28" t="s">
        <v>53</v>
      </c>
      <c r="B168" s="29" t="s">
        <v>311</v>
      </c>
      <c r="C168" s="22">
        <f>+SUM(D168:J168)</f>
        <v>2800000</v>
      </c>
      <c r="D168" s="22">
        <f>+SUMIF('TOTAL RECURSOS 2021'!$P:$P,CONCATENATE("O001",$A168,1,$F$8),'TOTAL RECURSOS 2021'!$N:$N)</f>
        <v>0</v>
      </c>
      <c r="E168" s="22">
        <f>+SUMIF('TOTAL RECURSOS 2021'!$P:$P,CONCATENATE("M001",$A168,1,$F$8),'TOTAL RECURSOS 2021'!$N:$N)</f>
        <v>0</v>
      </c>
      <c r="F168" s="22">
        <f>+SUMIF('TOTAL RECURSOS 2021'!$P:$P,CONCATENATE("E006",$A168,1,$F$8),'TOTAL RECURSOS 2021'!$N:$N)</f>
        <v>0</v>
      </c>
      <c r="G168" s="22">
        <f>+SUMIF('TOTAL RECURSOS 2021'!$P:$P,CONCATENATE("K024",$A168,1,$G$8),'TOTAL RECURSOS 2021'!$N:$N)</f>
        <v>0</v>
      </c>
      <c r="H168" s="22">
        <f>+SUMIF('TOTAL RECURSOS 2021'!$P:$P,CONCATENATE("O001",$A168,4,$F$8),'TOTAL RECURSOS 2021'!$N:$N)</f>
        <v>0</v>
      </c>
      <c r="I168" s="22">
        <f>+SUMIF('TOTAL RECURSOS 2021'!$P:$P,CONCATENATE("M001",$A168,4,$F$8),'TOTAL RECURSOS 2021'!$N:$N)</f>
        <v>0</v>
      </c>
      <c r="J168" s="22">
        <f>+SUMIF('TOTAL RECURSOS 2021'!$P:$P,CONCATENATE("E006",$A168,4,$F$8),'TOTAL RECURSOS 2021'!$N:$N)</f>
        <v>2800000</v>
      </c>
    </row>
    <row r="169" spans="1:10" ht="17.100000000000001" customHeight="1" x14ac:dyDescent="0.25">
      <c r="A169" s="28" t="s">
        <v>95</v>
      </c>
      <c r="B169" s="29" t="s">
        <v>312</v>
      </c>
      <c r="C169" s="22">
        <f>+SUM(D169:J169)</f>
        <v>0</v>
      </c>
      <c r="D169" s="22">
        <f>+SUMIF('TOTAL RECURSOS 2021'!$P:$P,CONCATENATE("O001",$A169,1,$F$8),'TOTAL RECURSOS 2021'!$N:$N)</f>
        <v>0</v>
      </c>
      <c r="E169" s="22">
        <f>+SUMIF('TOTAL RECURSOS 2021'!$P:$P,CONCATENATE("M001",$A169,1,$F$8),'TOTAL RECURSOS 2021'!$N:$N)</f>
        <v>0</v>
      </c>
      <c r="F169" s="22">
        <f>+SUMIF('TOTAL RECURSOS 2021'!$P:$P,CONCATENATE("E006",$A169,1,$F$8),'TOTAL RECURSOS 2021'!$N:$N)</f>
        <v>0</v>
      </c>
      <c r="G169" s="22">
        <f>+SUMIF('TOTAL RECURSOS 2021'!$P:$P,CONCATENATE("K024",$A169,1,$G$8),'TOTAL RECURSOS 2021'!$N:$N)</f>
        <v>0</v>
      </c>
      <c r="H169" s="22">
        <f>+SUMIF('TOTAL RECURSOS 2021'!$P:$P,CONCATENATE("O001",$A169,4,$F$8),'TOTAL RECURSOS 2021'!$N:$N)</f>
        <v>0</v>
      </c>
      <c r="I169" s="22">
        <f>+SUMIF('TOTAL RECURSOS 2021'!$P:$P,CONCATENATE("M001",$A169,4,$F$8),'TOTAL RECURSOS 2021'!$N:$N)</f>
        <v>0</v>
      </c>
      <c r="J169" s="22">
        <f>+SUMIF('TOTAL RECURSOS 2021'!$P:$P,CONCATENATE("E006",$A169,4,$F$8),'TOTAL RECURSOS 2021'!$N:$N)</f>
        <v>0</v>
      </c>
    </row>
    <row r="170" spans="1:10" ht="17.100000000000001" customHeight="1" x14ac:dyDescent="0.25">
      <c r="A170" s="27" t="s">
        <v>170</v>
      </c>
      <c r="B170" s="21" t="s">
        <v>313</v>
      </c>
      <c r="C170" s="22">
        <f t="shared" ref="C170:J170" si="72">+C171</f>
        <v>0</v>
      </c>
      <c r="D170" s="22">
        <f t="shared" si="72"/>
        <v>0</v>
      </c>
      <c r="E170" s="22">
        <f t="shared" si="72"/>
        <v>0</v>
      </c>
      <c r="F170" s="22">
        <f t="shared" si="72"/>
        <v>0</v>
      </c>
      <c r="G170" s="22">
        <f t="shared" si="72"/>
        <v>0</v>
      </c>
      <c r="H170" s="22">
        <f t="shared" si="72"/>
        <v>0</v>
      </c>
      <c r="I170" s="22">
        <f t="shared" si="72"/>
        <v>0</v>
      </c>
      <c r="J170" s="22">
        <f t="shared" si="72"/>
        <v>0</v>
      </c>
    </row>
    <row r="171" spans="1:10" ht="17.100000000000001" customHeight="1" x14ac:dyDescent="0.25">
      <c r="A171" s="28" t="s">
        <v>96</v>
      </c>
      <c r="B171" s="21" t="s">
        <v>314</v>
      </c>
      <c r="C171" s="22">
        <f>+SUM(D171:J171)</f>
        <v>0</v>
      </c>
      <c r="D171" s="22">
        <f>+SUMIF('TOTAL RECURSOS 2021'!$P:$P,CONCATENATE("O001",$A171,1,$F$8),'TOTAL RECURSOS 2021'!$N:$N)</f>
        <v>0</v>
      </c>
      <c r="E171" s="22">
        <f>+SUMIF('TOTAL RECURSOS 2021'!$P:$P,CONCATENATE("M001",$A171,1,$F$8),'TOTAL RECURSOS 2021'!$N:$N)</f>
        <v>0</v>
      </c>
      <c r="F171" s="22">
        <f>+SUMIF('TOTAL RECURSOS 2021'!$P:$P,CONCATENATE("E006",$A171,1,$F$8),'TOTAL RECURSOS 2021'!$N:$N)</f>
        <v>0</v>
      </c>
      <c r="G171" s="22">
        <f>+SUMIF('TOTAL RECURSOS 2021'!$P:$P,CONCATENATE("K024",$A171,1,$G$8),'TOTAL RECURSOS 2021'!$N:$N)</f>
        <v>0</v>
      </c>
      <c r="H171" s="22">
        <f>+SUMIF('TOTAL RECURSOS 2021'!$P:$P,CONCATENATE("O001",$A171,4,$F$8),'TOTAL RECURSOS 2021'!$N:$N)</f>
        <v>0</v>
      </c>
      <c r="I171" s="22">
        <f>+SUMIF('TOTAL RECURSOS 2021'!$P:$P,CONCATENATE("M001",$A171,4,$F$8),'TOTAL RECURSOS 2021'!$N:$N)</f>
        <v>0</v>
      </c>
      <c r="J171" s="22">
        <f>+SUMIF('TOTAL RECURSOS 2021'!$P:$P,CONCATENATE("E006",$A171,4,$F$8),'TOTAL RECURSOS 2021'!$N:$N)</f>
        <v>0</v>
      </c>
    </row>
    <row r="172" spans="1:10" ht="17.100000000000001" customHeight="1" x14ac:dyDescent="0.25">
      <c r="A172" s="27" t="s">
        <v>171</v>
      </c>
      <c r="B172" s="21" t="s">
        <v>315</v>
      </c>
      <c r="C172" s="22">
        <f t="shared" ref="C172:J174" si="73">+C173</f>
        <v>1594455</v>
      </c>
      <c r="D172" s="22">
        <f t="shared" si="73"/>
        <v>0</v>
      </c>
      <c r="E172" s="22">
        <f t="shared" si="73"/>
        <v>0</v>
      </c>
      <c r="F172" s="22">
        <f t="shared" si="73"/>
        <v>0</v>
      </c>
      <c r="G172" s="22">
        <f t="shared" si="73"/>
        <v>0</v>
      </c>
      <c r="H172" s="22">
        <f t="shared" si="73"/>
        <v>0</v>
      </c>
      <c r="I172" s="22">
        <f t="shared" si="73"/>
        <v>25135</v>
      </c>
      <c r="J172" s="22">
        <f t="shared" si="73"/>
        <v>1569320</v>
      </c>
    </row>
    <row r="173" spans="1:10" ht="17.100000000000001" customHeight="1" x14ac:dyDescent="0.25">
      <c r="A173" s="28" t="s">
        <v>54</v>
      </c>
      <c r="B173" s="21" t="s">
        <v>316</v>
      </c>
      <c r="C173" s="22">
        <f>+SUM(D173:J173)</f>
        <v>1594455</v>
      </c>
      <c r="D173" s="22">
        <f>+SUMIF('TOTAL RECURSOS 2021'!$P:$P,CONCATENATE("O001",$A173,1,$F$8),'TOTAL RECURSOS 2021'!$N:$N)</f>
        <v>0</v>
      </c>
      <c r="E173" s="22">
        <f>+SUMIF('TOTAL RECURSOS 2021'!$P:$P,CONCATENATE("M001",$A173,1,$F$8),'TOTAL RECURSOS 2021'!$N:$N)</f>
        <v>0</v>
      </c>
      <c r="F173" s="22">
        <f>+SUMIF('TOTAL RECURSOS 2021'!$P:$P,CONCATENATE("E006",$A173,1,$F$8),'TOTAL RECURSOS 2021'!$N:$N)</f>
        <v>0</v>
      </c>
      <c r="G173" s="22">
        <f>+SUMIF('TOTAL RECURSOS 2021'!$P:$P,CONCATENATE("K024",$A173,1,$G$8),'TOTAL RECURSOS 2021'!$N:$N)</f>
        <v>0</v>
      </c>
      <c r="H173" s="22">
        <f>+SUMIF('TOTAL RECURSOS 2021'!$P:$P,CONCATENATE("O001",$A173,4,$F$8),'TOTAL RECURSOS 2021'!$N:$N)</f>
        <v>0</v>
      </c>
      <c r="I173" s="22">
        <f>+SUMIF('TOTAL RECURSOS 2021'!$P:$P,CONCATENATE("M001",$A173,4,$F$8),'TOTAL RECURSOS 2021'!$N:$N)</f>
        <v>25135</v>
      </c>
      <c r="J173" s="22">
        <f>+SUMIF('TOTAL RECURSOS 2021'!$P:$P,CONCATENATE("E006",$A173,4,$F$8),'TOTAL RECURSOS 2021'!$N:$N)</f>
        <v>1569320</v>
      </c>
    </row>
    <row r="174" spans="1:10" ht="17.100000000000001" customHeight="1" x14ac:dyDescent="0.25">
      <c r="A174" s="27">
        <v>329</v>
      </c>
      <c r="B174" s="21" t="s">
        <v>490</v>
      </c>
      <c r="C174" s="22">
        <f t="shared" si="73"/>
        <v>0</v>
      </c>
      <c r="D174" s="22">
        <f t="shared" si="73"/>
        <v>0</v>
      </c>
      <c r="E174" s="22">
        <f t="shared" si="73"/>
        <v>0</v>
      </c>
      <c r="F174" s="22">
        <f t="shared" si="73"/>
        <v>0</v>
      </c>
      <c r="G174" s="22">
        <f t="shared" si="73"/>
        <v>0</v>
      </c>
      <c r="H174" s="22">
        <f t="shared" si="73"/>
        <v>0</v>
      </c>
      <c r="I174" s="22">
        <f t="shared" si="73"/>
        <v>0</v>
      </c>
      <c r="J174" s="22">
        <f t="shared" si="73"/>
        <v>0</v>
      </c>
    </row>
    <row r="175" spans="1:10" ht="17.100000000000001" customHeight="1" x14ac:dyDescent="0.25">
      <c r="A175" s="28">
        <v>32903</v>
      </c>
      <c r="B175" s="21" t="s">
        <v>491</v>
      </c>
      <c r="C175" s="22">
        <f>+SUM(D175:J175)</f>
        <v>0</v>
      </c>
      <c r="D175" s="22">
        <f>+SUMIF('TOTAL RECURSOS 2021'!$P:$P,CONCATENATE("O001",$A175,1,$F$8),'TOTAL RECURSOS 2021'!$N:$N)</f>
        <v>0</v>
      </c>
      <c r="E175" s="22">
        <f>+SUMIF('TOTAL RECURSOS 2021'!$P:$P,CONCATENATE("M001",$A175,1,$F$8),'TOTAL RECURSOS 2021'!$N:$N)</f>
        <v>0</v>
      </c>
      <c r="F175" s="22">
        <f>+SUMIF('TOTAL RECURSOS 2021'!$P:$P,CONCATENATE("E006",$A175,1,$F$8),'TOTAL RECURSOS 2021'!$N:$N)</f>
        <v>0</v>
      </c>
      <c r="G175" s="22">
        <f>+SUMIF('TOTAL RECURSOS 2021'!$P:$P,CONCATENATE("K024",$A175,1,$G$8),'TOTAL RECURSOS 2021'!$N:$N)</f>
        <v>0</v>
      </c>
      <c r="H175" s="22">
        <f>+SUMIF('TOTAL RECURSOS 2021'!$P:$P,CONCATENATE("O001",$A175,4,$F$8),'TOTAL RECURSOS 2021'!$N:$N)</f>
        <v>0</v>
      </c>
      <c r="I175" s="22">
        <f>+SUMIF('TOTAL RECURSOS 2021'!$P:$P,CONCATENATE("M001",$A175,4,$F$8),'TOTAL RECURSOS 2021'!$N:$N)</f>
        <v>0</v>
      </c>
      <c r="J175" s="22">
        <f>+SUMIF('TOTAL RECURSOS 2021'!$P:$P,CONCATENATE("E006",$A175,4,$F$8),'TOTAL RECURSOS 2021'!$N:$N)</f>
        <v>0</v>
      </c>
    </row>
    <row r="176" spans="1:10" s="9" customFormat="1" ht="17.100000000000001" customHeight="1" x14ac:dyDescent="0.2">
      <c r="A176" s="26">
        <v>3300</v>
      </c>
      <c r="B176" s="19" t="s">
        <v>317</v>
      </c>
      <c r="C176" s="20">
        <f t="shared" ref="C176:J176" si="74">+C177+C180+C183+C185+C187+C193+C195</f>
        <v>16712005</v>
      </c>
      <c r="D176" s="20">
        <f t="shared" si="74"/>
        <v>0</v>
      </c>
      <c r="E176" s="20">
        <f t="shared" si="74"/>
        <v>0</v>
      </c>
      <c r="F176" s="20">
        <f t="shared" si="74"/>
        <v>1280000</v>
      </c>
      <c r="G176" s="20">
        <f t="shared" si="74"/>
        <v>0</v>
      </c>
      <c r="H176" s="20">
        <f t="shared" si="74"/>
        <v>10000</v>
      </c>
      <c r="I176" s="20">
        <f t="shared" si="74"/>
        <v>813527</v>
      </c>
      <c r="J176" s="20">
        <f t="shared" si="74"/>
        <v>14608478</v>
      </c>
    </row>
    <row r="177" spans="1:10" ht="17.100000000000001" customHeight="1" x14ac:dyDescent="0.25">
      <c r="A177" s="27" t="s">
        <v>172</v>
      </c>
      <c r="B177" s="21" t="s">
        <v>318</v>
      </c>
      <c r="C177" s="22">
        <f>+C178+C179</f>
        <v>11062798</v>
      </c>
      <c r="D177" s="22">
        <f t="shared" ref="D177:J177" si="75">+D178+D179</f>
        <v>0</v>
      </c>
      <c r="E177" s="22">
        <f t="shared" si="75"/>
        <v>0</v>
      </c>
      <c r="F177" s="22">
        <f t="shared" si="75"/>
        <v>0</v>
      </c>
      <c r="G177" s="22">
        <f t="shared" si="75"/>
        <v>0</v>
      </c>
      <c r="H177" s="22">
        <f t="shared" si="75"/>
        <v>0</v>
      </c>
      <c r="I177" s="22">
        <f t="shared" si="75"/>
        <v>652116</v>
      </c>
      <c r="J177" s="22">
        <f t="shared" si="75"/>
        <v>10410682</v>
      </c>
    </row>
    <row r="178" spans="1:10" ht="17.100000000000001" customHeight="1" x14ac:dyDescent="0.25">
      <c r="A178" s="28" t="s">
        <v>55</v>
      </c>
      <c r="B178" s="21" t="s">
        <v>319</v>
      </c>
      <c r="C178" s="22">
        <f>+SUM(D178:J178)</f>
        <v>11062798</v>
      </c>
      <c r="D178" s="22">
        <f>+SUMIF('TOTAL RECURSOS 2021'!$P:$P,CONCATENATE("O001",$A178,1,$F$8),'TOTAL RECURSOS 2021'!$N:$N)</f>
        <v>0</v>
      </c>
      <c r="E178" s="22">
        <f>+SUMIF('TOTAL RECURSOS 2021'!$P:$P,CONCATENATE("M001",$A178,1,$F$8),'TOTAL RECURSOS 2021'!$N:$N)</f>
        <v>0</v>
      </c>
      <c r="F178" s="22">
        <f>+SUMIF('TOTAL RECURSOS 2021'!$P:$P,CONCATENATE("E006",$A178,1,$F$8),'TOTAL RECURSOS 2021'!$N:$N)</f>
        <v>0</v>
      </c>
      <c r="G178" s="22">
        <f>+SUMIF('TOTAL RECURSOS 2021'!$P:$P,CONCATENATE("K024",$A178,1,$G$8),'TOTAL RECURSOS 2021'!$N:$N)</f>
        <v>0</v>
      </c>
      <c r="H178" s="22">
        <f>+SUMIF('TOTAL RECURSOS 2021'!$P:$P,CONCATENATE("O001",$A178,4,$F$8),'TOTAL RECURSOS 2021'!$N:$N)</f>
        <v>0</v>
      </c>
      <c r="I178" s="22">
        <f>+SUMIF('TOTAL RECURSOS 2021'!$P:$P,CONCATENATE("M001",$A178,4,$F$8),'TOTAL RECURSOS 2021'!$N:$N)</f>
        <v>652116</v>
      </c>
      <c r="J178" s="22">
        <f>+SUMIF('TOTAL RECURSOS 2021'!$P:$P,CONCATENATE("E006",$A178,4,$F$8),'TOTAL RECURSOS 2021'!$N:$N)</f>
        <v>10410682</v>
      </c>
    </row>
    <row r="179" spans="1:10" ht="17.100000000000001" customHeight="1" x14ac:dyDescent="0.25">
      <c r="A179" s="28">
        <v>33105</v>
      </c>
      <c r="B179" s="21" t="s">
        <v>478</v>
      </c>
      <c r="C179" s="22">
        <f>+SUM(D179:J179)</f>
        <v>0</v>
      </c>
      <c r="D179" s="22">
        <f>+SUMIF('TOTAL RECURSOS 2021'!$P:$P,CONCATENATE("O001",$A179,1,$F$8),'TOTAL RECURSOS 2021'!$N:$N)</f>
        <v>0</v>
      </c>
      <c r="E179" s="22">
        <f>+SUMIF('TOTAL RECURSOS 2021'!$P:$P,CONCATENATE("M001",$A179,1,$F$8),'TOTAL RECURSOS 2021'!$N:$N)</f>
        <v>0</v>
      </c>
      <c r="F179" s="22">
        <f>+SUMIF('TOTAL RECURSOS 2021'!$P:$P,CONCATENATE("E006",$A179,1,$F$8),'TOTAL RECURSOS 2021'!$N:$N)</f>
        <v>0</v>
      </c>
      <c r="G179" s="22">
        <f>+SUMIF('TOTAL RECURSOS 2021'!$P:$P,CONCATENATE("K024",$A179,1,$G$8),'TOTAL RECURSOS 2021'!$N:$N)</f>
        <v>0</v>
      </c>
      <c r="H179" s="22">
        <f>+SUMIF('TOTAL RECURSOS 2021'!$P:$P,CONCATENATE("O001",$A179,4,$F$8),'TOTAL RECURSOS 2021'!$N:$N)</f>
        <v>0</v>
      </c>
      <c r="I179" s="22">
        <f>+SUMIF('TOTAL RECURSOS 2021'!$P:$P,CONCATENATE("M001",$A179,4,$F$8),'TOTAL RECURSOS 2021'!$N:$N)</f>
        <v>0</v>
      </c>
      <c r="J179" s="22">
        <f>+SUMIF('TOTAL RECURSOS 2021'!$P:$P,CONCATENATE("E006",$A179,4,$F$8),'TOTAL RECURSOS 2021'!$N:$N)</f>
        <v>0</v>
      </c>
    </row>
    <row r="180" spans="1:10" ht="17.100000000000001" customHeight="1" x14ac:dyDescent="0.25">
      <c r="A180" s="27" t="s">
        <v>173</v>
      </c>
      <c r="B180" s="29" t="s">
        <v>320</v>
      </c>
      <c r="C180" s="22">
        <f t="shared" ref="C180:J180" si="76">+C181+C182</f>
        <v>1700000</v>
      </c>
      <c r="D180" s="22">
        <f t="shared" si="76"/>
        <v>0</v>
      </c>
      <c r="E180" s="22">
        <f t="shared" si="76"/>
        <v>0</v>
      </c>
      <c r="F180" s="22">
        <f t="shared" si="76"/>
        <v>0</v>
      </c>
      <c r="G180" s="22">
        <f t="shared" si="76"/>
        <v>0</v>
      </c>
      <c r="H180" s="22">
        <f t="shared" si="76"/>
        <v>0</v>
      </c>
      <c r="I180" s="22">
        <f t="shared" si="76"/>
        <v>0</v>
      </c>
      <c r="J180" s="22">
        <f t="shared" si="76"/>
        <v>1700000</v>
      </c>
    </row>
    <row r="181" spans="1:10" ht="17.100000000000001" customHeight="1" x14ac:dyDescent="0.25">
      <c r="A181" s="28" t="s">
        <v>56</v>
      </c>
      <c r="B181" s="21" t="s">
        <v>321</v>
      </c>
      <c r="C181" s="22">
        <f>+SUM(D181:J181)</f>
        <v>1400000</v>
      </c>
      <c r="D181" s="22">
        <f>+SUMIF('TOTAL RECURSOS 2021'!$P:$P,CONCATENATE("O001",$A181,1,$F$8),'TOTAL RECURSOS 2021'!$N:$N)</f>
        <v>0</v>
      </c>
      <c r="E181" s="22">
        <f>+SUMIF('TOTAL RECURSOS 2021'!$P:$P,CONCATENATE("M001",$A181,1,$F$8),'TOTAL RECURSOS 2021'!$N:$N)</f>
        <v>0</v>
      </c>
      <c r="F181" s="22">
        <f>+SUMIF('TOTAL RECURSOS 2021'!$P:$P,CONCATENATE("E006",$A181,1,$F$8),'TOTAL RECURSOS 2021'!$N:$N)</f>
        <v>0</v>
      </c>
      <c r="G181" s="22">
        <f>+SUMIF('TOTAL RECURSOS 2021'!$P:$P,CONCATENATE("K024",$A181,1,$G$8),'TOTAL RECURSOS 2021'!$N:$N)</f>
        <v>0</v>
      </c>
      <c r="H181" s="22">
        <f>+SUMIF('TOTAL RECURSOS 2021'!$P:$P,CONCATENATE("O001",$A181,4,$F$8),'TOTAL RECURSOS 2021'!$N:$N)</f>
        <v>0</v>
      </c>
      <c r="I181" s="22">
        <f>+SUMIF('TOTAL RECURSOS 2021'!$P:$P,CONCATENATE("M001",$A181,4,$F$8),'TOTAL RECURSOS 2021'!$N:$N)</f>
        <v>0</v>
      </c>
      <c r="J181" s="22">
        <f>+SUMIF('TOTAL RECURSOS 2021'!$P:$P,CONCATENATE("E006",$A181,4,$F$8),'TOTAL RECURSOS 2021'!$N:$N)</f>
        <v>1400000</v>
      </c>
    </row>
    <row r="182" spans="1:10" ht="17.100000000000001" customHeight="1" x14ac:dyDescent="0.25">
      <c r="A182" s="28" t="s">
        <v>65</v>
      </c>
      <c r="B182" s="21" t="s">
        <v>322</v>
      </c>
      <c r="C182" s="22">
        <f>+SUM(D182:J182)</f>
        <v>300000</v>
      </c>
      <c r="D182" s="22">
        <f>+SUMIF('TOTAL RECURSOS 2021'!$P:$P,CONCATENATE("O001",$A182,1,$F$8),'TOTAL RECURSOS 2021'!$N:$N)</f>
        <v>0</v>
      </c>
      <c r="E182" s="22">
        <f>+SUMIF('TOTAL RECURSOS 2021'!$P:$P,CONCATENATE("M001",$A182,1,$F$8),'TOTAL RECURSOS 2021'!$N:$N)</f>
        <v>0</v>
      </c>
      <c r="F182" s="22">
        <f>+SUMIF('TOTAL RECURSOS 2021'!$P:$P,CONCATENATE("E006",$A182,1,$F$8),'TOTAL RECURSOS 2021'!$N:$N)</f>
        <v>0</v>
      </c>
      <c r="G182" s="22">
        <f>+SUMIF('TOTAL RECURSOS 2021'!$P:$P,CONCATENATE("K024",$A182,1,$G$8),'TOTAL RECURSOS 2021'!$N:$N)</f>
        <v>0</v>
      </c>
      <c r="H182" s="22">
        <f>+SUMIF('TOTAL RECURSOS 2021'!$P:$P,CONCATENATE("O001",$A182,4,$F$8),'TOTAL RECURSOS 2021'!$N:$N)</f>
        <v>0</v>
      </c>
      <c r="I182" s="22">
        <f>+SUMIF('TOTAL RECURSOS 2021'!$P:$P,CONCATENATE("M001",$A182,4,$F$8),'TOTAL RECURSOS 2021'!$N:$N)</f>
        <v>0</v>
      </c>
      <c r="J182" s="22">
        <f>+SUMIF('TOTAL RECURSOS 2021'!$P:$P,CONCATENATE("E006",$A182,4,$F$8),'TOTAL RECURSOS 2021'!$N:$N)</f>
        <v>300000</v>
      </c>
    </row>
    <row r="183" spans="1:10" ht="17.100000000000001" customHeight="1" x14ac:dyDescent="0.25">
      <c r="A183" s="27" t="s">
        <v>174</v>
      </c>
      <c r="B183" s="21" t="s">
        <v>323</v>
      </c>
      <c r="C183" s="22">
        <f t="shared" ref="C183:J183" si="77">+C184</f>
        <v>660000</v>
      </c>
      <c r="D183" s="22">
        <f t="shared" si="77"/>
        <v>0</v>
      </c>
      <c r="E183" s="22">
        <f t="shared" si="77"/>
        <v>0</v>
      </c>
      <c r="F183" s="22">
        <f t="shared" si="77"/>
        <v>0</v>
      </c>
      <c r="G183" s="22">
        <f t="shared" si="77"/>
        <v>0</v>
      </c>
      <c r="H183" s="22">
        <f t="shared" si="77"/>
        <v>10000</v>
      </c>
      <c r="I183" s="22">
        <f t="shared" si="77"/>
        <v>150000</v>
      </c>
      <c r="J183" s="22">
        <f t="shared" si="77"/>
        <v>500000</v>
      </c>
    </row>
    <row r="184" spans="1:10" ht="17.100000000000001" customHeight="1" x14ac:dyDescent="0.25">
      <c r="A184" s="28" t="s">
        <v>57</v>
      </c>
      <c r="B184" s="21" t="s">
        <v>324</v>
      </c>
      <c r="C184" s="22">
        <f>+SUM(D184:J184)</f>
        <v>660000</v>
      </c>
      <c r="D184" s="22">
        <f>+SUMIF('TOTAL RECURSOS 2021'!$P:$P,CONCATENATE("O001",$A184,1,$F$8),'TOTAL RECURSOS 2021'!$N:$N)</f>
        <v>0</v>
      </c>
      <c r="E184" s="22">
        <f>+SUMIF('TOTAL RECURSOS 2021'!$P:$P,CONCATENATE("M001",$A184,1,$F$8),'TOTAL RECURSOS 2021'!$N:$N)</f>
        <v>0</v>
      </c>
      <c r="F184" s="22">
        <f>+SUMIF('TOTAL RECURSOS 2021'!$P:$P,CONCATENATE("E006",$A184,1,$F$8),'TOTAL RECURSOS 2021'!$N:$N)</f>
        <v>0</v>
      </c>
      <c r="G184" s="22">
        <f>+SUMIF('TOTAL RECURSOS 2021'!$P:$P,CONCATENATE("K024",$A184,1,$G$8),'TOTAL RECURSOS 2021'!$N:$N)</f>
        <v>0</v>
      </c>
      <c r="H184" s="22">
        <f>+SUMIF('TOTAL RECURSOS 2021'!$P:$P,CONCATENATE("O001",$A184,4,$F$8),'TOTAL RECURSOS 2021'!$N:$N)</f>
        <v>10000</v>
      </c>
      <c r="I184" s="22">
        <f>+SUMIF('TOTAL RECURSOS 2021'!$P:$P,CONCATENATE("M001",$A184,4,$F$8),'TOTAL RECURSOS 2021'!$N:$N)</f>
        <v>150000</v>
      </c>
      <c r="J184" s="22">
        <f>+SUMIF('TOTAL RECURSOS 2021'!$P:$P,CONCATENATE("E006",$A184,4,$F$8),'TOTAL RECURSOS 2021'!$N:$N)</f>
        <v>500000</v>
      </c>
    </row>
    <row r="185" spans="1:10" ht="17.100000000000001" customHeight="1" x14ac:dyDescent="0.25">
      <c r="A185" s="27" t="s">
        <v>175</v>
      </c>
      <c r="B185" s="21" t="s">
        <v>325</v>
      </c>
      <c r="C185" s="22">
        <f t="shared" ref="C185:J185" si="78">+C186</f>
        <v>0</v>
      </c>
      <c r="D185" s="22">
        <f t="shared" si="78"/>
        <v>0</v>
      </c>
      <c r="E185" s="22">
        <f t="shared" si="78"/>
        <v>0</v>
      </c>
      <c r="F185" s="22">
        <f t="shared" si="78"/>
        <v>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0</v>
      </c>
    </row>
    <row r="186" spans="1:10" ht="17.100000000000001" customHeight="1" x14ac:dyDescent="0.25">
      <c r="A186" s="28" t="s">
        <v>97</v>
      </c>
      <c r="B186" s="21" t="s">
        <v>326</v>
      </c>
      <c r="C186" s="22">
        <f>+SUM(D186:J186)</f>
        <v>0</v>
      </c>
      <c r="D186" s="22">
        <f>+SUMIF('TOTAL RECURSOS 2021'!$P:$P,CONCATENATE("O001",$A186,1,$F$8),'TOTAL RECURSOS 2021'!$N:$N)</f>
        <v>0</v>
      </c>
      <c r="E186" s="22">
        <f>+SUMIF('TOTAL RECURSOS 2021'!$P:$P,CONCATENATE("M001",$A186,1,$F$8),'TOTAL RECURSOS 2021'!$N:$N)</f>
        <v>0</v>
      </c>
      <c r="F186" s="22">
        <f>+SUMIF('TOTAL RECURSOS 2021'!$P:$P,CONCATENATE("E006",$A186,1,$F$8),'TOTAL RECURSOS 2021'!$N:$N)</f>
        <v>0</v>
      </c>
      <c r="G186" s="22">
        <f>+SUMIF('TOTAL RECURSOS 2021'!$P:$P,CONCATENATE("K024",$A186,1,$G$8),'TOTAL RECURSOS 2021'!$N:$N)</f>
        <v>0</v>
      </c>
      <c r="H186" s="22">
        <f>+SUMIF('TOTAL RECURSOS 2021'!$P:$P,CONCATENATE("O001",$A186,4,$F$8),'TOTAL RECURSOS 2021'!$N:$N)</f>
        <v>0</v>
      </c>
      <c r="I186" s="22">
        <f>+SUMIF('TOTAL RECURSOS 2021'!$P:$P,CONCATENATE("M001",$A186,4,$F$8),'TOTAL RECURSOS 2021'!$N:$N)</f>
        <v>0</v>
      </c>
      <c r="J186" s="22">
        <f>+SUMIF('TOTAL RECURSOS 2021'!$P:$P,CONCATENATE("E006",$A186,4,$F$8),'TOTAL RECURSOS 2021'!$N:$N)</f>
        <v>0</v>
      </c>
    </row>
    <row r="187" spans="1:10" ht="17.100000000000001" customHeight="1" x14ac:dyDescent="0.25">
      <c r="A187" s="27" t="s">
        <v>176</v>
      </c>
      <c r="B187" s="21" t="s">
        <v>327</v>
      </c>
      <c r="C187" s="22">
        <f t="shared" ref="C187:J187" si="79">+SUM(C188:C192)</f>
        <v>1369207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0</v>
      </c>
      <c r="I187" s="22">
        <f t="shared" si="79"/>
        <v>11411</v>
      </c>
      <c r="J187" s="22">
        <f t="shared" si="79"/>
        <v>1357796</v>
      </c>
    </row>
    <row r="188" spans="1:10" ht="17.100000000000001" customHeight="1" x14ac:dyDescent="0.25">
      <c r="A188" s="28" t="s">
        <v>98</v>
      </c>
      <c r="B188" s="21" t="s">
        <v>328</v>
      </c>
      <c r="C188" s="22">
        <f>+SUM(D188:J188)</f>
        <v>50000</v>
      </c>
      <c r="D188" s="22">
        <f>+SUMIF('TOTAL RECURSOS 2021'!$P:$P,CONCATENATE("O001",$A188,1,$F$8),'TOTAL RECURSOS 2021'!$N:$N)</f>
        <v>0</v>
      </c>
      <c r="E188" s="22">
        <f>+SUMIF('TOTAL RECURSOS 2021'!$P:$P,CONCATENATE("M001",$A188,1,$F$8),'TOTAL RECURSOS 2021'!$N:$N)</f>
        <v>0</v>
      </c>
      <c r="F188" s="22">
        <f>+SUMIF('TOTAL RECURSOS 2021'!$P:$P,CONCATENATE("E006",$A188,1,$F$8),'TOTAL RECURSOS 2021'!$N:$N)</f>
        <v>0</v>
      </c>
      <c r="G188" s="22">
        <f>+SUMIF('TOTAL RECURSOS 2021'!$P:$P,CONCATENATE("K024",$A188,1,$G$8),'TOTAL RECURSOS 2021'!$N:$N)</f>
        <v>0</v>
      </c>
      <c r="H188" s="22">
        <f>+SUMIF('TOTAL RECURSOS 2021'!$P:$P,CONCATENATE("O001",$A188,4,$F$8),'TOTAL RECURSOS 2021'!$N:$N)</f>
        <v>0</v>
      </c>
      <c r="I188" s="22">
        <f>+SUMIF('TOTAL RECURSOS 2021'!$P:$P,CONCATENATE("M001",$A188,4,$F$8),'TOTAL RECURSOS 2021'!$N:$N)</f>
        <v>0</v>
      </c>
      <c r="J188" s="22">
        <f>+SUMIF('TOTAL RECURSOS 2021'!$P:$P,CONCATENATE("E006",$A188,4,$F$8),'TOTAL RECURSOS 2021'!$N:$N)</f>
        <v>50000</v>
      </c>
    </row>
    <row r="189" spans="1:10" ht="17.100000000000001" customHeight="1" x14ac:dyDescent="0.25">
      <c r="A189" s="28" t="s">
        <v>58</v>
      </c>
      <c r="B189" s="21" t="s">
        <v>329</v>
      </c>
      <c r="C189" s="22">
        <f>+SUM(D189:J189)</f>
        <v>1119207</v>
      </c>
      <c r="D189" s="22">
        <f>+SUMIF('TOTAL RECURSOS 2021'!$P:$P,CONCATENATE("O001",$A189,1,$F$8),'TOTAL RECURSOS 2021'!$N:$N)</f>
        <v>0</v>
      </c>
      <c r="E189" s="22">
        <f>+SUMIF('TOTAL RECURSOS 2021'!$P:$P,CONCATENATE("M001",$A189,1,$F$8),'TOTAL RECURSOS 2021'!$N:$N)</f>
        <v>0</v>
      </c>
      <c r="F189" s="22">
        <f>+SUMIF('TOTAL RECURSOS 2021'!$P:$P,CONCATENATE("E006",$A189,1,$F$8),'TOTAL RECURSOS 2021'!$N:$N)</f>
        <v>0</v>
      </c>
      <c r="G189" s="22">
        <f>+SUMIF('TOTAL RECURSOS 2021'!$P:$P,CONCATENATE("K024",$A189,1,$G$8),'TOTAL RECURSOS 2021'!$N:$N)</f>
        <v>0</v>
      </c>
      <c r="H189" s="22">
        <f>+SUMIF('TOTAL RECURSOS 2021'!$P:$P,CONCATENATE("O001",$A189,4,$F$8),'TOTAL RECURSOS 2021'!$N:$N)</f>
        <v>0</v>
      </c>
      <c r="I189" s="22">
        <f>+SUMIF('TOTAL RECURSOS 2021'!$P:$P,CONCATENATE("M001",$A189,4,$F$8),'TOTAL RECURSOS 2021'!$N:$N)</f>
        <v>11411</v>
      </c>
      <c r="J189" s="22">
        <f>+SUMIF('TOTAL RECURSOS 2021'!$P:$P,CONCATENATE("E006",$A189,4,$F$8),'TOTAL RECURSOS 2021'!$N:$N)</f>
        <v>1107796</v>
      </c>
    </row>
    <row r="190" spans="1:10" ht="17.100000000000001" customHeight="1" x14ac:dyDescent="0.25">
      <c r="A190" s="28" t="s">
        <v>66</v>
      </c>
      <c r="B190" s="30" t="s">
        <v>330</v>
      </c>
      <c r="C190" s="22">
        <f>+SUM(D190:J190)</f>
        <v>0</v>
      </c>
      <c r="D190" s="22">
        <f>+SUMIF('TOTAL RECURSOS 2021'!$P:$P,CONCATENATE("O001",$A190,1,$F$8),'TOTAL RECURSOS 2021'!$N:$N)</f>
        <v>0</v>
      </c>
      <c r="E190" s="22">
        <f>+SUMIF('TOTAL RECURSOS 2021'!$P:$P,CONCATENATE("M001",$A190,1,$F$8),'TOTAL RECURSOS 2021'!$N:$N)</f>
        <v>0</v>
      </c>
      <c r="F190" s="22">
        <f>+SUMIF('TOTAL RECURSOS 2021'!$P:$P,CONCATENATE("E006",$A190,1,$F$8),'TOTAL RECURSOS 2021'!$N:$N)</f>
        <v>0</v>
      </c>
      <c r="G190" s="22">
        <f>+SUMIF('TOTAL RECURSOS 2021'!$P:$P,CONCATENATE("K024",$A190,1,$G$8),'TOTAL RECURSOS 2021'!$N:$N)</f>
        <v>0</v>
      </c>
      <c r="H190" s="22">
        <f>+SUMIF('TOTAL RECURSOS 2021'!$P:$P,CONCATENATE("O001",$A190,4,$F$8),'TOTAL RECURSOS 2021'!$N:$N)</f>
        <v>0</v>
      </c>
      <c r="I190" s="22">
        <f>+SUMIF('TOTAL RECURSOS 2021'!$P:$P,CONCATENATE("M001",$A190,4,$F$8),'TOTAL RECURSOS 2021'!$N:$N)</f>
        <v>0</v>
      </c>
      <c r="J190" s="22">
        <f>+SUMIF('TOTAL RECURSOS 2021'!$P:$P,CONCATENATE("E006",$A190,4,$F$8),'TOTAL RECURSOS 2021'!$N:$N)</f>
        <v>0</v>
      </c>
    </row>
    <row r="191" spans="1:10" ht="17.100000000000001" customHeight="1" x14ac:dyDescent="0.25">
      <c r="A191" s="28" t="s">
        <v>67</v>
      </c>
      <c r="B191" s="30" t="s">
        <v>331</v>
      </c>
      <c r="C191" s="22">
        <f>+SUM(D191:J191)</f>
        <v>0</v>
      </c>
      <c r="D191" s="22">
        <f>+SUMIF('TOTAL RECURSOS 2021'!$P:$P,CONCATENATE("O001",$A191,1,$F$8),'TOTAL RECURSOS 2021'!$N:$N)</f>
        <v>0</v>
      </c>
      <c r="E191" s="22">
        <f>+SUMIF('TOTAL RECURSOS 2021'!$P:$P,CONCATENATE("M001",$A191,1,$F$8),'TOTAL RECURSOS 2021'!$N:$N)</f>
        <v>0</v>
      </c>
      <c r="F191" s="22">
        <f>+SUMIF('TOTAL RECURSOS 2021'!$P:$P,CONCATENATE("E006",$A191,1,$F$8),'TOTAL RECURSOS 2021'!$N:$N)</f>
        <v>0</v>
      </c>
      <c r="G191" s="22">
        <f>+SUMIF('TOTAL RECURSOS 2021'!$P:$P,CONCATENATE("K024",$A191,1,$G$8),'TOTAL RECURSOS 2021'!$N:$N)</f>
        <v>0</v>
      </c>
      <c r="H191" s="22">
        <f>+SUMIF('TOTAL RECURSOS 2021'!$P:$P,CONCATENATE("O001",$A191,4,$F$8),'TOTAL RECURSOS 2021'!$N:$N)</f>
        <v>0</v>
      </c>
      <c r="I191" s="22">
        <f>+SUMIF('TOTAL RECURSOS 2021'!$P:$P,CONCATENATE("M001",$A191,4,$F$8),'TOTAL RECURSOS 2021'!$N:$N)</f>
        <v>0</v>
      </c>
      <c r="J191" s="22">
        <f>+SUMIF('TOTAL RECURSOS 2021'!$P:$P,CONCATENATE("E006",$A191,4,$F$8),'TOTAL RECURSOS 2021'!$N:$N)</f>
        <v>0</v>
      </c>
    </row>
    <row r="192" spans="1:10" ht="17.100000000000001" customHeight="1" x14ac:dyDescent="0.25">
      <c r="A192" s="28" t="s">
        <v>99</v>
      </c>
      <c r="B192" s="30" t="s">
        <v>395</v>
      </c>
      <c r="C192" s="22">
        <f>+SUM(D192:J192)</f>
        <v>200000</v>
      </c>
      <c r="D192" s="22">
        <f>+SUMIF('TOTAL RECURSOS 2021'!$P:$P,CONCATENATE("O001",$A192,1,$F$8),'TOTAL RECURSOS 2021'!$N:$N)</f>
        <v>0</v>
      </c>
      <c r="E192" s="22">
        <f>+SUMIF('TOTAL RECURSOS 2021'!$P:$P,CONCATENATE("M001",$A192,1,$F$8),'TOTAL RECURSOS 2021'!$N:$N)</f>
        <v>0</v>
      </c>
      <c r="F192" s="22">
        <f>+SUMIF('TOTAL RECURSOS 2021'!$P:$P,CONCATENATE("E006",$A192,1,$F$8),'TOTAL RECURSOS 2021'!$N:$N)</f>
        <v>0</v>
      </c>
      <c r="G192" s="22">
        <f>+SUMIF('TOTAL RECURSOS 2021'!$P:$P,CONCATENATE("K024",$A192,1,$G$8),'TOTAL RECURSOS 2021'!$N:$N)</f>
        <v>0</v>
      </c>
      <c r="H192" s="22">
        <f>+SUMIF('TOTAL RECURSOS 2021'!$P:$P,CONCATENATE("O001",$A192,4,$F$8),'TOTAL RECURSOS 2021'!$N:$N)</f>
        <v>0</v>
      </c>
      <c r="I192" s="22">
        <f>+SUMIF('TOTAL RECURSOS 2021'!$P:$P,CONCATENATE("M001",$A192,4,$F$8),'TOTAL RECURSOS 2021'!$N:$N)</f>
        <v>0</v>
      </c>
      <c r="J192" s="22">
        <f>+SUMIF('TOTAL RECURSOS 2021'!$P:$P,CONCATENATE("E006",$A192,4,$F$8),'TOTAL RECURSOS 2021'!$N:$N)</f>
        <v>200000</v>
      </c>
    </row>
    <row r="193" spans="1:10" ht="17.100000000000001" customHeight="1" x14ac:dyDescent="0.25">
      <c r="A193" s="27" t="s">
        <v>177</v>
      </c>
      <c r="B193" s="21" t="s">
        <v>332</v>
      </c>
      <c r="C193" s="22">
        <f t="shared" ref="C193:J193" si="80">+C194</f>
        <v>1920000</v>
      </c>
      <c r="D193" s="22">
        <f t="shared" si="80"/>
        <v>0</v>
      </c>
      <c r="E193" s="22">
        <f t="shared" si="80"/>
        <v>0</v>
      </c>
      <c r="F193" s="22">
        <f t="shared" si="80"/>
        <v>1280000</v>
      </c>
      <c r="G193" s="22">
        <f t="shared" si="80"/>
        <v>0</v>
      </c>
      <c r="H193" s="22">
        <f t="shared" si="80"/>
        <v>0</v>
      </c>
      <c r="I193" s="22">
        <f t="shared" si="80"/>
        <v>0</v>
      </c>
      <c r="J193" s="22">
        <f t="shared" si="80"/>
        <v>640000</v>
      </c>
    </row>
    <row r="194" spans="1:10" ht="17.100000000000001" customHeight="1" x14ac:dyDescent="0.25">
      <c r="A194" s="28" t="s">
        <v>20</v>
      </c>
      <c r="B194" s="21" t="s">
        <v>332</v>
      </c>
      <c r="C194" s="22">
        <f>+SUM(D194:J194)</f>
        <v>1920000</v>
      </c>
      <c r="D194" s="22">
        <f>+SUMIF('TOTAL RECURSOS 2021'!$P:$P,CONCATENATE("O001",$A194,1,$F$8),'TOTAL RECURSOS 2021'!$N:$N)</f>
        <v>0</v>
      </c>
      <c r="E194" s="22">
        <f>+SUMIF('TOTAL RECURSOS 2021'!$P:$P,CONCATENATE("M001",$A194,1,$F$8),'TOTAL RECURSOS 2021'!$N:$N)</f>
        <v>0</v>
      </c>
      <c r="F194" s="22">
        <f>+SUMIF('TOTAL RECURSOS 2021'!$P:$P,CONCATENATE("E006",$A194,1,$F$8),'TOTAL RECURSOS 2021'!$N:$N)</f>
        <v>1280000</v>
      </c>
      <c r="G194" s="22">
        <f>+SUMIF('TOTAL RECURSOS 2021'!$P:$P,CONCATENATE("K024",$A194,1,$G$8),'TOTAL RECURSOS 2021'!$N:$N)</f>
        <v>0</v>
      </c>
      <c r="H194" s="22">
        <f>+SUMIF('TOTAL RECURSOS 2021'!$P:$P,CONCATENATE("O001",$A194,4,$F$8),'TOTAL RECURSOS 2021'!$N:$N)</f>
        <v>0</v>
      </c>
      <c r="I194" s="22">
        <f>+SUMIF('TOTAL RECURSOS 2021'!$P:$P,CONCATENATE("M001",$A194,4,$F$8),'TOTAL RECURSOS 2021'!$N:$N)</f>
        <v>0</v>
      </c>
      <c r="J194" s="22">
        <f>+SUMIF('TOTAL RECURSOS 2021'!$P:$P,CONCATENATE("E006",$A194,4,$F$8),'TOTAL RECURSOS 2021'!$N:$N)</f>
        <v>640000</v>
      </c>
    </row>
    <row r="195" spans="1:10" ht="17.100000000000001" customHeight="1" x14ac:dyDescent="0.25">
      <c r="A195" s="27" t="s">
        <v>178</v>
      </c>
      <c r="B195" s="21" t="s">
        <v>333</v>
      </c>
      <c r="C195" s="22">
        <f t="shared" ref="C195:J195" si="81">+C196+C197</f>
        <v>0</v>
      </c>
      <c r="D195" s="22">
        <f t="shared" si="81"/>
        <v>0</v>
      </c>
      <c r="E195" s="22">
        <f t="shared" si="81"/>
        <v>0</v>
      </c>
      <c r="F195" s="22">
        <f t="shared" si="81"/>
        <v>0</v>
      </c>
      <c r="G195" s="22">
        <f t="shared" si="81"/>
        <v>0</v>
      </c>
      <c r="H195" s="22">
        <f t="shared" si="81"/>
        <v>0</v>
      </c>
      <c r="I195" s="22">
        <f t="shared" si="81"/>
        <v>0</v>
      </c>
      <c r="J195" s="22">
        <f t="shared" si="81"/>
        <v>0</v>
      </c>
    </row>
    <row r="196" spans="1:10" ht="17.100000000000001" customHeight="1" x14ac:dyDescent="0.25">
      <c r="A196" s="28" t="s">
        <v>100</v>
      </c>
      <c r="B196" s="21" t="s">
        <v>334</v>
      </c>
      <c r="C196" s="22">
        <f>+SUM(D196:J196)</f>
        <v>0</v>
      </c>
      <c r="D196" s="22">
        <f>+SUMIF('TOTAL RECURSOS 2021'!$P:$P,CONCATENATE("O001",$A196,1,$F$8),'TOTAL RECURSOS 2021'!$N:$N)</f>
        <v>0</v>
      </c>
      <c r="E196" s="22">
        <f>+SUMIF('TOTAL RECURSOS 2021'!$P:$P,CONCATENATE("M001",$A196,1,$F$8),'TOTAL RECURSOS 2021'!$N:$N)</f>
        <v>0</v>
      </c>
      <c r="F196" s="22">
        <f>+SUMIF('TOTAL RECURSOS 2021'!$P:$P,CONCATENATE("E006",$A196,1,$F$8),'TOTAL RECURSOS 2021'!$N:$N)</f>
        <v>0</v>
      </c>
      <c r="G196" s="22">
        <f>+SUMIF('TOTAL RECURSOS 2021'!$P:$P,CONCATENATE("K024",$A196,1,$G$8),'TOTAL RECURSOS 2021'!$N:$N)</f>
        <v>0</v>
      </c>
      <c r="H196" s="22">
        <f>+SUMIF('TOTAL RECURSOS 2021'!$P:$P,CONCATENATE("O001",$A196,4,$F$8),'TOTAL RECURSOS 2021'!$N:$N)</f>
        <v>0</v>
      </c>
      <c r="I196" s="22">
        <f>+SUMIF('TOTAL RECURSOS 2021'!$P:$P,CONCATENATE("M001",$A196,4,$F$8),'TOTAL RECURSOS 2021'!$N:$N)</f>
        <v>0</v>
      </c>
      <c r="J196" s="22">
        <f>+SUMIF('TOTAL RECURSOS 2021'!$P:$P,CONCATENATE("E006",$A196,4,$F$8),'TOTAL RECURSOS 2021'!$N:$N)</f>
        <v>0</v>
      </c>
    </row>
    <row r="197" spans="1:10" ht="17.100000000000001" customHeight="1" x14ac:dyDescent="0.25">
      <c r="A197" s="28" t="s">
        <v>101</v>
      </c>
      <c r="B197" s="21" t="s">
        <v>335</v>
      </c>
      <c r="C197" s="22">
        <f>+SUM(D197:J197)</f>
        <v>0</v>
      </c>
      <c r="D197" s="22">
        <f>+SUMIF('TOTAL RECURSOS 2021'!$P:$P,CONCATENATE("O001",$A197,1,$F$8),'TOTAL RECURSOS 2021'!$N:$N)</f>
        <v>0</v>
      </c>
      <c r="E197" s="22">
        <f>+SUMIF('TOTAL RECURSOS 2021'!$P:$P,CONCATENATE("M001",$A197,1,$F$8),'TOTAL RECURSOS 2021'!$N:$N)</f>
        <v>0</v>
      </c>
      <c r="F197" s="22">
        <f>+SUMIF('TOTAL RECURSOS 2021'!$P:$P,CONCATENATE("E006",$A197,1,$F$8),'TOTAL RECURSOS 2021'!$N:$N)</f>
        <v>0</v>
      </c>
      <c r="G197" s="22">
        <f>+SUMIF('TOTAL RECURSOS 2021'!$P:$P,CONCATENATE("K024",$A197,1,$G$8),'TOTAL RECURSOS 2021'!$N:$N)</f>
        <v>0</v>
      </c>
      <c r="H197" s="22">
        <f>+SUMIF('TOTAL RECURSOS 2021'!$P:$P,CONCATENATE("O001",$A197,4,$F$8),'TOTAL RECURSOS 2021'!$N:$N)</f>
        <v>0</v>
      </c>
      <c r="I197" s="22">
        <f>+SUMIF('TOTAL RECURSOS 2021'!$P:$P,CONCATENATE("M001",$A197,4,$F$8),'TOTAL RECURSOS 2021'!$N:$N)</f>
        <v>0</v>
      </c>
      <c r="J197" s="22">
        <f>+SUMIF('TOTAL RECURSOS 2021'!$P:$P,CONCATENATE("E006",$A197,4,$F$8),'TOTAL RECURSOS 2021'!$N:$N)</f>
        <v>0</v>
      </c>
    </row>
    <row r="198" spans="1:10" s="9" customFormat="1" ht="17.100000000000001" customHeight="1" x14ac:dyDescent="0.2">
      <c r="A198" s="26">
        <v>3400</v>
      </c>
      <c r="B198" s="19" t="s">
        <v>336</v>
      </c>
      <c r="C198" s="20">
        <f t="shared" ref="C198:J198" si="82">+C201+C203+C205+C199</f>
        <v>2900000</v>
      </c>
      <c r="D198" s="20">
        <f t="shared" si="82"/>
        <v>0</v>
      </c>
      <c r="E198" s="20">
        <f t="shared" si="82"/>
        <v>0</v>
      </c>
      <c r="F198" s="20">
        <f t="shared" si="82"/>
        <v>0</v>
      </c>
      <c r="G198" s="20">
        <f t="shared" si="82"/>
        <v>0</v>
      </c>
      <c r="H198" s="20">
        <f t="shared" si="82"/>
        <v>0</v>
      </c>
      <c r="I198" s="20">
        <f t="shared" si="82"/>
        <v>600000</v>
      </c>
      <c r="J198" s="20">
        <f t="shared" si="82"/>
        <v>2300000</v>
      </c>
    </row>
    <row r="199" spans="1:10" ht="17.100000000000001" customHeight="1" x14ac:dyDescent="0.25">
      <c r="A199" s="27">
        <v>341</v>
      </c>
      <c r="B199" s="21" t="s">
        <v>443</v>
      </c>
      <c r="C199" s="22">
        <f t="shared" ref="C199:J199" si="83">+C200</f>
        <v>600000</v>
      </c>
      <c r="D199" s="22">
        <f t="shared" si="83"/>
        <v>0</v>
      </c>
      <c r="E199" s="22">
        <f t="shared" si="83"/>
        <v>0</v>
      </c>
      <c r="F199" s="22">
        <f t="shared" si="83"/>
        <v>0</v>
      </c>
      <c r="G199" s="22">
        <f t="shared" si="83"/>
        <v>0</v>
      </c>
      <c r="H199" s="22">
        <f t="shared" si="83"/>
        <v>0</v>
      </c>
      <c r="I199" s="22">
        <f t="shared" si="83"/>
        <v>600000</v>
      </c>
      <c r="J199" s="22">
        <f t="shared" si="83"/>
        <v>0</v>
      </c>
    </row>
    <row r="200" spans="1:10" ht="17.100000000000001" customHeight="1" x14ac:dyDescent="0.25">
      <c r="A200" s="28">
        <v>34101</v>
      </c>
      <c r="B200" s="21" t="s">
        <v>444</v>
      </c>
      <c r="C200" s="22">
        <f>+SUM(D200:J200)</f>
        <v>600000</v>
      </c>
      <c r="D200" s="22">
        <f>+SUMIF('TOTAL RECURSOS 2021'!$P:$P,CONCATENATE("O001",$A200,1,$F$8),'TOTAL RECURSOS 2021'!$N:$N)</f>
        <v>0</v>
      </c>
      <c r="E200" s="22">
        <f>+SUMIF('TOTAL RECURSOS 2021'!$P:$P,CONCATENATE("M001",$A200,1,$F$8),'TOTAL RECURSOS 2021'!$N:$N)</f>
        <v>0</v>
      </c>
      <c r="F200" s="22">
        <f>+SUMIF('TOTAL RECURSOS 2021'!$P:$P,CONCATENATE("E006",$A200,1,$F$8),'TOTAL RECURSOS 2021'!$N:$N)</f>
        <v>0</v>
      </c>
      <c r="G200" s="22">
        <f>+SUMIF('TOTAL RECURSOS 2021'!$P:$P,CONCATENATE("K024",$A200,1,$G$8),'TOTAL RECURSOS 2021'!$N:$N)</f>
        <v>0</v>
      </c>
      <c r="H200" s="22">
        <f>+SUMIF('TOTAL RECURSOS 2021'!$P:$P,CONCATENATE("O001",$A200,4,$F$8),'TOTAL RECURSOS 2021'!$N:$N)</f>
        <v>0</v>
      </c>
      <c r="I200" s="22">
        <f>+SUMIF('TOTAL RECURSOS 2021'!$P:$P,CONCATENATE("M001",$A200,4,$F$8),'TOTAL RECURSOS 2021'!$N:$N)</f>
        <v>600000</v>
      </c>
      <c r="J200" s="22">
        <f>+SUMIF('TOTAL RECURSOS 2021'!$P:$P,CONCATENATE("E006",$A200,4,$F$8),'TOTAL RECURSOS 2021'!$N:$N)</f>
        <v>0</v>
      </c>
    </row>
    <row r="201" spans="1:10" ht="17.100000000000001" customHeight="1" x14ac:dyDescent="0.25">
      <c r="A201" s="27" t="s">
        <v>179</v>
      </c>
      <c r="B201" s="21" t="s">
        <v>337</v>
      </c>
      <c r="C201" s="22">
        <f t="shared" ref="C201:J201" si="84">+C202</f>
        <v>1000000</v>
      </c>
      <c r="D201" s="22">
        <f t="shared" si="84"/>
        <v>0</v>
      </c>
      <c r="E201" s="22">
        <f t="shared" si="84"/>
        <v>0</v>
      </c>
      <c r="F201" s="22">
        <f t="shared" si="84"/>
        <v>0</v>
      </c>
      <c r="G201" s="22">
        <f t="shared" si="84"/>
        <v>0</v>
      </c>
      <c r="H201" s="22">
        <f t="shared" si="84"/>
        <v>0</v>
      </c>
      <c r="I201" s="22">
        <f t="shared" si="84"/>
        <v>0</v>
      </c>
      <c r="J201" s="22">
        <f t="shared" si="84"/>
        <v>1000000</v>
      </c>
    </row>
    <row r="202" spans="1:10" ht="17.100000000000001" customHeight="1" x14ac:dyDescent="0.25">
      <c r="A202" s="28" t="s">
        <v>21</v>
      </c>
      <c r="B202" s="21" t="s">
        <v>338</v>
      </c>
      <c r="C202" s="22">
        <f>+SUM(D202:J202)</f>
        <v>1000000</v>
      </c>
      <c r="D202" s="22">
        <f>+SUMIF('TOTAL RECURSOS 2021'!$P:$P,CONCATENATE("O001",$A202,1,$F$8),'TOTAL RECURSOS 2021'!$N:$N)</f>
        <v>0</v>
      </c>
      <c r="E202" s="22">
        <f>+SUMIF('TOTAL RECURSOS 2021'!$P:$P,CONCATENATE("M001",$A202,1,$F$8),'TOTAL RECURSOS 2021'!$N:$N)</f>
        <v>0</v>
      </c>
      <c r="F202" s="22">
        <f>+SUMIF('TOTAL RECURSOS 2021'!$P:$P,CONCATENATE("E006",$A202,1,$F$8),'TOTAL RECURSOS 2021'!$N:$N)</f>
        <v>0</v>
      </c>
      <c r="G202" s="22">
        <f>+SUMIF('TOTAL RECURSOS 2021'!$P:$P,CONCATENATE("K024",$A202,1,$G$8),'TOTAL RECURSOS 2021'!$N:$N)</f>
        <v>0</v>
      </c>
      <c r="H202" s="22">
        <f>+SUMIF('TOTAL RECURSOS 2021'!$P:$P,CONCATENATE("O001",$A202,4,$F$8),'TOTAL RECURSOS 2021'!$N:$N)</f>
        <v>0</v>
      </c>
      <c r="I202" s="22">
        <f>+SUMIF('TOTAL RECURSOS 2021'!$P:$P,CONCATENATE("M001",$A202,4,$F$8),'TOTAL RECURSOS 2021'!$N:$N)</f>
        <v>0</v>
      </c>
      <c r="J202" s="22">
        <f>+SUMIF('TOTAL RECURSOS 2021'!$P:$P,CONCATENATE("E006",$A202,4,$F$8),'TOTAL RECURSOS 2021'!$N:$N)</f>
        <v>1000000</v>
      </c>
    </row>
    <row r="203" spans="1:10" ht="17.100000000000001" customHeight="1" x14ac:dyDescent="0.25">
      <c r="A203" s="27" t="s">
        <v>180</v>
      </c>
      <c r="B203" s="21" t="s">
        <v>339</v>
      </c>
      <c r="C203" s="22">
        <f t="shared" ref="C203:J203" si="85">+C204</f>
        <v>300000</v>
      </c>
      <c r="D203" s="22">
        <f t="shared" si="85"/>
        <v>0</v>
      </c>
      <c r="E203" s="22">
        <f t="shared" si="85"/>
        <v>0</v>
      </c>
      <c r="F203" s="22">
        <f t="shared" si="85"/>
        <v>0</v>
      </c>
      <c r="G203" s="22">
        <f t="shared" si="85"/>
        <v>0</v>
      </c>
      <c r="H203" s="22">
        <f t="shared" si="85"/>
        <v>0</v>
      </c>
      <c r="I203" s="22">
        <f t="shared" si="85"/>
        <v>0</v>
      </c>
      <c r="J203" s="22">
        <f t="shared" si="85"/>
        <v>300000</v>
      </c>
    </row>
    <row r="204" spans="1:10" ht="17.100000000000001" customHeight="1" x14ac:dyDescent="0.25">
      <c r="A204" s="28" t="s">
        <v>102</v>
      </c>
      <c r="B204" s="21" t="s">
        <v>340</v>
      </c>
      <c r="C204" s="22">
        <f>+SUM(D204:J204)</f>
        <v>300000</v>
      </c>
      <c r="D204" s="22">
        <f>+SUMIF('TOTAL RECURSOS 2021'!$P:$P,CONCATENATE("O001",$A204,1,$F$8),'TOTAL RECURSOS 2021'!$N:$N)</f>
        <v>0</v>
      </c>
      <c r="E204" s="22">
        <f>+SUMIF('TOTAL RECURSOS 2021'!$P:$P,CONCATENATE("M001",$A204,1,$F$8),'TOTAL RECURSOS 2021'!$N:$N)</f>
        <v>0</v>
      </c>
      <c r="F204" s="22">
        <f>+SUMIF('TOTAL RECURSOS 2021'!$P:$P,CONCATENATE("E006",$A204,1,$F$8),'TOTAL RECURSOS 2021'!$N:$N)</f>
        <v>0</v>
      </c>
      <c r="G204" s="22">
        <f>+SUMIF('TOTAL RECURSOS 2021'!$P:$P,CONCATENATE("K024",$A204,1,$G$8),'TOTAL RECURSOS 2021'!$N:$N)</f>
        <v>0</v>
      </c>
      <c r="H204" s="22">
        <f>+SUMIF('TOTAL RECURSOS 2021'!$P:$P,CONCATENATE("O001",$A204,4,$F$8),'TOTAL RECURSOS 2021'!$N:$N)</f>
        <v>0</v>
      </c>
      <c r="I204" s="22">
        <f>+SUMIF('TOTAL RECURSOS 2021'!$P:$P,CONCATENATE("M001",$A204,4,$F$8),'TOTAL RECURSOS 2021'!$N:$N)</f>
        <v>0</v>
      </c>
      <c r="J204" s="22">
        <f>+SUMIF('TOTAL RECURSOS 2021'!$P:$P,CONCATENATE("E006",$A204,4,$F$8),'TOTAL RECURSOS 2021'!$N:$N)</f>
        <v>300000</v>
      </c>
    </row>
    <row r="205" spans="1:10" ht="17.100000000000001" customHeight="1" x14ac:dyDescent="0.25">
      <c r="A205" s="27" t="s">
        <v>181</v>
      </c>
      <c r="B205" s="21" t="s">
        <v>341</v>
      </c>
      <c r="C205" s="22">
        <f t="shared" ref="C205:J205" si="86">+C206</f>
        <v>1000000</v>
      </c>
      <c r="D205" s="22">
        <f t="shared" si="86"/>
        <v>0</v>
      </c>
      <c r="E205" s="22">
        <f t="shared" si="86"/>
        <v>0</v>
      </c>
      <c r="F205" s="22">
        <f t="shared" si="86"/>
        <v>0</v>
      </c>
      <c r="G205" s="22">
        <f t="shared" si="86"/>
        <v>0</v>
      </c>
      <c r="H205" s="22">
        <f t="shared" si="86"/>
        <v>0</v>
      </c>
      <c r="I205" s="22">
        <f t="shared" si="86"/>
        <v>0</v>
      </c>
      <c r="J205" s="22">
        <f t="shared" si="86"/>
        <v>1000000</v>
      </c>
    </row>
    <row r="206" spans="1:10" ht="17.100000000000001" customHeight="1" x14ac:dyDescent="0.25">
      <c r="A206" s="28" t="s">
        <v>103</v>
      </c>
      <c r="B206" s="21" t="s">
        <v>341</v>
      </c>
      <c r="C206" s="22">
        <f>+SUM(D206:J206)</f>
        <v>1000000</v>
      </c>
      <c r="D206" s="22">
        <f>+SUMIF('TOTAL RECURSOS 2021'!$P:$P,CONCATENATE("O001",$A206,1,$F$8),'TOTAL RECURSOS 2021'!$N:$N)</f>
        <v>0</v>
      </c>
      <c r="E206" s="22">
        <f>+SUMIF('TOTAL RECURSOS 2021'!$P:$P,CONCATENATE("M001",$A206,1,$F$8),'TOTAL RECURSOS 2021'!$N:$N)</f>
        <v>0</v>
      </c>
      <c r="F206" s="22">
        <f>+SUMIF('TOTAL RECURSOS 2021'!$P:$P,CONCATENATE("E006",$A206,1,$F$8),'TOTAL RECURSOS 2021'!$N:$N)</f>
        <v>0</v>
      </c>
      <c r="G206" s="22">
        <f>+SUMIF('TOTAL RECURSOS 2021'!$P:$P,CONCATENATE("K024",$A206,1,$G$8),'TOTAL RECURSOS 2021'!$N:$N)</f>
        <v>0</v>
      </c>
      <c r="H206" s="22">
        <f>+SUMIF('TOTAL RECURSOS 2021'!$P:$P,CONCATENATE("O001",$A206,4,$F$8),'TOTAL RECURSOS 2021'!$N:$N)</f>
        <v>0</v>
      </c>
      <c r="I206" s="22">
        <f>+SUMIF('TOTAL RECURSOS 2021'!$P:$P,CONCATENATE("M001",$A206,4,$F$8),'TOTAL RECURSOS 2021'!$N:$N)</f>
        <v>0</v>
      </c>
      <c r="J206" s="22">
        <f>+SUMIF('TOTAL RECURSOS 2021'!$P:$P,CONCATENATE("E006",$A206,4,$F$8),'TOTAL RECURSOS 2021'!$N:$N)</f>
        <v>1000000</v>
      </c>
    </row>
    <row r="207" spans="1:10" s="9" customFormat="1" ht="17.100000000000001" customHeight="1" x14ac:dyDescent="0.2">
      <c r="A207" s="26">
        <v>3500</v>
      </c>
      <c r="B207" s="19" t="s">
        <v>342</v>
      </c>
      <c r="C207" s="20">
        <f t="shared" ref="C207:J207" si="87">+C208+C211+C213+C215+C217+C219+C221+C223</f>
        <v>24105802</v>
      </c>
      <c r="D207" s="20">
        <f t="shared" si="87"/>
        <v>0</v>
      </c>
      <c r="E207" s="20">
        <f t="shared" si="87"/>
        <v>0</v>
      </c>
      <c r="F207" s="20">
        <f t="shared" si="87"/>
        <v>9360564</v>
      </c>
      <c r="G207" s="20">
        <f t="shared" si="87"/>
        <v>0</v>
      </c>
      <c r="H207" s="20">
        <f t="shared" si="87"/>
        <v>0</v>
      </c>
      <c r="I207" s="20">
        <f t="shared" si="87"/>
        <v>50000</v>
      </c>
      <c r="J207" s="20">
        <f t="shared" si="87"/>
        <v>14695238</v>
      </c>
    </row>
    <row r="208" spans="1:10" ht="17.100000000000001" customHeight="1" x14ac:dyDescent="0.25">
      <c r="A208" s="27" t="s">
        <v>182</v>
      </c>
      <c r="B208" s="21" t="s">
        <v>343</v>
      </c>
      <c r="C208" s="22">
        <f t="shared" ref="C208:J208" si="88">+C209+C210</f>
        <v>1800000</v>
      </c>
      <c r="D208" s="22">
        <f t="shared" si="88"/>
        <v>0</v>
      </c>
      <c r="E208" s="22">
        <f t="shared" si="88"/>
        <v>0</v>
      </c>
      <c r="F208" s="22">
        <f t="shared" si="88"/>
        <v>0</v>
      </c>
      <c r="G208" s="22">
        <f t="shared" si="88"/>
        <v>0</v>
      </c>
      <c r="H208" s="22">
        <f t="shared" si="88"/>
        <v>0</v>
      </c>
      <c r="I208" s="22">
        <f t="shared" si="88"/>
        <v>0</v>
      </c>
      <c r="J208" s="22">
        <f t="shared" si="88"/>
        <v>1800000</v>
      </c>
    </row>
    <row r="209" spans="1:10" ht="17.100000000000001" customHeight="1" x14ac:dyDescent="0.25">
      <c r="A209" s="28" t="s">
        <v>59</v>
      </c>
      <c r="B209" s="21" t="s">
        <v>344</v>
      </c>
      <c r="C209" s="22">
        <f>+SUM(D209:J209)</f>
        <v>0</v>
      </c>
      <c r="D209" s="22">
        <f>+SUMIF('TOTAL RECURSOS 2021'!$P:$P,CONCATENATE("O001",$A209,1,$F$8),'TOTAL RECURSOS 2021'!$N:$N)</f>
        <v>0</v>
      </c>
      <c r="E209" s="22">
        <f>+SUMIF('TOTAL RECURSOS 2021'!$P:$P,CONCATENATE("M001",$A209,1,$F$8),'TOTAL RECURSOS 2021'!$N:$N)</f>
        <v>0</v>
      </c>
      <c r="F209" s="22">
        <f>+SUMIF('TOTAL RECURSOS 2021'!$P:$P,CONCATENATE("E006",$A209,1,$F$8),'TOTAL RECURSOS 2021'!$N:$N)</f>
        <v>0</v>
      </c>
      <c r="G209" s="22">
        <f>+SUMIF('TOTAL RECURSOS 2021'!$P:$P,CONCATENATE("K024",$A209,1,$G$8),'TOTAL RECURSOS 2021'!$N:$N)</f>
        <v>0</v>
      </c>
      <c r="H209" s="22">
        <f>+SUMIF('TOTAL RECURSOS 2021'!$P:$P,CONCATENATE("O001",$A209,4,$F$8),'TOTAL RECURSOS 2021'!$N:$N)</f>
        <v>0</v>
      </c>
      <c r="I209" s="22">
        <f>+SUMIF('TOTAL RECURSOS 2021'!$P:$P,CONCATENATE("M001",$A209,4,$F$8),'TOTAL RECURSOS 2021'!$N:$N)</f>
        <v>0</v>
      </c>
      <c r="J209" s="22">
        <f>+SUMIF('TOTAL RECURSOS 2021'!$P:$P,CONCATENATE("E006",$A209,4,$F$8),'TOTAL RECURSOS 2021'!$N:$N)</f>
        <v>0</v>
      </c>
    </row>
    <row r="210" spans="1:10" ht="17.100000000000001" customHeight="1" x14ac:dyDescent="0.25">
      <c r="A210" s="28" t="s">
        <v>39</v>
      </c>
      <c r="B210" s="21" t="s">
        <v>345</v>
      </c>
      <c r="C210" s="22">
        <f>+SUM(D210:J210)</f>
        <v>1800000</v>
      </c>
      <c r="D210" s="22">
        <f>+SUMIF('TOTAL RECURSOS 2021'!$P:$P,CONCATENATE("O001",$A210,1,$F$8),'TOTAL RECURSOS 2021'!$N:$N)</f>
        <v>0</v>
      </c>
      <c r="E210" s="22">
        <f>+SUMIF('TOTAL RECURSOS 2021'!$P:$P,CONCATENATE("M001",$A210,1,$F$8),'TOTAL RECURSOS 2021'!$N:$N)</f>
        <v>0</v>
      </c>
      <c r="F210" s="22">
        <f>+SUMIF('TOTAL RECURSOS 2021'!$P:$P,CONCATENATE("E006",$A210,1,$F$8),'TOTAL RECURSOS 2021'!$N:$N)</f>
        <v>0</v>
      </c>
      <c r="G210" s="22">
        <f>+SUMIF('TOTAL RECURSOS 2021'!$P:$P,CONCATENATE("K024",$A210,1,$G$8),'TOTAL RECURSOS 2021'!$N:$N)</f>
        <v>0</v>
      </c>
      <c r="H210" s="22">
        <f>+SUMIF('TOTAL RECURSOS 2021'!$P:$P,CONCATENATE("O001",$A210,4,$F$8),'TOTAL RECURSOS 2021'!$N:$N)</f>
        <v>0</v>
      </c>
      <c r="I210" s="22">
        <f>+SUMIF('TOTAL RECURSOS 2021'!$P:$P,CONCATENATE("M001",$A210,4,$F$8),'TOTAL RECURSOS 2021'!$N:$N)</f>
        <v>0</v>
      </c>
      <c r="J210" s="22">
        <f>+SUMIF('TOTAL RECURSOS 2021'!$P:$P,CONCATENATE("E006",$A210,4,$F$8),'TOTAL RECURSOS 2021'!$N:$N)</f>
        <v>1800000</v>
      </c>
    </row>
    <row r="211" spans="1:10" ht="17.100000000000001" customHeight="1" x14ac:dyDescent="0.25">
      <c r="A211" s="27" t="s">
        <v>183</v>
      </c>
      <c r="B211" s="29" t="s">
        <v>346</v>
      </c>
      <c r="C211" s="22">
        <f t="shared" ref="C211:J211" si="89">+C212</f>
        <v>50000</v>
      </c>
      <c r="D211" s="22">
        <f t="shared" si="89"/>
        <v>0</v>
      </c>
      <c r="E211" s="22">
        <f t="shared" si="89"/>
        <v>0</v>
      </c>
      <c r="F211" s="22">
        <f t="shared" si="89"/>
        <v>0</v>
      </c>
      <c r="G211" s="22">
        <f t="shared" si="89"/>
        <v>0</v>
      </c>
      <c r="H211" s="22">
        <f t="shared" si="89"/>
        <v>0</v>
      </c>
      <c r="I211" s="22">
        <f t="shared" si="89"/>
        <v>0</v>
      </c>
      <c r="J211" s="22">
        <f t="shared" si="89"/>
        <v>50000</v>
      </c>
    </row>
    <row r="212" spans="1:10" ht="17.100000000000001" customHeight="1" x14ac:dyDescent="0.25">
      <c r="A212" s="28" t="s">
        <v>40</v>
      </c>
      <c r="B212" s="21" t="s">
        <v>347</v>
      </c>
      <c r="C212" s="22">
        <f>+SUM(D212:J212)</f>
        <v>50000</v>
      </c>
      <c r="D212" s="22">
        <f>+SUMIF('TOTAL RECURSOS 2021'!$P:$P,CONCATENATE("O001",$A212,1,$F$8),'TOTAL RECURSOS 2021'!$N:$N)</f>
        <v>0</v>
      </c>
      <c r="E212" s="22">
        <f>+SUMIF('TOTAL RECURSOS 2021'!$P:$P,CONCATENATE("M001",$A212,1,$F$8),'TOTAL RECURSOS 2021'!$N:$N)</f>
        <v>0</v>
      </c>
      <c r="F212" s="22">
        <f>+SUMIF('TOTAL RECURSOS 2021'!$P:$P,CONCATENATE("E006",$A212,1,$F$8),'TOTAL RECURSOS 2021'!$N:$N)</f>
        <v>0</v>
      </c>
      <c r="G212" s="22">
        <f>+SUMIF('TOTAL RECURSOS 2021'!$P:$P,CONCATENATE("K024",$A212,1,$G$8),'TOTAL RECURSOS 2021'!$N:$N)</f>
        <v>0</v>
      </c>
      <c r="H212" s="22">
        <f>+SUMIF('TOTAL RECURSOS 2021'!$P:$P,CONCATENATE("O001",$A212,4,$F$8),'TOTAL RECURSOS 2021'!$N:$N)</f>
        <v>0</v>
      </c>
      <c r="I212" s="22">
        <f>+SUMIF('TOTAL RECURSOS 2021'!$P:$P,CONCATENATE("M001",$A212,4,$F$8),'TOTAL RECURSOS 2021'!$N:$N)</f>
        <v>0</v>
      </c>
      <c r="J212" s="22">
        <f>+SUMIF('TOTAL RECURSOS 2021'!$P:$P,CONCATENATE("E006",$A212,4,$F$8),'TOTAL RECURSOS 2021'!$N:$N)</f>
        <v>50000</v>
      </c>
    </row>
    <row r="213" spans="1:10" ht="17.100000000000001" customHeight="1" x14ac:dyDescent="0.25">
      <c r="A213" s="27" t="s">
        <v>184</v>
      </c>
      <c r="B213" s="21" t="s">
        <v>348</v>
      </c>
      <c r="C213" s="22">
        <f t="shared" ref="C213:J213" si="90">+C214</f>
        <v>4200000</v>
      </c>
      <c r="D213" s="22">
        <f t="shared" si="90"/>
        <v>0</v>
      </c>
      <c r="E213" s="22">
        <f t="shared" si="90"/>
        <v>0</v>
      </c>
      <c r="F213" s="22">
        <f t="shared" si="90"/>
        <v>2800000</v>
      </c>
      <c r="G213" s="22">
        <f t="shared" si="90"/>
        <v>0</v>
      </c>
      <c r="H213" s="22">
        <f t="shared" si="90"/>
        <v>0</v>
      </c>
      <c r="I213" s="22">
        <f t="shared" si="90"/>
        <v>0</v>
      </c>
      <c r="J213" s="22">
        <f t="shared" si="90"/>
        <v>1400000</v>
      </c>
    </row>
    <row r="214" spans="1:10" ht="17.100000000000001" customHeight="1" x14ac:dyDescent="0.25">
      <c r="A214" s="28" t="s">
        <v>41</v>
      </c>
      <c r="B214" s="21" t="s">
        <v>349</v>
      </c>
      <c r="C214" s="22">
        <f>+SUM(D214:J214)</f>
        <v>4200000</v>
      </c>
      <c r="D214" s="22">
        <f>+SUMIF('TOTAL RECURSOS 2021'!$P:$P,CONCATENATE("O001",$A214,1,$F$8),'TOTAL RECURSOS 2021'!$N:$N)</f>
        <v>0</v>
      </c>
      <c r="E214" s="22">
        <f>+SUMIF('TOTAL RECURSOS 2021'!$P:$P,CONCATENATE("M001",$A214,1,$F$8),'TOTAL RECURSOS 2021'!$N:$N)</f>
        <v>0</v>
      </c>
      <c r="F214" s="22">
        <f>+SUMIF('TOTAL RECURSOS 2021'!$P:$P,CONCATENATE("E006",$A214,1,$F$8),'TOTAL RECURSOS 2021'!$N:$N)</f>
        <v>2800000</v>
      </c>
      <c r="G214" s="22">
        <f>+SUMIF('TOTAL RECURSOS 2021'!$P:$P,CONCATENATE("K024",$A214,1,$G$8),'TOTAL RECURSOS 2021'!$N:$N)</f>
        <v>0</v>
      </c>
      <c r="H214" s="22">
        <f>+SUMIF('TOTAL RECURSOS 2021'!$P:$P,CONCATENATE("O001",$A214,4,$F$8),'TOTAL RECURSOS 2021'!$N:$N)</f>
        <v>0</v>
      </c>
      <c r="I214" s="22">
        <f>+SUMIF('TOTAL RECURSOS 2021'!$P:$P,CONCATENATE("M001",$A214,4,$F$8),'TOTAL RECURSOS 2021'!$N:$N)</f>
        <v>0</v>
      </c>
      <c r="J214" s="22">
        <f>+SUMIF('TOTAL RECURSOS 2021'!$P:$P,CONCATENATE("E006",$A214,4,$F$8),'TOTAL RECURSOS 2021'!$N:$N)</f>
        <v>1400000</v>
      </c>
    </row>
    <row r="215" spans="1:10" ht="17.100000000000001" customHeight="1" x14ac:dyDescent="0.25">
      <c r="A215" s="27" t="s">
        <v>185</v>
      </c>
      <c r="B215" s="21" t="s">
        <v>350</v>
      </c>
      <c r="C215" s="22">
        <f t="shared" ref="C215:J215" si="91">+C216</f>
        <v>2795827</v>
      </c>
      <c r="D215" s="22">
        <f t="shared" si="91"/>
        <v>0</v>
      </c>
      <c r="E215" s="22">
        <f t="shared" si="91"/>
        <v>0</v>
      </c>
      <c r="F215" s="22">
        <f t="shared" si="91"/>
        <v>0</v>
      </c>
      <c r="G215" s="22">
        <f t="shared" si="91"/>
        <v>0</v>
      </c>
      <c r="H215" s="22">
        <f t="shared" si="91"/>
        <v>0</v>
      </c>
      <c r="I215" s="22">
        <f t="shared" si="91"/>
        <v>0</v>
      </c>
      <c r="J215" s="22">
        <f t="shared" si="91"/>
        <v>2795827</v>
      </c>
    </row>
    <row r="216" spans="1:10" ht="17.100000000000001" customHeight="1" x14ac:dyDescent="0.25">
      <c r="A216" s="28" t="s">
        <v>42</v>
      </c>
      <c r="B216" s="21" t="s">
        <v>350</v>
      </c>
      <c r="C216" s="22">
        <f>+SUM(D216:J216)</f>
        <v>2795827</v>
      </c>
      <c r="D216" s="22">
        <f>+SUMIF('TOTAL RECURSOS 2021'!$P:$P,CONCATENATE("O001",$A216,1,$F$8),'TOTAL RECURSOS 2021'!$N:$N)</f>
        <v>0</v>
      </c>
      <c r="E216" s="22">
        <f>+SUMIF('TOTAL RECURSOS 2021'!$P:$P,CONCATENATE("M001",$A216,1,$F$8),'TOTAL RECURSOS 2021'!$N:$N)</f>
        <v>0</v>
      </c>
      <c r="F216" s="22">
        <f>+SUMIF('TOTAL RECURSOS 2021'!$P:$P,CONCATENATE("E006",$A216,1,$F$8),'TOTAL RECURSOS 2021'!$N:$N)</f>
        <v>0</v>
      </c>
      <c r="G216" s="22">
        <f>+SUMIF('TOTAL RECURSOS 2021'!$P:$P,CONCATENATE("K024",$A216,1,$G$8),'TOTAL RECURSOS 2021'!$N:$N)</f>
        <v>0</v>
      </c>
      <c r="H216" s="22">
        <f>+SUMIF('TOTAL RECURSOS 2021'!$P:$P,CONCATENATE("O001",$A216,4,$F$8),'TOTAL RECURSOS 2021'!$N:$N)</f>
        <v>0</v>
      </c>
      <c r="I216" s="22">
        <f>+SUMIF('TOTAL RECURSOS 2021'!$P:$P,CONCATENATE("M001",$A216,4,$F$8),'TOTAL RECURSOS 2021'!$N:$N)</f>
        <v>0</v>
      </c>
      <c r="J216" s="22">
        <f>+SUMIF('TOTAL RECURSOS 2021'!$P:$P,CONCATENATE("E006",$A216,4,$F$8),'TOTAL RECURSOS 2021'!$N:$N)</f>
        <v>2795827</v>
      </c>
    </row>
    <row r="217" spans="1:10" ht="17.100000000000001" customHeight="1" x14ac:dyDescent="0.25">
      <c r="A217" s="27" t="s">
        <v>186</v>
      </c>
      <c r="B217" s="21" t="s">
        <v>351</v>
      </c>
      <c r="C217" s="22">
        <f t="shared" ref="C217:J217" si="92">+C218</f>
        <v>450000</v>
      </c>
      <c r="D217" s="22">
        <f t="shared" si="92"/>
        <v>0</v>
      </c>
      <c r="E217" s="22">
        <f t="shared" si="92"/>
        <v>0</v>
      </c>
      <c r="F217" s="22">
        <f t="shared" si="92"/>
        <v>0</v>
      </c>
      <c r="G217" s="22">
        <f t="shared" si="92"/>
        <v>0</v>
      </c>
      <c r="H217" s="22">
        <f t="shared" si="92"/>
        <v>0</v>
      </c>
      <c r="I217" s="22">
        <f t="shared" si="92"/>
        <v>0</v>
      </c>
      <c r="J217" s="22">
        <f t="shared" si="92"/>
        <v>450000</v>
      </c>
    </row>
    <row r="218" spans="1:10" ht="17.100000000000001" customHeight="1" x14ac:dyDescent="0.25">
      <c r="A218" s="28" t="s">
        <v>60</v>
      </c>
      <c r="B218" s="21" t="s">
        <v>352</v>
      </c>
      <c r="C218" s="22">
        <f>+SUM(D218:J218)</f>
        <v>450000</v>
      </c>
      <c r="D218" s="22">
        <f>+SUMIF('TOTAL RECURSOS 2021'!$P:$P,CONCATENATE("O001",$A218,1,$F$8),'TOTAL RECURSOS 2021'!$N:$N)</f>
        <v>0</v>
      </c>
      <c r="E218" s="22">
        <f>+SUMIF('TOTAL RECURSOS 2021'!$P:$P,CONCATENATE("M001",$A218,1,$F$8),'TOTAL RECURSOS 2021'!$N:$N)</f>
        <v>0</v>
      </c>
      <c r="F218" s="22">
        <f>+SUMIF('TOTAL RECURSOS 2021'!$P:$P,CONCATENATE("E006",$A218,1,$F$8),'TOTAL RECURSOS 2021'!$N:$N)</f>
        <v>0</v>
      </c>
      <c r="G218" s="22">
        <f>+SUMIF('TOTAL RECURSOS 2021'!$P:$P,CONCATENATE("K024",$A218,1,$G$8),'TOTAL RECURSOS 2021'!$N:$N)</f>
        <v>0</v>
      </c>
      <c r="H218" s="22">
        <f>+SUMIF('TOTAL RECURSOS 2021'!$P:$P,CONCATENATE("O001",$A218,4,$F$8),'TOTAL RECURSOS 2021'!$N:$N)</f>
        <v>0</v>
      </c>
      <c r="I218" s="22">
        <f>+SUMIF('TOTAL RECURSOS 2021'!$P:$P,CONCATENATE("M001",$A218,4,$F$8),'TOTAL RECURSOS 2021'!$N:$N)</f>
        <v>0</v>
      </c>
      <c r="J218" s="22">
        <f>+SUMIF('TOTAL RECURSOS 2021'!$P:$P,CONCATENATE("E006",$A218,4,$F$8),'TOTAL RECURSOS 2021'!$N:$N)</f>
        <v>450000</v>
      </c>
    </row>
    <row r="219" spans="1:10" ht="17.100000000000001" customHeight="1" x14ac:dyDescent="0.25">
      <c r="A219" s="27" t="s">
        <v>187</v>
      </c>
      <c r="B219" s="21" t="s">
        <v>353</v>
      </c>
      <c r="C219" s="22">
        <f t="shared" ref="C219:J219" si="93">+C220</f>
        <v>9599975</v>
      </c>
      <c r="D219" s="22">
        <f t="shared" si="93"/>
        <v>0</v>
      </c>
      <c r="E219" s="22">
        <f t="shared" si="93"/>
        <v>0</v>
      </c>
      <c r="F219" s="22">
        <f t="shared" si="93"/>
        <v>3300564</v>
      </c>
      <c r="G219" s="22">
        <f t="shared" si="93"/>
        <v>0</v>
      </c>
      <c r="H219" s="22">
        <f t="shared" si="93"/>
        <v>0</v>
      </c>
      <c r="I219" s="22">
        <f t="shared" si="93"/>
        <v>0</v>
      </c>
      <c r="J219" s="22">
        <f t="shared" si="93"/>
        <v>6299411</v>
      </c>
    </row>
    <row r="220" spans="1:10" ht="17.100000000000001" customHeight="1" x14ac:dyDescent="0.25">
      <c r="A220" s="28" t="s">
        <v>43</v>
      </c>
      <c r="B220" s="21" t="s">
        <v>354</v>
      </c>
      <c r="C220" s="22">
        <f>+SUM(D220:J220)</f>
        <v>9599975</v>
      </c>
      <c r="D220" s="22">
        <f>+SUMIF('TOTAL RECURSOS 2021'!$P:$P,CONCATENATE("O001",$A220,1,$F$8),'TOTAL RECURSOS 2021'!$N:$N)</f>
        <v>0</v>
      </c>
      <c r="E220" s="22">
        <f>+SUMIF('TOTAL RECURSOS 2021'!$P:$P,CONCATENATE("M001",$A220,1,$F$8),'TOTAL RECURSOS 2021'!$N:$N)</f>
        <v>0</v>
      </c>
      <c r="F220" s="22">
        <f>+SUMIF('TOTAL RECURSOS 2021'!$P:$P,CONCATENATE("E006",$A220,1,$F$8),'TOTAL RECURSOS 2021'!$N:$N)</f>
        <v>3300564</v>
      </c>
      <c r="G220" s="22">
        <f>+SUMIF('TOTAL RECURSOS 2021'!$P:$P,CONCATENATE("K024",$A220,1,$G$8),'TOTAL RECURSOS 2021'!$N:$N)</f>
        <v>0</v>
      </c>
      <c r="H220" s="22">
        <f>+SUMIF('TOTAL RECURSOS 2021'!$P:$P,CONCATENATE("O001",$A220,4,$F$8),'TOTAL RECURSOS 2021'!$N:$N)</f>
        <v>0</v>
      </c>
      <c r="I220" s="22">
        <f>+SUMIF('TOTAL RECURSOS 2021'!$P:$P,CONCATENATE("M001",$A220,4,$F$8),'TOTAL RECURSOS 2021'!$N:$N)</f>
        <v>0</v>
      </c>
      <c r="J220" s="22">
        <f>+SUMIF('TOTAL RECURSOS 2021'!$P:$P,CONCATENATE("E006",$A220,4,$F$8),'TOTAL RECURSOS 2021'!$N:$N)</f>
        <v>6299411</v>
      </c>
    </row>
    <row r="221" spans="1:10" ht="17.100000000000001" customHeight="1" x14ac:dyDescent="0.25">
      <c r="A221" s="27" t="s">
        <v>188</v>
      </c>
      <c r="B221" s="21" t="s">
        <v>355</v>
      </c>
      <c r="C221" s="22">
        <f t="shared" ref="C221:J221" si="94">+C222</f>
        <v>3290000</v>
      </c>
      <c r="D221" s="22">
        <f t="shared" si="94"/>
        <v>0</v>
      </c>
      <c r="E221" s="22">
        <f t="shared" si="94"/>
        <v>0</v>
      </c>
      <c r="F221" s="22">
        <f t="shared" si="94"/>
        <v>2240000</v>
      </c>
      <c r="G221" s="22">
        <f t="shared" si="94"/>
        <v>0</v>
      </c>
      <c r="H221" s="22">
        <f t="shared" si="94"/>
        <v>0</v>
      </c>
      <c r="I221" s="22">
        <f t="shared" si="94"/>
        <v>50000</v>
      </c>
      <c r="J221" s="22">
        <f t="shared" si="94"/>
        <v>1000000</v>
      </c>
    </row>
    <row r="222" spans="1:10" ht="17.100000000000001" customHeight="1" x14ac:dyDescent="0.25">
      <c r="A222" s="28" t="s">
        <v>44</v>
      </c>
      <c r="B222" s="21" t="s">
        <v>356</v>
      </c>
      <c r="C222" s="22">
        <f>+SUM(D222:J222)</f>
        <v>3290000</v>
      </c>
      <c r="D222" s="22">
        <f>+SUMIF('TOTAL RECURSOS 2021'!$P:$P,CONCATENATE("O001",$A222,1,$F$8),'TOTAL RECURSOS 2021'!$N:$N)</f>
        <v>0</v>
      </c>
      <c r="E222" s="22">
        <f>+SUMIF('TOTAL RECURSOS 2021'!$P:$P,CONCATENATE("M001",$A222,1,$F$8),'TOTAL RECURSOS 2021'!$N:$N)</f>
        <v>0</v>
      </c>
      <c r="F222" s="22">
        <f>+SUMIF('TOTAL RECURSOS 2021'!$P:$P,CONCATENATE("E006",$A222,1,$F$8),'TOTAL RECURSOS 2021'!$N:$N)</f>
        <v>2240000</v>
      </c>
      <c r="G222" s="22">
        <f>+SUMIF('TOTAL RECURSOS 2021'!$P:$P,CONCATENATE("K024",$A222,1,$G$8),'TOTAL RECURSOS 2021'!$N:$N)</f>
        <v>0</v>
      </c>
      <c r="H222" s="22">
        <f>+SUMIF('TOTAL RECURSOS 2021'!$P:$P,CONCATENATE("O001",$A222,4,$F$8),'TOTAL RECURSOS 2021'!$N:$N)</f>
        <v>0</v>
      </c>
      <c r="I222" s="22">
        <f>+SUMIF('TOTAL RECURSOS 2021'!$P:$P,CONCATENATE("M001",$A222,4,$F$8),'TOTAL RECURSOS 2021'!$N:$N)</f>
        <v>50000</v>
      </c>
      <c r="J222" s="22">
        <f>+SUMIF('TOTAL RECURSOS 2021'!$P:$P,CONCATENATE("E006",$A222,4,$F$8),'TOTAL RECURSOS 2021'!$N:$N)</f>
        <v>1000000</v>
      </c>
    </row>
    <row r="223" spans="1:10" ht="17.100000000000001" customHeight="1" x14ac:dyDescent="0.25">
      <c r="A223" s="27" t="s">
        <v>189</v>
      </c>
      <c r="B223" s="21" t="s">
        <v>357</v>
      </c>
      <c r="C223" s="22">
        <f t="shared" ref="C223:J223" si="95">+C224</f>
        <v>1920000</v>
      </c>
      <c r="D223" s="22">
        <f t="shared" si="95"/>
        <v>0</v>
      </c>
      <c r="E223" s="22">
        <f t="shared" si="95"/>
        <v>0</v>
      </c>
      <c r="F223" s="22">
        <f t="shared" si="95"/>
        <v>1020000</v>
      </c>
      <c r="G223" s="22">
        <f t="shared" si="95"/>
        <v>0</v>
      </c>
      <c r="H223" s="22">
        <f t="shared" si="95"/>
        <v>0</v>
      </c>
      <c r="I223" s="22">
        <f t="shared" si="95"/>
        <v>0</v>
      </c>
      <c r="J223" s="22">
        <f t="shared" si="95"/>
        <v>900000</v>
      </c>
    </row>
    <row r="224" spans="1:10" ht="17.100000000000001" customHeight="1" x14ac:dyDescent="0.25">
      <c r="A224" s="28" t="s">
        <v>45</v>
      </c>
      <c r="B224" s="21" t="s">
        <v>357</v>
      </c>
      <c r="C224" s="22">
        <f>+SUM(D224:J224)</f>
        <v>1920000</v>
      </c>
      <c r="D224" s="22">
        <f>+SUMIF('TOTAL RECURSOS 2021'!$P:$P,CONCATENATE("O001",$A224,1,$F$8),'TOTAL RECURSOS 2021'!$N:$N)</f>
        <v>0</v>
      </c>
      <c r="E224" s="22">
        <f>+SUMIF('TOTAL RECURSOS 2021'!$P:$P,CONCATENATE("M001",$A224,1,$F$8),'TOTAL RECURSOS 2021'!$N:$N)</f>
        <v>0</v>
      </c>
      <c r="F224" s="22">
        <f>+SUMIF('TOTAL RECURSOS 2021'!$P:$P,CONCATENATE("E006",$A224,1,$F$8),'TOTAL RECURSOS 2021'!$N:$N)</f>
        <v>1020000</v>
      </c>
      <c r="G224" s="22">
        <f>+SUMIF('TOTAL RECURSOS 2021'!$P:$P,CONCATENATE("K024",$A224,1,$G$8),'TOTAL RECURSOS 2021'!$N:$N)</f>
        <v>0</v>
      </c>
      <c r="H224" s="22">
        <f>+SUMIF('TOTAL RECURSOS 2021'!$P:$P,CONCATENATE("O001",$A224,4,$F$8),'TOTAL RECURSOS 2021'!$N:$N)</f>
        <v>0</v>
      </c>
      <c r="I224" s="22">
        <f>+SUMIF('TOTAL RECURSOS 2021'!$P:$P,CONCATENATE("M001",$A224,4,$F$8),'TOTAL RECURSOS 2021'!$N:$N)</f>
        <v>0</v>
      </c>
      <c r="J224" s="22">
        <f>+SUMIF('TOTAL RECURSOS 2021'!$P:$P,CONCATENATE("E006",$A224,4,$F$8),'TOTAL RECURSOS 2021'!$N:$N)</f>
        <v>900000</v>
      </c>
    </row>
    <row r="225" spans="1:10" s="9" customFormat="1" ht="17.100000000000001" customHeight="1" x14ac:dyDescent="0.2">
      <c r="A225" s="26">
        <v>3700</v>
      </c>
      <c r="B225" s="19" t="s">
        <v>358</v>
      </c>
      <c r="C225" s="20">
        <f t="shared" ref="C225:J225" si="96">+C226+C230+C234+C237</f>
        <v>3039271</v>
      </c>
      <c r="D225" s="20">
        <f t="shared" si="96"/>
        <v>0</v>
      </c>
      <c r="E225" s="20">
        <f t="shared" si="96"/>
        <v>0</v>
      </c>
      <c r="F225" s="20">
        <f t="shared" si="96"/>
        <v>0</v>
      </c>
      <c r="G225" s="20">
        <f t="shared" si="96"/>
        <v>0</v>
      </c>
      <c r="H225" s="20">
        <f t="shared" si="96"/>
        <v>26585</v>
      </c>
      <c r="I225" s="20">
        <f t="shared" si="96"/>
        <v>28350</v>
      </c>
      <c r="J225" s="20">
        <f t="shared" si="96"/>
        <v>2984336</v>
      </c>
    </row>
    <row r="226" spans="1:10" ht="17.100000000000001" customHeight="1" x14ac:dyDescent="0.25">
      <c r="A226" s="27" t="s">
        <v>190</v>
      </c>
      <c r="B226" s="21" t="s">
        <v>359</v>
      </c>
      <c r="C226" s="22">
        <f t="shared" ref="C226:J226" si="97">+C227+C228+C229</f>
        <v>795733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795733</v>
      </c>
    </row>
    <row r="227" spans="1:10" ht="17.100000000000001" customHeight="1" x14ac:dyDescent="0.25">
      <c r="A227" s="28" t="s">
        <v>104</v>
      </c>
      <c r="B227" s="21" t="s">
        <v>360</v>
      </c>
      <c r="C227" s="22">
        <f>+SUM(D227:J227)</f>
        <v>150000</v>
      </c>
      <c r="D227" s="22">
        <f>+SUMIF('TOTAL RECURSOS 2021'!$P:$P,CONCATENATE("O001",$A227,1,$F$8),'TOTAL RECURSOS 2021'!$N:$N)</f>
        <v>0</v>
      </c>
      <c r="E227" s="22">
        <f>+SUMIF('TOTAL RECURSOS 2021'!$P:$P,CONCATENATE("M001",$A227,1,$F$8),'TOTAL RECURSOS 2021'!$N:$N)</f>
        <v>0</v>
      </c>
      <c r="F227" s="22">
        <f>+SUMIF('TOTAL RECURSOS 2021'!$P:$P,CONCATENATE("E006",$A227,1,$F$8),'TOTAL RECURSOS 2021'!$N:$N)</f>
        <v>0</v>
      </c>
      <c r="G227" s="22">
        <f>+SUMIF('TOTAL RECURSOS 2021'!$P:$P,CONCATENATE("K024",$A227,1,$G$8),'TOTAL RECURSOS 2021'!$N:$N)</f>
        <v>0</v>
      </c>
      <c r="H227" s="22">
        <f>+SUMIF('TOTAL RECURSOS 2021'!$P:$P,CONCATENATE("O001",$A227,4,$F$8),'TOTAL RECURSOS 2021'!$N:$N)</f>
        <v>0</v>
      </c>
      <c r="I227" s="22">
        <f>+SUMIF('TOTAL RECURSOS 2021'!$P:$P,CONCATENATE("M001",$A227,4,$F$8),'TOTAL RECURSOS 2021'!$N:$N)</f>
        <v>0</v>
      </c>
      <c r="J227" s="22">
        <f>+SUMIF('TOTAL RECURSOS 2021'!$P:$P,CONCATENATE("E006",$A227,4,$F$8),'TOTAL RECURSOS 2021'!$N:$N)</f>
        <v>150000</v>
      </c>
    </row>
    <row r="228" spans="1:10" ht="17.100000000000001" customHeight="1" x14ac:dyDescent="0.25">
      <c r="A228" s="28" t="s">
        <v>105</v>
      </c>
      <c r="B228" s="30" t="s">
        <v>396</v>
      </c>
      <c r="C228" s="22">
        <f>+SUM(D228:J228)</f>
        <v>60000</v>
      </c>
      <c r="D228" s="22">
        <f>+SUMIF('TOTAL RECURSOS 2021'!$P:$P,CONCATENATE("O001",$A228,1,$F$8),'TOTAL RECURSOS 2021'!$N:$N)</f>
        <v>0</v>
      </c>
      <c r="E228" s="22">
        <f>+SUMIF('TOTAL RECURSOS 2021'!$P:$P,CONCATENATE("M001",$A228,1,$F$8),'TOTAL RECURSOS 2021'!$N:$N)</f>
        <v>0</v>
      </c>
      <c r="F228" s="22">
        <f>+SUMIF('TOTAL RECURSOS 2021'!$P:$P,CONCATENATE("E006",$A228,1,$F$8),'TOTAL RECURSOS 2021'!$N:$N)</f>
        <v>0</v>
      </c>
      <c r="G228" s="22">
        <f>+SUMIF('TOTAL RECURSOS 2021'!$P:$P,CONCATENATE("K024",$A228,1,$G$8),'TOTAL RECURSOS 2021'!$N:$N)</f>
        <v>0</v>
      </c>
      <c r="H228" s="22">
        <f>+SUMIF('TOTAL RECURSOS 2021'!$P:$P,CONCATENATE("O001",$A228,4,$F$8),'TOTAL RECURSOS 2021'!$N:$N)</f>
        <v>0</v>
      </c>
      <c r="I228" s="22">
        <f>+SUMIF('TOTAL RECURSOS 2021'!$P:$P,CONCATENATE("M001",$A228,4,$F$8),'TOTAL RECURSOS 2021'!$N:$N)</f>
        <v>0</v>
      </c>
      <c r="J228" s="22">
        <f>+SUMIF('TOTAL RECURSOS 2021'!$P:$P,CONCATENATE("E006",$A228,4,$F$8),'TOTAL RECURSOS 2021'!$N:$N)</f>
        <v>60000</v>
      </c>
    </row>
    <row r="229" spans="1:10" ht="17.100000000000001" customHeight="1" x14ac:dyDescent="0.25">
      <c r="A229" s="28" t="s">
        <v>106</v>
      </c>
      <c r="B229" s="29" t="s">
        <v>361</v>
      </c>
      <c r="C229" s="22">
        <f>+SUM(D229:J229)</f>
        <v>585733</v>
      </c>
      <c r="D229" s="22">
        <f>+SUMIF('TOTAL RECURSOS 2021'!$P:$P,CONCATENATE("O001",$A229,1,$F$8),'TOTAL RECURSOS 2021'!$N:$N)</f>
        <v>0</v>
      </c>
      <c r="E229" s="22">
        <f>+SUMIF('TOTAL RECURSOS 2021'!$P:$P,CONCATENATE("M001",$A229,1,$F$8),'TOTAL RECURSOS 2021'!$N:$N)</f>
        <v>0</v>
      </c>
      <c r="F229" s="22">
        <f>+SUMIF('TOTAL RECURSOS 2021'!$P:$P,CONCATENATE("E006",$A229,1,$F$8),'TOTAL RECURSOS 2021'!$N:$N)</f>
        <v>0</v>
      </c>
      <c r="G229" s="22">
        <f>+SUMIF('TOTAL RECURSOS 2021'!$P:$P,CONCATENATE("K024",$A229,1,$G$8),'TOTAL RECURSOS 2021'!$N:$N)</f>
        <v>0</v>
      </c>
      <c r="H229" s="22">
        <f>+SUMIF('TOTAL RECURSOS 2021'!$P:$P,CONCATENATE("O001",$A229,4,$F$8),'TOTAL RECURSOS 2021'!$N:$N)</f>
        <v>0</v>
      </c>
      <c r="I229" s="22">
        <f>+SUMIF('TOTAL RECURSOS 2021'!$P:$P,CONCATENATE("M001",$A229,4,$F$8),'TOTAL RECURSOS 2021'!$N:$N)</f>
        <v>0</v>
      </c>
      <c r="J229" s="22">
        <f>+SUMIF('TOTAL RECURSOS 2021'!$P:$P,CONCATENATE("E006",$A229,4,$F$8),'TOTAL RECURSOS 2021'!$N:$N)</f>
        <v>585733</v>
      </c>
    </row>
    <row r="230" spans="1:10" ht="17.100000000000001" customHeight="1" x14ac:dyDescent="0.25">
      <c r="A230" s="27" t="s">
        <v>191</v>
      </c>
      <c r="B230" s="21" t="s">
        <v>362</v>
      </c>
      <c r="C230" s="22">
        <f t="shared" ref="C230:J230" si="98">+C231+C232+C233</f>
        <v>619932</v>
      </c>
      <c r="D230" s="22">
        <f t="shared" si="98"/>
        <v>0</v>
      </c>
      <c r="E230" s="22">
        <f t="shared" si="98"/>
        <v>0</v>
      </c>
      <c r="F230" s="22">
        <f t="shared" si="98"/>
        <v>0</v>
      </c>
      <c r="G230" s="22">
        <f t="shared" si="98"/>
        <v>0</v>
      </c>
      <c r="H230" s="22">
        <f t="shared" si="98"/>
        <v>9058</v>
      </c>
      <c r="I230" s="22">
        <f t="shared" si="98"/>
        <v>12240</v>
      </c>
      <c r="J230" s="22">
        <f t="shared" si="98"/>
        <v>598634</v>
      </c>
    </row>
    <row r="231" spans="1:10" ht="17.100000000000001" customHeight="1" x14ac:dyDescent="0.25">
      <c r="A231" s="28" t="s">
        <v>68</v>
      </c>
      <c r="B231" s="21" t="s">
        <v>363</v>
      </c>
      <c r="C231" s="22">
        <f>+SUM(D231:J231)</f>
        <v>237048</v>
      </c>
      <c r="D231" s="22">
        <f>+SUMIF('TOTAL RECURSOS 2021'!$P:$P,CONCATENATE("O001",$A231,1,$F$8),'TOTAL RECURSOS 2021'!$N:$N)</f>
        <v>0</v>
      </c>
      <c r="E231" s="22">
        <f>+SUMIF('TOTAL RECURSOS 2021'!$P:$P,CONCATENATE("M001",$A231,1,$F$8),'TOTAL RECURSOS 2021'!$N:$N)</f>
        <v>0</v>
      </c>
      <c r="F231" s="22">
        <f>+SUMIF('TOTAL RECURSOS 2021'!$P:$P,CONCATENATE("E006",$A231,1,$F$8),'TOTAL RECURSOS 2021'!$N:$N)</f>
        <v>0</v>
      </c>
      <c r="G231" s="22">
        <f>+SUMIF('TOTAL RECURSOS 2021'!$P:$P,CONCATENATE("K024",$A231,1,$G$8),'TOTAL RECURSOS 2021'!$N:$N)</f>
        <v>0</v>
      </c>
      <c r="H231" s="22">
        <f>+SUMIF('TOTAL RECURSOS 2021'!$P:$P,CONCATENATE("O001",$A231,4,$F$8),'TOTAL RECURSOS 2021'!$N:$N)</f>
        <v>0</v>
      </c>
      <c r="I231" s="22">
        <f>+SUMIF('TOTAL RECURSOS 2021'!$P:$P,CONCATENATE("M001",$A231,4,$F$8),'TOTAL RECURSOS 2021'!$N:$N)</f>
        <v>0</v>
      </c>
      <c r="J231" s="22">
        <f>+SUMIF('TOTAL RECURSOS 2021'!$P:$P,CONCATENATE("E006",$A231,4,$F$8),'TOTAL RECURSOS 2021'!$N:$N)</f>
        <v>237048</v>
      </c>
    </row>
    <row r="232" spans="1:10" ht="17.100000000000001" customHeight="1" x14ac:dyDescent="0.25">
      <c r="A232" s="28" t="s">
        <v>61</v>
      </c>
      <c r="B232" s="29" t="s">
        <v>364</v>
      </c>
      <c r="C232" s="22">
        <f>+SUM(D232:J232)</f>
        <v>291298</v>
      </c>
      <c r="D232" s="22">
        <f>+SUMIF('TOTAL RECURSOS 2021'!$P:$P,CONCATENATE("O001",$A232,1,$F$8),'TOTAL RECURSOS 2021'!$N:$N)</f>
        <v>0</v>
      </c>
      <c r="E232" s="22">
        <f>+SUMIF('TOTAL RECURSOS 2021'!$P:$P,CONCATENATE("M001",$A232,1,$F$8),'TOTAL RECURSOS 2021'!$N:$N)</f>
        <v>0</v>
      </c>
      <c r="F232" s="22">
        <f>+SUMIF('TOTAL RECURSOS 2021'!$P:$P,CONCATENATE("E006",$A232,1,$F$8),'TOTAL RECURSOS 2021'!$N:$N)</f>
        <v>0</v>
      </c>
      <c r="G232" s="22">
        <f>+SUMIF('TOTAL RECURSOS 2021'!$P:$P,CONCATENATE("K024",$A232,1,$G$8),'TOTAL RECURSOS 2021'!$N:$N)</f>
        <v>0</v>
      </c>
      <c r="H232" s="22">
        <f>+SUMIF('TOTAL RECURSOS 2021'!$P:$P,CONCATENATE("O001",$A232,4,$F$8),'TOTAL RECURSOS 2021'!$N:$N)</f>
        <v>9058</v>
      </c>
      <c r="I232" s="22">
        <f>+SUMIF('TOTAL RECURSOS 2021'!$P:$P,CONCATENATE("M001",$A232,4,$F$8),'TOTAL RECURSOS 2021'!$N:$N)</f>
        <v>12240</v>
      </c>
      <c r="J232" s="22">
        <f>+SUMIF('TOTAL RECURSOS 2021'!$P:$P,CONCATENATE("E006",$A232,4,$F$8),'TOTAL RECURSOS 2021'!$N:$N)</f>
        <v>270000</v>
      </c>
    </row>
    <row r="233" spans="1:10" ht="17.100000000000001" customHeight="1" x14ac:dyDescent="0.25">
      <c r="A233" s="28" t="s">
        <v>107</v>
      </c>
      <c r="B233" s="29" t="s">
        <v>365</v>
      </c>
      <c r="C233" s="22">
        <f>+SUM(D233:J233)</f>
        <v>91586</v>
      </c>
      <c r="D233" s="22">
        <f>+SUMIF('TOTAL RECURSOS 2021'!$P:$P,CONCATENATE("O001",$A233,1,$F$8),'TOTAL RECURSOS 2021'!$N:$N)</f>
        <v>0</v>
      </c>
      <c r="E233" s="22">
        <f>+SUMIF('TOTAL RECURSOS 2021'!$P:$P,CONCATENATE("M001",$A233,1,$F$8),'TOTAL RECURSOS 2021'!$N:$N)</f>
        <v>0</v>
      </c>
      <c r="F233" s="22">
        <f>+SUMIF('TOTAL RECURSOS 2021'!$P:$P,CONCATENATE("E006",$A233,1,$F$8),'TOTAL RECURSOS 2021'!$N:$N)</f>
        <v>0</v>
      </c>
      <c r="G233" s="22">
        <f>+SUMIF('TOTAL RECURSOS 2021'!$P:$P,CONCATENATE("K024",$A233,1,$G$8),'TOTAL RECURSOS 2021'!$N:$N)</f>
        <v>0</v>
      </c>
      <c r="H233" s="22">
        <f>+SUMIF('TOTAL RECURSOS 2021'!$P:$P,CONCATENATE("O001",$A233,4,$F$8),'TOTAL RECURSOS 2021'!$N:$N)</f>
        <v>0</v>
      </c>
      <c r="I233" s="22">
        <f>+SUMIF('TOTAL RECURSOS 2021'!$P:$P,CONCATENATE("M001",$A233,4,$F$8),'TOTAL RECURSOS 2021'!$N:$N)</f>
        <v>0</v>
      </c>
      <c r="J233" s="22">
        <f>+SUMIF('TOTAL RECURSOS 2021'!$P:$P,CONCATENATE("E006",$A233,4,$F$8),'TOTAL RECURSOS 2021'!$N:$N)</f>
        <v>91586</v>
      </c>
    </row>
    <row r="234" spans="1:10" ht="17.100000000000001" customHeight="1" x14ac:dyDescent="0.25">
      <c r="A234" s="27" t="s">
        <v>192</v>
      </c>
      <c r="B234" s="21" t="s">
        <v>366</v>
      </c>
      <c r="C234" s="22">
        <f t="shared" ref="C234:J234" si="99">+C235+C236</f>
        <v>1099907</v>
      </c>
      <c r="D234" s="22">
        <f t="shared" si="99"/>
        <v>0</v>
      </c>
      <c r="E234" s="22">
        <f t="shared" si="99"/>
        <v>0</v>
      </c>
      <c r="F234" s="22">
        <f t="shared" si="99"/>
        <v>0</v>
      </c>
      <c r="G234" s="22">
        <f t="shared" si="99"/>
        <v>0</v>
      </c>
      <c r="H234" s="22">
        <f t="shared" si="99"/>
        <v>17527</v>
      </c>
      <c r="I234" s="22">
        <f t="shared" si="99"/>
        <v>16110</v>
      </c>
      <c r="J234" s="22">
        <f t="shared" si="99"/>
        <v>1066270</v>
      </c>
    </row>
    <row r="235" spans="1:10" ht="17.100000000000001" customHeight="1" x14ac:dyDescent="0.25">
      <c r="A235" s="28" t="s">
        <v>69</v>
      </c>
      <c r="B235" s="21" t="s">
        <v>367</v>
      </c>
      <c r="C235" s="22">
        <f>+SUM(D235:J235)</f>
        <v>675196</v>
      </c>
      <c r="D235" s="22">
        <f>+SUMIF('TOTAL RECURSOS 2021'!$P:$P,CONCATENATE("O001",$A235,1,$F$8),'TOTAL RECURSOS 2021'!$N:$N)</f>
        <v>0</v>
      </c>
      <c r="E235" s="22">
        <f>+SUMIF('TOTAL RECURSOS 2021'!$P:$P,CONCATENATE("M001",$A235,1,$F$8),'TOTAL RECURSOS 2021'!$N:$N)</f>
        <v>0</v>
      </c>
      <c r="F235" s="22">
        <f>+SUMIF('TOTAL RECURSOS 2021'!$P:$P,CONCATENATE("E006",$A235,1,$F$8),'TOTAL RECURSOS 2021'!$N:$N)</f>
        <v>0</v>
      </c>
      <c r="G235" s="22">
        <f>+SUMIF('TOTAL RECURSOS 2021'!$P:$P,CONCATENATE("K024",$A235,1,$G$8),'TOTAL RECURSOS 2021'!$N:$N)</f>
        <v>0</v>
      </c>
      <c r="H235" s="22">
        <f>+SUMIF('TOTAL RECURSOS 2021'!$P:$P,CONCATENATE("O001",$A235,4,$F$8),'TOTAL RECURSOS 2021'!$N:$N)</f>
        <v>0</v>
      </c>
      <c r="I235" s="22">
        <f>+SUMIF('TOTAL RECURSOS 2021'!$P:$P,CONCATENATE("M001",$A235,4,$F$8),'TOTAL RECURSOS 2021'!$N:$N)</f>
        <v>0</v>
      </c>
      <c r="J235" s="22">
        <f>+SUMIF('TOTAL RECURSOS 2021'!$P:$P,CONCATENATE("E006",$A235,4,$F$8),'TOTAL RECURSOS 2021'!$N:$N)</f>
        <v>675196</v>
      </c>
    </row>
    <row r="236" spans="1:10" ht="17.100000000000001" customHeight="1" x14ac:dyDescent="0.25">
      <c r="A236" s="28" t="s">
        <v>62</v>
      </c>
      <c r="B236" s="21" t="s">
        <v>368</v>
      </c>
      <c r="C236" s="22">
        <f>+SUM(D236:J236)</f>
        <v>424711</v>
      </c>
      <c r="D236" s="22">
        <f>+SUMIF('TOTAL RECURSOS 2021'!$P:$P,CONCATENATE("O001",$A236,1,$F$8),'TOTAL RECURSOS 2021'!$N:$N)</f>
        <v>0</v>
      </c>
      <c r="E236" s="22">
        <f>+SUMIF('TOTAL RECURSOS 2021'!$P:$P,CONCATENATE("M001",$A236,1,$F$8),'TOTAL RECURSOS 2021'!$N:$N)</f>
        <v>0</v>
      </c>
      <c r="F236" s="22">
        <f>+SUMIF('TOTAL RECURSOS 2021'!$P:$P,CONCATENATE("E006",$A236,1,$F$8),'TOTAL RECURSOS 2021'!$N:$N)</f>
        <v>0</v>
      </c>
      <c r="G236" s="22">
        <f>+SUMIF('TOTAL RECURSOS 2021'!$P:$P,CONCATENATE("K024",$A236,1,$G$8),'TOTAL RECURSOS 2021'!$N:$N)</f>
        <v>0</v>
      </c>
      <c r="H236" s="22">
        <f>+SUMIF('TOTAL RECURSOS 2021'!$P:$P,CONCATENATE("O001",$A236,4,$F$8),'TOTAL RECURSOS 2021'!$N:$N)</f>
        <v>17527</v>
      </c>
      <c r="I236" s="22">
        <f>+SUMIF('TOTAL RECURSOS 2021'!$P:$P,CONCATENATE("M001",$A236,4,$F$8),'TOTAL RECURSOS 2021'!$N:$N)</f>
        <v>16110</v>
      </c>
      <c r="J236" s="22">
        <f>+SUMIF('TOTAL RECURSOS 2021'!$P:$P,CONCATENATE("E006",$A236,4,$F$8),'TOTAL RECURSOS 2021'!$N:$N)</f>
        <v>391074</v>
      </c>
    </row>
    <row r="237" spans="1:10" ht="17.100000000000001" customHeight="1" x14ac:dyDescent="0.25">
      <c r="A237" s="27" t="s">
        <v>193</v>
      </c>
      <c r="B237" s="21" t="s">
        <v>369</v>
      </c>
      <c r="C237" s="22">
        <f t="shared" ref="C237:J237" si="100">+C238</f>
        <v>523699</v>
      </c>
      <c r="D237" s="22">
        <f t="shared" si="100"/>
        <v>0</v>
      </c>
      <c r="E237" s="22">
        <f t="shared" si="100"/>
        <v>0</v>
      </c>
      <c r="F237" s="22">
        <f t="shared" si="100"/>
        <v>0</v>
      </c>
      <c r="G237" s="22">
        <f t="shared" si="100"/>
        <v>0</v>
      </c>
      <c r="H237" s="22">
        <f t="shared" si="100"/>
        <v>0</v>
      </c>
      <c r="I237" s="22">
        <f t="shared" si="100"/>
        <v>0</v>
      </c>
      <c r="J237" s="22">
        <f t="shared" si="100"/>
        <v>523699</v>
      </c>
    </row>
    <row r="238" spans="1:10" ht="17.100000000000001" customHeight="1" x14ac:dyDescent="0.25">
      <c r="A238" s="28" t="s">
        <v>108</v>
      </c>
      <c r="B238" s="29" t="s">
        <v>370</v>
      </c>
      <c r="C238" s="22">
        <f>+SUM(D238:J238)</f>
        <v>523699</v>
      </c>
      <c r="D238" s="22">
        <f>+SUMIF('TOTAL RECURSOS 2021'!$P:$P,CONCATENATE("O001",$A238,1,$F$8),'TOTAL RECURSOS 2021'!$N:$N)</f>
        <v>0</v>
      </c>
      <c r="E238" s="22">
        <f>+SUMIF('TOTAL RECURSOS 2021'!$P:$P,CONCATENATE("M001",$A238,1,$F$8),'TOTAL RECURSOS 2021'!$N:$N)</f>
        <v>0</v>
      </c>
      <c r="F238" s="22">
        <f>+SUMIF('TOTAL RECURSOS 2021'!$P:$P,CONCATENATE("E006",$A238,1,$F$8),'TOTAL RECURSOS 2021'!$N:$N)</f>
        <v>0</v>
      </c>
      <c r="G238" s="22">
        <f>+SUMIF('TOTAL RECURSOS 2021'!$P:$P,CONCATENATE("K024",$A238,1,$G$8),'TOTAL RECURSOS 2021'!$N:$N)</f>
        <v>0</v>
      </c>
      <c r="H238" s="22">
        <f>+SUMIF('TOTAL RECURSOS 2021'!$P:$P,CONCATENATE("O001",$A238,4,$F$8),'TOTAL RECURSOS 2021'!$N:$N)</f>
        <v>0</v>
      </c>
      <c r="I238" s="22">
        <f>+SUMIF('TOTAL RECURSOS 2021'!$P:$P,CONCATENATE("M001",$A238,4,$F$8),'TOTAL RECURSOS 2021'!$N:$N)</f>
        <v>0</v>
      </c>
      <c r="J238" s="22">
        <f>+SUMIF('TOTAL RECURSOS 2021'!$P:$P,CONCATENATE("E006",$A238,4,$F$8),'TOTAL RECURSOS 2021'!$N:$N)</f>
        <v>523699</v>
      </c>
    </row>
    <row r="239" spans="1:10" s="9" customFormat="1" ht="17.100000000000001" customHeight="1" x14ac:dyDescent="0.2">
      <c r="A239" s="26">
        <v>3800</v>
      </c>
      <c r="B239" s="19" t="s">
        <v>371</v>
      </c>
      <c r="C239" s="20">
        <f>+C240+C242+C244+C246</f>
        <v>0</v>
      </c>
      <c r="D239" s="20">
        <f t="shared" ref="D239:J239" si="101">+D240+D242+D244+D246</f>
        <v>0</v>
      </c>
      <c r="E239" s="20">
        <f t="shared" si="101"/>
        <v>0</v>
      </c>
      <c r="F239" s="20">
        <f t="shared" si="101"/>
        <v>0</v>
      </c>
      <c r="G239" s="20">
        <f t="shared" si="101"/>
        <v>0</v>
      </c>
      <c r="H239" s="20">
        <f t="shared" si="101"/>
        <v>0</v>
      </c>
      <c r="I239" s="20">
        <f t="shared" si="101"/>
        <v>0</v>
      </c>
      <c r="J239" s="20">
        <f t="shared" si="101"/>
        <v>0</v>
      </c>
    </row>
    <row r="240" spans="1:10" ht="17.100000000000001" customHeight="1" x14ac:dyDescent="0.25">
      <c r="A240" s="27" t="s">
        <v>194</v>
      </c>
      <c r="B240" s="21" t="s">
        <v>372</v>
      </c>
      <c r="C240" s="22">
        <f t="shared" ref="C240:J240" si="102">+C241</f>
        <v>0</v>
      </c>
      <c r="D240" s="22">
        <f t="shared" si="102"/>
        <v>0</v>
      </c>
      <c r="E240" s="22">
        <f t="shared" si="102"/>
        <v>0</v>
      </c>
      <c r="F240" s="22">
        <f t="shared" si="102"/>
        <v>0</v>
      </c>
      <c r="G240" s="22">
        <f t="shared" si="102"/>
        <v>0</v>
      </c>
      <c r="H240" s="22">
        <f t="shared" si="102"/>
        <v>0</v>
      </c>
      <c r="I240" s="22">
        <f t="shared" si="102"/>
        <v>0</v>
      </c>
      <c r="J240" s="22">
        <f t="shared" si="102"/>
        <v>0</v>
      </c>
    </row>
    <row r="241" spans="1:10" ht="17.100000000000001" customHeight="1" x14ac:dyDescent="0.25">
      <c r="A241" s="28" t="s">
        <v>70</v>
      </c>
      <c r="B241" s="21" t="s">
        <v>373</v>
      </c>
      <c r="C241" s="22">
        <f>+SUM(D241:J241)</f>
        <v>0</v>
      </c>
      <c r="D241" s="22">
        <f>+SUMIF('TOTAL RECURSOS 2021'!$P:$P,CONCATENATE("O001",$A241,1,$F$8),'TOTAL RECURSOS 2021'!$N:$N)</f>
        <v>0</v>
      </c>
      <c r="E241" s="22">
        <f>+SUMIF('TOTAL RECURSOS 2021'!$P:$P,CONCATENATE("M001",$A241,1,$F$8),'TOTAL RECURSOS 2021'!$N:$N)</f>
        <v>0</v>
      </c>
      <c r="F241" s="22">
        <f>+SUMIF('TOTAL RECURSOS 2021'!$P:$P,CONCATENATE("E006",$A241,1,$F$8),'TOTAL RECURSOS 2021'!$N:$N)</f>
        <v>0</v>
      </c>
      <c r="G241" s="22">
        <f>+SUMIF('TOTAL RECURSOS 2021'!$P:$P,CONCATENATE("K024",$A241,1,$G$8),'TOTAL RECURSOS 2021'!$N:$N)</f>
        <v>0</v>
      </c>
      <c r="H241" s="22">
        <f>+SUMIF('TOTAL RECURSOS 2021'!$P:$P,CONCATENATE("O001",$A241,4,$F$8),'TOTAL RECURSOS 2021'!$N:$N)</f>
        <v>0</v>
      </c>
      <c r="I241" s="22">
        <f>+SUMIF('TOTAL RECURSOS 2021'!$P:$P,CONCATENATE("M001",$A241,4,$F$8),'TOTAL RECURSOS 2021'!$N:$N)</f>
        <v>0</v>
      </c>
      <c r="J241" s="22">
        <f>+SUMIF('TOTAL RECURSOS 2021'!$P:$P,CONCATENATE("E006",$A241,4,$F$8),'TOTAL RECURSOS 2021'!$N:$N)</f>
        <v>0</v>
      </c>
    </row>
    <row r="242" spans="1:10" ht="17.100000000000001" customHeight="1" x14ac:dyDescent="0.25">
      <c r="A242" s="27" t="s">
        <v>195</v>
      </c>
      <c r="B242" s="21" t="s">
        <v>374</v>
      </c>
      <c r="C242" s="22">
        <f t="shared" ref="C242:J242" si="103">+C243</f>
        <v>0</v>
      </c>
      <c r="D242" s="22">
        <f t="shared" si="103"/>
        <v>0</v>
      </c>
      <c r="E242" s="22">
        <f t="shared" si="103"/>
        <v>0</v>
      </c>
      <c r="F242" s="22">
        <f t="shared" si="103"/>
        <v>0</v>
      </c>
      <c r="G242" s="22">
        <f t="shared" si="103"/>
        <v>0</v>
      </c>
      <c r="H242" s="22">
        <f t="shared" si="103"/>
        <v>0</v>
      </c>
      <c r="I242" s="22">
        <f t="shared" si="103"/>
        <v>0</v>
      </c>
      <c r="J242" s="22">
        <f t="shared" si="103"/>
        <v>0</v>
      </c>
    </row>
    <row r="243" spans="1:10" ht="17.100000000000001" customHeight="1" x14ac:dyDescent="0.25">
      <c r="A243" s="28" t="s">
        <v>109</v>
      </c>
      <c r="B243" s="21" t="s">
        <v>374</v>
      </c>
      <c r="C243" s="22">
        <f>+SUM(D243:J243)</f>
        <v>0</v>
      </c>
      <c r="D243" s="22">
        <f>+SUMIF('TOTAL RECURSOS 2021'!$P:$P,CONCATENATE("O001",$A243,1,$F$8),'TOTAL RECURSOS 2021'!$N:$N)</f>
        <v>0</v>
      </c>
      <c r="E243" s="22">
        <f>+SUMIF('TOTAL RECURSOS 2021'!$P:$P,CONCATENATE("M001",$A243,1,$F$8),'TOTAL RECURSOS 2021'!$N:$N)</f>
        <v>0</v>
      </c>
      <c r="F243" s="22">
        <f>+SUMIF('TOTAL RECURSOS 2021'!$P:$P,CONCATENATE("E006",$A243,1,$F$8),'TOTAL RECURSOS 2021'!$N:$N)</f>
        <v>0</v>
      </c>
      <c r="G243" s="22">
        <f>+SUMIF('TOTAL RECURSOS 2021'!$P:$P,CONCATENATE("K024",$A243,1,$G$8),'TOTAL RECURSOS 2021'!$N:$N)</f>
        <v>0</v>
      </c>
      <c r="H243" s="22">
        <f>+SUMIF('TOTAL RECURSOS 2021'!$P:$P,CONCATENATE("O001",$A243,4,$F$8),'TOTAL RECURSOS 2021'!$N:$N)</f>
        <v>0</v>
      </c>
      <c r="I243" s="22">
        <f>+SUMIF('TOTAL RECURSOS 2021'!$P:$P,CONCATENATE("M001",$A243,4,$F$8),'TOTAL RECURSOS 2021'!$N:$N)</f>
        <v>0</v>
      </c>
      <c r="J243" s="22">
        <f>+SUMIF('TOTAL RECURSOS 2021'!$P:$P,CONCATENATE("E006",$A243,4,$F$8),'TOTAL RECURSOS 2021'!$N:$N)</f>
        <v>0</v>
      </c>
    </row>
    <row r="244" spans="1:10" ht="17.100000000000001" customHeight="1" x14ac:dyDescent="0.25">
      <c r="A244" s="27">
        <v>384</v>
      </c>
      <c r="B244" s="21" t="s">
        <v>494</v>
      </c>
      <c r="C244" s="22">
        <f t="shared" ref="C244:J246" si="104">+C245</f>
        <v>0</v>
      </c>
      <c r="D244" s="22">
        <f t="shared" si="104"/>
        <v>0</v>
      </c>
      <c r="E244" s="22">
        <f t="shared" si="104"/>
        <v>0</v>
      </c>
      <c r="F244" s="22">
        <f t="shared" si="104"/>
        <v>0</v>
      </c>
      <c r="G244" s="22">
        <f t="shared" si="104"/>
        <v>0</v>
      </c>
      <c r="H244" s="22">
        <f t="shared" si="104"/>
        <v>0</v>
      </c>
      <c r="I244" s="22">
        <f t="shared" si="104"/>
        <v>0</v>
      </c>
      <c r="J244" s="22">
        <f t="shared" si="104"/>
        <v>0</v>
      </c>
    </row>
    <row r="245" spans="1:10" ht="17.100000000000001" customHeight="1" x14ac:dyDescent="0.25">
      <c r="A245" s="28">
        <v>38401</v>
      </c>
      <c r="B245" s="21" t="s">
        <v>494</v>
      </c>
      <c r="C245" s="22">
        <f>+SUM(D245:J245)</f>
        <v>0</v>
      </c>
      <c r="D245" s="22">
        <f>+SUMIF('TOTAL RECURSOS 2021'!$P:$P,CONCATENATE("O001",$A245,1,$F$8),'TOTAL RECURSOS 2021'!$N:$N)</f>
        <v>0</v>
      </c>
      <c r="E245" s="22">
        <f>+SUMIF('TOTAL RECURSOS 2021'!$P:$P,CONCATENATE("M001",$A245,1,$F$8),'TOTAL RECURSOS 2021'!$N:$N)</f>
        <v>0</v>
      </c>
      <c r="F245" s="22">
        <f>+SUMIF('TOTAL RECURSOS 2021'!$P:$P,CONCATENATE("E006",$A245,1,$F$8),'TOTAL RECURSOS 2021'!$N:$N)</f>
        <v>0</v>
      </c>
      <c r="G245" s="22">
        <f>+SUMIF('TOTAL RECURSOS 2021'!$P:$P,CONCATENATE("K024",$A245,1,$G$8),'TOTAL RECURSOS 2021'!$N:$N)</f>
        <v>0</v>
      </c>
      <c r="H245" s="22">
        <f>+SUMIF('TOTAL RECURSOS 2021'!$P:$P,CONCATENATE("O001",$A245,4,$F$8),'TOTAL RECURSOS 2021'!$N:$N)</f>
        <v>0</v>
      </c>
      <c r="I245" s="22">
        <f>+SUMIF('TOTAL RECURSOS 2021'!$P:$P,CONCATENATE("M001",$A245,4,$F$8),'TOTAL RECURSOS 2021'!$N:$N)</f>
        <v>0</v>
      </c>
      <c r="J245" s="22">
        <f>+SUMIF('TOTAL RECURSOS 2021'!$P:$P,CONCATENATE("E006",$A245,4,$F$8),'TOTAL RECURSOS 2021'!$N:$N)</f>
        <v>0</v>
      </c>
    </row>
    <row r="246" spans="1:10" ht="17.100000000000001" customHeight="1" x14ac:dyDescent="0.25">
      <c r="A246" s="27" t="s">
        <v>196</v>
      </c>
      <c r="B246" s="21" t="s">
        <v>375</v>
      </c>
      <c r="C246" s="22">
        <f t="shared" si="104"/>
        <v>0</v>
      </c>
      <c r="D246" s="22">
        <f t="shared" si="104"/>
        <v>0</v>
      </c>
      <c r="E246" s="22">
        <f t="shared" si="104"/>
        <v>0</v>
      </c>
      <c r="F246" s="22">
        <f t="shared" si="104"/>
        <v>0</v>
      </c>
      <c r="G246" s="22">
        <f t="shared" si="104"/>
        <v>0</v>
      </c>
      <c r="H246" s="22">
        <f t="shared" si="104"/>
        <v>0</v>
      </c>
      <c r="I246" s="22">
        <f t="shared" si="104"/>
        <v>0</v>
      </c>
      <c r="J246" s="22">
        <f t="shared" si="104"/>
        <v>0</v>
      </c>
    </row>
    <row r="247" spans="1:10" ht="17.100000000000001" customHeight="1" x14ac:dyDescent="0.25">
      <c r="A247" s="28" t="s">
        <v>110</v>
      </c>
      <c r="B247" s="21" t="s">
        <v>376</v>
      </c>
      <c r="C247" s="22">
        <f>+SUM(D247:J247)</f>
        <v>0</v>
      </c>
      <c r="D247" s="22">
        <f>+SUMIF('TOTAL RECURSOS 2021'!$P:$P,CONCATENATE("O001",$A247,1,$F$8),'TOTAL RECURSOS 2021'!$N:$N)</f>
        <v>0</v>
      </c>
      <c r="E247" s="22">
        <f>+SUMIF('TOTAL RECURSOS 2021'!$P:$P,CONCATENATE("M001",$A247,1,$F$8),'TOTAL RECURSOS 2021'!$N:$N)</f>
        <v>0</v>
      </c>
      <c r="F247" s="22">
        <f>+SUMIF('TOTAL RECURSOS 2021'!$P:$P,CONCATENATE("E006",$A247,1,$F$8),'TOTAL RECURSOS 2021'!$N:$N)</f>
        <v>0</v>
      </c>
      <c r="G247" s="22">
        <f>+SUMIF('TOTAL RECURSOS 2021'!$P:$P,CONCATENATE("K024",$A247,1,$G$8),'TOTAL RECURSOS 2021'!$N:$N)</f>
        <v>0</v>
      </c>
      <c r="H247" s="22">
        <f>+SUMIF('TOTAL RECURSOS 2021'!$P:$P,CONCATENATE("O001",$A247,4,$F$8),'TOTAL RECURSOS 2021'!$N:$N)</f>
        <v>0</v>
      </c>
      <c r="I247" s="22">
        <f>+SUMIF('TOTAL RECURSOS 2021'!$P:$P,CONCATENATE("M001",$A247,4,$F$8),'TOTAL RECURSOS 2021'!$N:$N)</f>
        <v>0</v>
      </c>
      <c r="J247" s="22">
        <f>+SUMIF('TOTAL RECURSOS 2021'!$P:$P,CONCATENATE("E006",$A247,4,$F$8),'TOTAL RECURSOS 2021'!$N:$N)</f>
        <v>0</v>
      </c>
    </row>
    <row r="248" spans="1:10" s="9" customFormat="1" ht="17.100000000000001" customHeight="1" x14ac:dyDescent="0.2">
      <c r="A248" s="26">
        <v>3900</v>
      </c>
      <c r="B248" s="19" t="s">
        <v>377</v>
      </c>
      <c r="C248" s="20">
        <f>+C249+C251+C254+C256+C258</f>
        <v>3563350</v>
      </c>
      <c r="D248" s="20">
        <f t="shared" ref="D248:J248" si="105">+D249+D251+D254+D256+D258</f>
        <v>71258</v>
      </c>
      <c r="E248" s="20">
        <f t="shared" si="105"/>
        <v>205620</v>
      </c>
      <c r="F248" s="20">
        <f t="shared" si="105"/>
        <v>2170985</v>
      </c>
      <c r="G248" s="20">
        <f t="shared" si="105"/>
        <v>0</v>
      </c>
      <c r="H248" s="20">
        <f t="shared" si="105"/>
        <v>0</v>
      </c>
      <c r="I248" s="20">
        <f t="shared" si="105"/>
        <v>0</v>
      </c>
      <c r="J248" s="20">
        <f t="shared" si="105"/>
        <v>1115487</v>
      </c>
    </row>
    <row r="249" spans="1:10" ht="17.100000000000001" customHeight="1" x14ac:dyDescent="0.25">
      <c r="A249" s="27">
        <v>391</v>
      </c>
      <c r="B249" s="21" t="s">
        <v>497</v>
      </c>
      <c r="C249" s="22">
        <f>+C250</f>
        <v>0</v>
      </c>
      <c r="D249" s="22">
        <f t="shared" ref="D249:J249" si="106">+D250</f>
        <v>0</v>
      </c>
      <c r="E249" s="22">
        <f t="shared" si="106"/>
        <v>0</v>
      </c>
      <c r="F249" s="22">
        <f t="shared" si="106"/>
        <v>0</v>
      </c>
      <c r="G249" s="22">
        <f t="shared" si="106"/>
        <v>0</v>
      </c>
      <c r="H249" s="22">
        <f t="shared" si="106"/>
        <v>0</v>
      </c>
      <c r="I249" s="22">
        <f t="shared" si="106"/>
        <v>0</v>
      </c>
      <c r="J249" s="22">
        <f t="shared" si="106"/>
        <v>0</v>
      </c>
    </row>
    <row r="250" spans="1:10" ht="17.100000000000001" customHeight="1" x14ac:dyDescent="0.25">
      <c r="A250" s="28">
        <v>39101</v>
      </c>
      <c r="B250" s="21" t="s">
        <v>498</v>
      </c>
      <c r="C250" s="22">
        <f>+SUM(D250:J250)</f>
        <v>0</v>
      </c>
      <c r="D250" s="22">
        <f>+SUMIF('TOTAL RECURSOS 2021'!$P:$P,CONCATENATE("O001",$A250,1,$F$8),'TOTAL RECURSOS 2021'!$N:$N)</f>
        <v>0</v>
      </c>
      <c r="E250" s="22">
        <f>+SUMIF('TOTAL RECURSOS 2021'!$P:$P,CONCATENATE("M001",$A250,1,$F$8),'TOTAL RECURSOS 2021'!$N:$N)</f>
        <v>0</v>
      </c>
      <c r="F250" s="22">
        <f>+SUMIF('TOTAL RECURSOS 2021'!$P:$P,CONCATENATE("E006",$A250,1,$F$8),'TOTAL RECURSOS 2021'!$N:$N)</f>
        <v>0</v>
      </c>
      <c r="G250" s="22">
        <f>+SUMIF('TOTAL RECURSOS 2021'!$P:$P,CONCATENATE("K024",$A250,1,$G$8),'TOTAL RECURSOS 2021'!$N:$N)</f>
        <v>0</v>
      </c>
      <c r="H250" s="22">
        <f>+SUMIF('TOTAL RECURSOS 2021'!$P:$P,CONCATENATE("O001",$A250,4,$F$8),'TOTAL RECURSOS 2021'!$N:$N)</f>
        <v>0</v>
      </c>
      <c r="I250" s="22">
        <f>+SUMIF('TOTAL RECURSOS 2021'!$P:$P,CONCATENATE("M001",$A250,4,$F$8),'TOTAL RECURSOS 2021'!$N:$N)</f>
        <v>0</v>
      </c>
      <c r="J250" s="22">
        <f>+SUMIF('TOTAL RECURSOS 2021'!$P:$P,CONCATENATE("E006",$A250,4,$F$8),'TOTAL RECURSOS 2021'!$N:$N)</f>
        <v>0</v>
      </c>
    </row>
    <row r="251" spans="1:10" ht="17.100000000000001" customHeight="1" x14ac:dyDescent="0.25">
      <c r="A251" s="27" t="s">
        <v>197</v>
      </c>
      <c r="B251" s="21" t="s">
        <v>378</v>
      </c>
      <c r="C251" s="22">
        <f t="shared" ref="C251:J251" si="107">+C252+C253</f>
        <v>570000</v>
      </c>
      <c r="D251" s="22">
        <f t="shared" si="107"/>
        <v>0</v>
      </c>
      <c r="E251" s="22">
        <f t="shared" si="107"/>
        <v>0</v>
      </c>
      <c r="F251" s="22">
        <f t="shared" si="107"/>
        <v>0</v>
      </c>
      <c r="G251" s="22">
        <f t="shared" si="107"/>
        <v>0</v>
      </c>
      <c r="H251" s="22">
        <f t="shared" si="107"/>
        <v>0</v>
      </c>
      <c r="I251" s="22">
        <f t="shared" si="107"/>
        <v>0</v>
      </c>
      <c r="J251" s="22">
        <f t="shared" si="107"/>
        <v>570000</v>
      </c>
    </row>
    <row r="252" spans="1:10" ht="17.100000000000001" customHeight="1" x14ac:dyDescent="0.25">
      <c r="A252" s="28" t="s">
        <v>111</v>
      </c>
      <c r="B252" s="21" t="s">
        <v>379</v>
      </c>
      <c r="C252" s="22">
        <f>+SUM(D252:J252)</f>
        <v>350000</v>
      </c>
      <c r="D252" s="22">
        <f>+SUMIF('TOTAL RECURSOS 2021'!$P:$P,CONCATENATE("O001",$A252,1,$F$8),'TOTAL RECURSOS 2021'!$N:$N)</f>
        <v>0</v>
      </c>
      <c r="E252" s="22">
        <f>+SUMIF('TOTAL RECURSOS 2021'!$P:$P,CONCATENATE("M001",$A252,1,$F$8),'TOTAL RECURSOS 2021'!$N:$N)</f>
        <v>0</v>
      </c>
      <c r="F252" s="22">
        <f>+SUMIF('TOTAL RECURSOS 2021'!$P:$P,CONCATENATE("E006",$A252,1,$F$8),'TOTAL RECURSOS 2021'!$N:$N)</f>
        <v>0</v>
      </c>
      <c r="G252" s="22">
        <f>+SUMIF('TOTAL RECURSOS 2021'!$P:$P,CONCATENATE("K024",$A252,1,$G$8),'TOTAL RECURSOS 2021'!$N:$N)</f>
        <v>0</v>
      </c>
      <c r="H252" s="22">
        <f>+SUMIF('TOTAL RECURSOS 2021'!$P:$P,CONCATENATE("O001",$A252,4,$F$8),'TOTAL RECURSOS 2021'!$N:$N)</f>
        <v>0</v>
      </c>
      <c r="I252" s="22">
        <f>+SUMIF('TOTAL RECURSOS 2021'!$P:$P,CONCATENATE("M001",$A252,4,$F$8),'TOTAL RECURSOS 2021'!$N:$N)</f>
        <v>0</v>
      </c>
      <c r="J252" s="22">
        <f>+SUMIF('TOTAL RECURSOS 2021'!$P:$P,CONCATENATE("E006",$A252,4,$F$8),'TOTAL RECURSOS 2021'!$N:$N)</f>
        <v>350000</v>
      </c>
    </row>
    <row r="253" spans="1:10" ht="17.100000000000001" customHeight="1" x14ac:dyDescent="0.25">
      <c r="A253" s="28" t="s">
        <v>71</v>
      </c>
      <c r="B253" s="21" t="s">
        <v>380</v>
      </c>
      <c r="C253" s="22">
        <f>+SUM(D253:J253)</f>
        <v>220000</v>
      </c>
      <c r="D253" s="22">
        <f>+SUMIF('TOTAL RECURSOS 2021'!$P:$P,CONCATENATE("O001",$A253,1,$F$8),'TOTAL RECURSOS 2021'!$N:$N)</f>
        <v>0</v>
      </c>
      <c r="E253" s="22">
        <f>+SUMIF('TOTAL RECURSOS 2021'!$P:$P,CONCATENATE("M001",$A253,1,$F$8),'TOTAL RECURSOS 2021'!$N:$N)</f>
        <v>0</v>
      </c>
      <c r="F253" s="22">
        <f>+SUMIF('TOTAL RECURSOS 2021'!$P:$P,CONCATENATE("E006",$A253,1,$F$8),'TOTAL RECURSOS 2021'!$N:$N)</f>
        <v>0</v>
      </c>
      <c r="G253" s="22">
        <f>+SUMIF('TOTAL RECURSOS 2021'!$P:$P,CONCATENATE("K024",$A253,1,$G$8),'TOTAL RECURSOS 2021'!$N:$N)</f>
        <v>0</v>
      </c>
      <c r="H253" s="22">
        <f>+SUMIF('TOTAL RECURSOS 2021'!$P:$P,CONCATENATE("O001",$A253,4,$F$8),'TOTAL RECURSOS 2021'!$N:$N)</f>
        <v>0</v>
      </c>
      <c r="I253" s="22">
        <f>+SUMIF('TOTAL RECURSOS 2021'!$P:$P,CONCATENATE("M001",$A253,4,$F$8),'TOTAL RECURSOS 2021'!$N:$N)</f>
        <v>0</v>
      </c>
      <c r="J253" s="22">
        <f>+SUMIF('TOTAL RECURSOS 2021'!$P:$P,CONCATENATE("E006",$A253,4,$F$8),'TOTAL RECURSOS 2021'!$N:$N)</f>
        <v>220000</v>
      </c>
    </row>
    <row r="254" spans="1:10" ht="17.100000000000001" customHeight="1" x14ac:dyDescent="0.25">
      <c r="A254" s="27" t="s">
        <v>198</v>
      </c>
      <c r="B254" s="21" t="s">
        <v>381</v>
      </c>
      <c r="C254" s="22">
        <f t="shared" ref="C254:J254" si="108">+C255</f>
        <v>545487</v>
      </c>
      <c r="D254" s="22">
        <f t="shared" si="108"/>
        <v>0</v>
      </c>
      <c r="E254" s="22">
        <f t="shared" si="108"/>
        <v>0</v>
      </c>
      <c r="F254" s="22">
        <f t="shared" si="108"/>
        <v>0</v>
      </c>
      <c r="G254" s="22">
        <f t="shared" si="108"/>
        <v>0</v>
      </c>
      <c r="H254" s="22">
        <f t="shared" si="108"/>
        <v>0</v>
      </c>
      <c r="I254" s="22">
        <f t="shared" si="108"/>
        <v>0</v>
      </c>
      <c r="J254" s="22">
        <f t="shared" si="108"/>
        <v>545487</v>
      </c>
    </row>
    <row r="255" spans="1:10" ht="17.100000000000001" customHeight="1" x14ac:dyDescent="0.25">
      <c r="A255" s="28" t="s">
        <v>112</v>
      </c>
      <c r="B255" s="21" t="s">
        <v>381</v>
      </c>
      <c r="C255" s="22">
        <f>+SUM(D255:J255)</f>
        <v>545487</v>
      </c>
      <c r="D255" s="22">
        <f>+SUMIF('TOTAL RECURSOS 2021'!$P:$P,CONCATENATE("O001",$A255,1,$F$8),'TOTAL RECURSOS 2021'!$N:$N)</f>
        <v>0</v>
      </c>
      <c r="E255" s="22">
        <f>+SUMIF('TOTAL RECURSOS 2021'!$P:$P,CONCATENATE("M001",$A255,1,$F$8),'TOTAL RECURSOS 2021'!$N:$N)</f>
        <v>0</v>
      </c>
      <c r="F255" s="22">
        <f>+SUMIF('TOTAL RECURSOS 2021'!$P:$P,CONCATENATE("E006",$A255,1,$F$8),'TOTAL RECURSOS 2021'!$N:$N)</f>
        <v>0</v>
      </c>
      <c r="G255" s="22">
        <f>+SUMIF('TOTAL RECURSOS 2021'!$P:$P,CONCATENATE("K024",$A255,1,$G$8),'TOTAL RECURSOS 2021'!$N:$N)</f>
        <v>0</v>
      </c>
      <c r="H255" s="22">
        <f>+SUMIF('TOTAL RECURSOS 2021'!$P:$P,CONCATENATE("O001",$A255,4,$F$8),'TOTAL RECURSOS 2021'!$N:$N)</f>
        <v>0</v>
      </c>
      <c r="I255" s="22">
        <f>+SUMIF('TOTAL RECURSOS 2021'!$P:$P,CONCATENATE("M001",$A255,4,$F$8),'TOTAL RECURSOS 2021'!$N:$N)</f>
        <v>0</v>
      </c>
      <c r="J255" s="22">
        <f>+SUMIF('TOTAL RECURSOS 2021'!$P:$P,CONCATENATE("E006",$A255,4,$F$8),'TOTAL RECURSOS 2021'!$N:$N)</f>
        <v>545487</v>
      </c>
    </row>
    <row r="256" spans="1:10" ht="17.100000000000001" customHeight="1" x14ac:dyDescent="0.25">
      <c r="A256" s="27" t="s">
        <v>199</v>
      </c>
      <c r="B256" s="21" t="s">
        <v>382</v>
      </c>
      <c r="C256" s="22">
        <f t="shared" ref="C256:J256" si="109">+C257</f>
        <v>0</v>
      </c>
      <c r="D256" s="22">
        <f t="shared" si="109"/>
        <v>0</v>
      </c>
      <c r="E256" s="22">
        <f t="shared" si="109"/>
        <v>0</v>
      </c>
      <c r="F256" s="22">
        <f t="shared" si="109"/>
        <v>0</v>
      </c>
      <c r="G256" s="22">
        <f t="shared" si="109"/>
        <v>0</v>
      </c>
      <c r="H256" s="22">
        <f t="shared" si="109"/>
        <v>0</v>
      </c>
      <c r="I256" s="22">
        <f t="shared" si="109"/>
        <v>0</v>
      </c>
      <c r="J256" s="22">
        <f t="shared" si="109"/>
        <v>0</v>
      </c>
    </row>
    <row r="257" spans="1:10" ht="17.100000000000001" customHeight="1" x14ac:dyDescent="0.25">
      <c r="A257" s="28" t="s">
        <v>113</v>
      </c>
      <c r="B257" s="21" t="s">
        <v>383</v>
      </c>
      <c r="C257" s="22">
        <f>+SUM(D257:J257)</f>
        <v>0</v>
      </c>
      <c r="D257" s="22">
        <f>+SUMIF('TOTAL RECURSOS 2021'!$P:$P,CONCATENATE("O001",$A257,1,$F$8),'TOTAL RECURSOS 2021'!$N:$N)</f>
        <v>0</v>
      </c>
      <c r="E257" s="22">
        <f>+SUMIF('TOTAL RECURSOS 2021'!$P:$P,CONCATENATE("M001",$A257,1,$F$8),'TOTAL RECURSOS 2021'!$N:$N)</f>
        <v>0</v>
      </c>
      <c r="F257" s="22">
        <f>+SUMIF('TOTAL RECURSOS 2021'!$P:$P,CONCATENATE("E006",$A257,1,$F$8),'TOTAL RECURSOS 2021'!$N:$N)</f>
        <v>0</v>
      </c>
      <c r="G257" s="22">
        <f>+SUMIF('TOTAL RECURSOS 2021'!$P:$P,CONCATENATE("K024",$A257,1,$G$8),'TOTAL RECURSOS 2021'!$N:$N)</f>
        <v>0</v>
      </c>
      <c r="H257" s="22">
        <f>+SUMIF('TOTAL RECURSOS 2021'!$P:$P,CONCATENATE("O001",$A257,4,$F$8),'TOTAL RECURSOS 2021'!$N:$N)</f>
        <v>0</v>
      </c>
      <c r="I257" s="22">
        <f>+SUMIF('TOTAL RECURSOS 2021'!$P:$P,CONCATENATE("M001",$A257,4,$F$8),'TOTAL RECURSOS 2021'!$N:$N)</f>
        <v>0</v>
      </c>
      <c r="J257" s="22">
        <f>+SUMIF('TOTAL RECURSOS 2021'!$P:$P,CONCATENATE("E006",$A257,4,$F$8),'TOTAL RECURSOS 2021'!$N:$N)</f>
        <v>0</v>
      </c>
    </row>
    <row r="258" spans="1:10" ht="17.100000000000001" customHeight="1" x14ac:dyDescent="0.25">
      <c r="A258" s="27" t="s">
        <v>200</v>
      </c>
      <c r="B258" s="21" t="s">
        <v>384</v>
      </c>
      <c r="C258" s="22">
        <f t="shared" ref="C258:J258" si="110">+C259</f>
        <v>2447863</v>
      </c>
      <c r="D258" s="22">
        <f t="shared" si="110"/>
        <v>71258</v>
      </c>
      <c r="E258" s="22">
        <f t="shared" si="110"/>
        <v>205620</v>
      </c>
      <c r="F258" s="22">
        <f t="shared" si="110"/>
        <v>2170985</v>
      </c>
      <c r="G258" s="22">
        <f t="shared" si="110"/>
        <v>0</v>
      </c>
      <c r="H258" s="22">
        <f t="shared" si="110"/>
        <v>0</v>
      </c>
      <c r="I258" s="22">
        <f t="shared" si="110"/>
        <v>0</v>
      </c>
      <c r="J258" s="22">
        <f t="shared" si="110"/>
        <v>0</v>
      </c>
    </row>
    <row r="259" spans="1:10" ht="17.100000000000001" customHeight="1" x14ac:dyDescent="0.25">
      <c r="A259" s="28" t="s">
        <v>22</v>
      </c>
      <c r="B259" s="21" t="s">
        <v>385</v>
      </c>
      <c r="C259" s="22">
        <f>+SUM(D259:J259)</f>
        <v>2447863</v>
      </c>
      <c r="D259" s="22">
        <f>+SUMIF('TOTAL RECURSOS 2021'!$P:$P,CONCATENATE("O001",$A259,1,$F$8),'TOTAL RECURSOS 2021'!$N:$N)</f>
        <v>71258</v>
      </c>
      <c r="E259" s="22">
        <f>+SUMIF('TOTAL RECURSOS 2021'!$P:$P,CONCATENATE("M001",$A259,1,$F$8),'TOTAL RECURSOS 2021'!$N:$N)</f>
        <v>205620</v>
      </c>
      <c r="F259" s="22">
        <f>+SUMIF('TOTAL RECURSOS 2021'!$P:$P,CONCATENATE("E006",$A259,1,$F$8),'TOTAL RECURSOS 2021'!$N:$N)</f>
        <v>2170985</v>
      </c>
      <c r="G259" s="22">
        <f>+SUMIF('TOTAL RECURSOS 2021'!$P:$P,CONCATENATE("K024",$A259,1,$G$8),'TOTAL RECURSOS 2021'!$N:$N)</f>
        <v>0</v>
      </c>
      <c r="H259" s="22">
        <f>+SUMIF('TOTAL RECURSOS 2021'!$P:$P,CONCATENATE("O001",$A259,4,$F$8),'TOTAL RECURSOS 2021'!$N:$N)</f>
        <v>0</v>
      </c>
      <c r="I259" s="22">
        <f>+SUMIF('TOTAL RECURSOS 2021'!$P:$P,CONCATENATE("M001",$A259,4,$F$8),'TOTAL RECURSOS 2021'!$N:$N)</f>
        <v>0</v>
      </c>
      <c r="J259" s="22">
        <f>+SUMIF('TOTAL RECURSOS 2021'!$P:$P,CONCATENATE("E006",$A259,4,$F$8),'TOTAL RECURSOS 2021'!$N:$N)</f>
        <v>0</v>
      </c>
    </row>
    <row r="260" spans="1:10" s="9" customFormat="1" ht="17.100000000000001" hidden="1" customHeight="1" x14ac:dyDescent="0.2">
      <c r="A260" s="23">
        <v>5000</v>
      </c>
      <c r="B260" s="24" t="s">
        <v>386</v>
      </c>
      <c r="C260" s="18">
        <f t="shared" ref="C260:J260" si="111">+C261</f>
        <v>0</v>
      </c>
      <c r="D260" s="18">
        <f t="shared" si="111"/>
        <v>0</v>
      </c>
      <c r="E260" s="18">
        <f t="shared" si="111"/>
        <v>0</v>
      </c>
      <c r="F260" s="18">
        <f t="shared" si="111"/>
        <v>0</v>
      </c>
      <c r="G260" s="18">
        <f t="shared" si="111"/>
        <v>0</v>
      </c>
      <c r="H260" s="18">
        <f t="shared" si="111"/>
        <v>0</v>
      </c>
      <c r="I260" s="18">
        <f t="shared" si="111"/>
        <v>0</v>
      </c>
      <c r="J260" s="18">
        <f t="shared" si="111"/>
        <v>0</v>
      </c>
    </row>
    <row r="261" spans="1:10" s="9" customFormat="1" ht="17.100000000000001" hidden="1" customHeight="1" x14ac:dyDescent="0.2">
      <c r="A261" s="26">
        <v>5300</v>
      </c>
      <c r="B261" s="19" t="s">
        <v>387</v>
      </c>
      <c r="C261" s="20">
        <f t="shared" ref="C261:J261" si="112">+C262+C264</f>
        <v>0</v>
      </c>
      <c r="D261" s="20">
        <f t="shared" si="112"/>
        <v>0</v>
      </c>
      <c r="E261" s="20">
        <f t="shared" si="112"/>
        <v>0</v>
      </c>
      <c r="F261" s="20">
        <f t="shared" si="112"/>
        <v>0</v>
      </c>
      <c r="G261" s="20">
        <f t="shared" si="112"/>
        <v>0</v>
      </c>
      <c r="H261" s="20">
        <f t="shared" si="112"/>
        <v>0</v>
      </c>
      <c r="I261" s="20">
        <f t="shared" si="112"/>
        <v>0</v>
      </c>
      <c r="J261" s="20">
        <f t="shared" si="112"/>
        <v>0</v>
      </c>
    </row>
    <row r="262" spans="1:10" ht="17.100000000000001" hidden="1" customHeight="1" x14ac:dyDescent="0.25">
      <c r="A262" s="27" t="s">
        <v>201</v>
      </c>
      <c r="B262" s="21" t="s">
        <v>388</v>
      </c>
      <c r="C262" s="22">
        <f t="shared" ref="C262:J262" si="113">+C263</f>
        <v>0</v>
      </c>
      <c r="D262" s="22">
        <f t="shared" si="113"/>
        <v>0</v>
      </c>
      <c r="E262" s="22">
        <f t="shared" si="113"/>
        <v>0</v>
      </c>
      <c r="F262" s="22">
        <f t="shared" si="113"/>
        <v>0</v>
      </c>
      <c r="G262" s="22">
        <f t="shared" si="113"/>
        <v>0</v>
      </c>
      <c r="H262" s="22">
        <f t="shared" si="113"/>
        <v>0</v>
      </c>
      <c r="I262" s="22">
        <f t="shared" si="113"/>
        <v>0</v>
      </c>
      <c r="J262" s="22">
        <f t="shared" si="113"/>
        <v>0</v>
      </c>
    </row>
    <row r="263" spans="1:10" ht="17.100000000000001" hidden="1" customHeight="1" x14ac:dyDescent="0.25">
      <c r="A263" s="28" t="s">
        <v>46</v>
      </c>
      <c r="B263" s="21" t="s">
        <v>388</v>
      </c>
      <c r="C263" s="22">
        <f>+SUM(D263:J263)</f>
        <v>0</v>
      </c>
      <c r="D263" s="22">
        <f>+SUMIF('TOTAL RECURSOS 2021'!$P:$P,CONCATENATE("O001",$A263,1,$F$8),'TOTAL RECURSOS 2021'!$N:$N)</f>
        <v>0</v>
      </c>
      <c r="E263" s="22">
        <f>+SUMIF('TOTAL RECURSOS 2021'!$P:$P,CONCATENATE("M001",$A263,1,$F$8),'TOTAL RECURSOS 2021'!$N:$N)</f>
        <v>0</v>
      </c>
      <c r="F263" s="22">
        <f>+SUMIF('TOTAL RECURSOS 2021'!$P:$P,CONCATENATE("E006",$A263,1,$F$8),'TOTAL RECURSOS 2021'!$N:$N)</f>
        <v>0</v>
      </c>
      <c r="G263" s="22">
        <f>+SUMIF('TOTAL RECURSOS 2021'!$P:$P,CONCATENATE("K024",$A263,1,$G$8),'TOTAL RECURSOS 2021'!$N:$N)</f>
        <v>0</v>
      </c>
      <c r="H263" s="22">
        <f>+SUMIF('TOTAL RECURSOS 2021'!$P:$P,CONCATENATE("O001",$A263,4,$F$8),'TOTAL RECURSOS 2021'!$N:$N)</f>
        <v>0</v>
      </c>
      <c r="I263" s="22">
        <f>+SUMIF('TOTAL RECURSOS 2021'!$P:$P,CONCATENATE("M001",$A263,4,$F$8),'TOTAL RECURSOS 2021'!$N:$N)</f>
        <v>0</v>
      </c>
      <c r="J263" s="22">
        <f>+SUMIF('TOTAL RECURSOS 2021'!$P:$P,CONCATENATE("E006",$A263,4,$F$8),'TOTAL RECURSOS 2021'!$N:$N)</f>
        <v>0</v>
      </c>
    </row>
    <row r="264" spans="1:10" ht="17.100000000000001" hidden="1" customHeight="1" x14ac:dyDescent="0.25">
      <c r="A264" s="27" t="s">
        <v>202</v>
      </c>
      <c r="B264" s="21" t="s">
        <v>389</v>
      </c>
      <c r="C264" s="22">
        <f t="shared" ref="C264:J264" si="114">+C265</f>
        <v>0</v>
      </c>
      <c r="D264" s="22">
        <f t="shared" si="114"/>
        <v>0</v>
      </c>
      <c r="E264" s="22">
        <f t="shared" si="114"/>
        <v>0</v>
      </c>
      <c r="F264" s="22">
        <f t="shared" si="114"/>
        <v>0</v>
      </c>
      <c r="G264" s="22">
        <f t="shared" si="114"/>
        <v>0</v>
      </c>
      <c r="H264" s="22">
        <f t="shared" si="114"/>
        <v>0</v>
      </c>
      <c r="I264" s="22">
        <f t="shared" si="114"/>
        <v>0</v>
      </c>
      <c r="J264" s="22">
        <f t="shared" si="114"/>
        <v>0</v>
      </c>
    </row>
    <row r="265" spans="1:10" ht="17.100000000000001" hidden="1" customHeight="1" x14ac:dyDescent="0.25">
      <c r="A265" s="28" t="s">
        <v>47</v>
      </c>
      <c r="B265" s="21" t="s">
        <v>389</v>
      </c>
      <c r="C265" s="22">
        <f>+SUM(D265:J265)</f>
        <v>0</v>
      </c>
      <c r="D265" s="22">
        <f>+SUMIF('TOTAL RECURSOS 2021'!$P:$P,CONCATENATE("O001",$A265,1,$F$8),'TOTAL RECURSOS 2021'!$N:$N)</f>
        <v>0</v>
      </c>
      <c r="E265" s="22">
        <f>+SUMIF('TOTAL RECURSOS 2021'!$P:$P,CONCATENATE("M001",$A265,1,$F$8),'TOTAL RECURSOS 2021'!$N:$N)</f>
        <v>0</v>
      </c>
      <c r="F265" s="22">
        <f>+SUMIF('TOTAL RECURSOS 2021'!$P:$P,CONCATENATE("E006",$A265,1,$F$8),'TOTAL RECURSOS 2021'!$N:$N)</f>
        <v>0</v>
      </c>
      <c r="G265" s="22">
        <f>+SUMIF('TOTAL RECURSOS 2021'!$P:$P,CONCATENATE("K024",$A265,1,$G$8),'TOTAL RECURSOS 2021'!$N:$N)</f>
        <v>0</v>
      </c>
      <c r="H265" s="22">
        <f>+SUMIF('TOTAL RECURSOS 2021'!$P:$P,CONCATENATE("O001",$A265,4,$F$8),'TOTAL RECURSOS 2021'!$N:$N)</f>
        <v>0</v>
      </c>
      <c r="I265" s="22">
        <f>+SUMIF('TOTAL RECURSOS 2021'!$P:$P,CONCATENATE("M001",$A265,4,$F$8),'TOTAL RECURSOS 2021'!$N:$N)</f>
        <v>0</v>
      </c>
      <c r="J265" s="22">
        <f>+SUMIF('TOTAL RECURSOS 2021'!$P:$P,CONCATENATE("E006",$A265,4,$F$8),'TOTAL RECURSOS 2021'!$N:$N)</f>
        <v>0</v>
      </c>
    </row>
    <row r="266" spans="1:10" s="9" customFormat="1" ht="17.100000000000001" hidden="1" customHeight="1" x14ac:dyDescent="0.2">
      <c r="A266" s="23">
        <v>6000</v>
      </c>
      <c r="B266" s="24" t="s">
        <v>390</v>
      </c>
      <c r="C266" s="18">
        <f t="shared" ref="C266:J268" si="115">+C267</f>
        <v>0</v>
      </c>
      <c r="D266" s="18">
        <f t="shared" si="115"/>
        <v>0</v>
      </c>
      <c r="E266" s="18">
        <f t="shared" si="115"/>
        <v>0</v>
      </c>
      <c r="F266" s="18">
        <f t="shared" si="115"/>
        <v>0</v>
      </c>
      <c r="G266" s="18">
        <f t="shared" si="115"/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</row>
    <row r="267" spans="1:10" s="9" customFormat="1" ht="17.100000000000001" hidden="1" customHeight="1" x14ac:dyDescent="0.2">
      <c r="A267" s="26">
        <v>6200</v>
      </c>
      <c r="B267" s="19" t="s">
        <v>391</v>
      </c>
      <c r="C267" s="20">
        <f t="shared" si="115"/>
        <v>0</v>
      </c>
      <c r="D267" s="20">
        <f t="shared" si="115"/>
        <v>0</v>
      </c>
      <c r="E267" s="20">
        <f t="shared" si="115"/>
        <v>0</v>
      </c>
      <c r="F267" s="20">
        <f t="shared" si="115"/>
        <v>0</v>
      </c>
      <c r="G267" s="20">
        <f t="shared" si="115"/>
        <v>0</v>
      </c>
      <c r="H267" s="20">
        <f t="shared" si="115"/>
        <v>0</v>
      </c>
      <c r="I267" s="20">
        <f t="shared" si="115"/>
        <v>0</v>
      </c>
      <c r="J267" s="20">
        <f t="shared" si="115"/>
        <v>0</v>
      </c>
    </row>
    <row r="268" spans="1:10" ht="17.100000000000001" hidden="1" customHeight="1" x14ac:dyDescent="0.25">
      <c r="A268" s="27" t="s">
        <v>203</v>
      </c>
      <c r="B268" s="21" t="s">
        <v>392</v>
      </c>
      <c r="C268" s="22">
        <f t="shared" si="115"/>
        <v>0</v>
      </c>
      <c r="D268" s="22">
        <f t="shared" si="115"/>
        <v>0</v>
      </c>
      <c r="E268" s="22">
        <f t="shared" si="115"/>
        <v>0</v>
      </c>
      <c r="F268" s="22">
        <f t="shared" si="115"/>
        <v>0</v>
      </c>
      <c r="G268" s="22">
        <f t="shared" si="115"/>
        <v>0</v>
      </c>
      <c r="H268" s="22">
        <f t="shared" si="115"/>
        <v>0</v>
      </c>
      <c r="I268" s="22">
        <f t="shared" si="115"/>
        <v>0</v>
      </c>
      <c r="J268" s="22">
        <f t="shared" si="115"/>
        <v>0</v>
      </c>
    </row>
    <row r="269" spans="1:10" ht="17.100000000000001" hidden="1" customHeight="1" x14ac:dyDescent="0.25">
      <c r="A269" s="28" t="s">
        <v>48</v>
      </c>
      <c r="B269" s="21" t="s">
        <v>393</v>
      </c>
      <c r="C269" s="22">
        <f>+SUM(D269:J269)</f>
        <v>0</v>
      </c>
      <c r="D269" s="22">
        <f>+SUMIF('TOTAL RECURSOS 2021'!$P:$P,CONCATENATE("O001",$A269,1,$F$8),'TOTAL RECURSOS 2021'!$N:$N)</f>
        <v>0</v>
      </c>
      <c r="E269" s="22">
        <f>+SUMIF('TOTAL RECURSOS 2021'!$P:$P,CONCATENATE("M001",$A269,1,$F$8),'TOTAL RECURSOS 2021'!$N:$N)</f>
        <v>0</v>
      </c>
      <c r="F269" s="22">
        <f>+SUMIF('TOTAL RECURSOS 2021'!$P:$P,CONCATENATE("E006",$A269,1,$F$8),'TOTAL RECURSOS 2021'!$N:$N)</f>
        <v>0</v>
      </c>
      <c r="G269" s="22">
        <f>+SUMIF('TOTAL RECURSOS 2021'!$P:$P,CONCATENATE("K028",$A269,1,$G$8),'TOTAL RECURSOS 2021'!$N:$N)</f>
        <v>0</v>
      </c>
      <c r="H269" s="22">
        <f>+SUMIF('TOTAL RECURSOS 2021'!$P:$P,CONCATENATE("O001",$A269,4,$F$8),'TOTAL RECURSOS 2021'!$N:$N)</f>
        <v>0</v>
      </c>
      <c r="I269" s="22">
        <f>+SUMIF('TOTAL RECURSOS 2021'!$P:$P,CONCATENATE("M001",$A269,4,$F$8),'TOTAL RECURSOS 2021'!$N:$N)</f>
        <v>0</v>
      </c>
      <c r="J269" s="22">
        <f>+SUMIF('TOTAL RECURSOS 2021'!$P:$P,CONCATENATE("E006",$A269,4,$F$8),'TOTAL RECURSOS 2021'!$N:$N)</f>
        <v>0</v>
      </c>
    </row>
    <row r="270" spans="1:10" s="9" customFormat="1" ht="17.100000000000001" customHeight="1" thickBot="1" x14ac:dyDescent="0.25">
      <c r="A270" s="11" t="s">
        <v>118</v>
      </c>
      <c r="B270" s="58"/>
      <c r="C270" s="25">
        <f t="shared" ref="C270:J270" si="116">+C10+C57+C140+C260+C266</f>
        <v>244830929</v>
      </c>
      <c r="D270" s="25">
        <f t="shared" si="116"/>
        <v>4695455</v>
      </c>
      <c r="E270" s="25">
        <f t="shared" si="116"/>
        <v>11582855</v>
      </c>
      <c r="F270" s="25">
        <f t="shared" si="116"/>
        <v>150424611</v>
      </c>
      <c r="G270" s="25">
        <f t="shared" si="116"/>
        <v>0</v>
      </c>
      <c r="H270" s="25">
        <f t="shared" si="116"/>
        <v>70245</v>
      </c>
      <c r="I270" s="25">
        <f t="shared" si="116"/>
        <v>3105089</v>
      </c>
      <c r="J270" s="25">
        <f t="shared" si="116"/>
        <v>74952674</v>
      </c>
    </row>
    <row r="272" spans="1:10" hidden="1" x14ac:dyDescent="0.25"/>
    <row r="273" spans="1:3" hidden="1" x14ac:dyDescent="0.25">
      <c r="A273" s="73" t="s">
        <v>413</v>
      </c>
      <c r="B273" s="74" t="s">
        <v>479</v>
      </c>
      <c r="C273"/>
    </row>
    <row r="274" spans="1:3" hidden="1" x14ac:dyDescent="0.25">
      <c r="A274" s="73" t="s">
        <v>410</v>
      </c>
      <c r="B274" s="74" t="s">
        <v>481</v>
      </c>
      <c r="C274"/>
    </row>
    <row r="275" spans="1:3" hidden="1" x14ac:dyDescent="0.25">
      <c r="A275" s="73" t="s">
        <v>403</v>
      </c>
      <c r="B275" s="74" t="s">
        <v>480</v>
      </c>
      <c r="C275"/>
    </row>
    <row r="276" spans="1:3" x14ac:dyDescent="0.25">
      <c r="B276"/>
      <c r="C276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E0C6-D99F-4382-AC21-A739768D1B5D}">
  <dimension ref="A1:S180"/>
  <sheetViews>
    <sheetView zoomScaleNormal="100" workbookViewId="0">
      <selection sqref="A1:J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7" width="11.42578125" style="8"/>
    <col min="18" max="19" width="4" style="8" customWidth="1"/>
    <col min="20" max="16384" width="11.42578125" style="8"/>
  </cols>
  <sheetData>
    <row r="1" spans="1:19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9" ht="15" x14ac:dyDescent="0.25">
      <c r="A2" s="46" t="s">
        <v>512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9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9" ht="14.25" thickBot="1" x14ac:dyDescent="0.3"/>
    <row r="6" spans="1:19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9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9" ht="20.100000000000001" customHeight="1" x14ac:dyDescent="0.25">
      <c r="A8" s="5"/>
      <c r="B8" s="1" t="s">
        <v>409</v>
      </c>
      <c r="C8" s="1">
        <v>1</v>
      </c>
      <c r="D8" s="1">
        <v>3</v>
      </c>
      <c r="E8" s="1" t="s">
        <v>415</v>
      </c>
      <c r="F8" s="1" t="s">
        <v>405</v>
      </c>
      <c r="G8" s="1" t="s">
        <v>414</v>
      </c>
      <c r="H8" s="1" t="s">
        <v>413</v>
      </c>
      <c r="I8" s="53">
        <v>15901</v>
      </c>
      <c r="J8" s="1">
        <v>1</v>
      </c>
      <c r="K8" s="1">
        <v>4</v>
      </c>
      <c r="L8" s="1" t="s">
        <v>401</v>
      </c>
      <c r="M8" s="1" t="s">
        <v>400</v>
      </c>
      <c r="N8" s="42">
        <v>33660</v>
      </c>
      <c r="O8" s="41"/>
      <c r="P8" s="8" t="str">
        <f t="shared" ref="P8:P71" si="0">+CONCATENATE(H8,I8,K8,M8)</f>
        <v>O00115901400000000000</v>
      </c>
      <c r="R8" s="8" t="str">
        <f t="shared" ref="R8:R71" si="1">+MID(I8,1,1)</f>
        <v>1</v>
      </c>
      <c r="S8" s="8" t="str">
        <f>+IF(G8="008",R8,"")</f>
        <v/>
      </c>
    </row>
    <row r="9" spans="1:19" ht="20.100000000000001" customHeight="1" x14ac:dyDescent="0.25">
      <c r="A9" s="5"/>
      <c r="B9" s="1" t="s">
        <v>409</v>
      </c>
      <c r="C9" s="1">
        <v>1</v>
      </c>
      <c r="D9" s="1">
        <v>3</v>
      </c>
      <c r="E9" s="1" t="s">
        <v>415</v>
      </c>
      <c r="F9" s="1" t="s">
        <v>405</v>
      </c>
      <c r="G9" s="1" t="s">
        <v>414</v>
      </c>
      <c r="H9" s="1" t="s">
        <v>413</v>
      </c>
      <c r="I9" s="53">
        <v>33401</v>
      </c>
      <c r="J9" s="1">
        <v>1</v>
      </c>
      <c r="K9" s="1">
        <v>4</v>
      </c>
      <c r="L9" s="1" t="s">
        <v>401</v>
      </c>
      <c r="M9" s="1" t="s">
        <v>400</v>
      </c>
      <c r="N9" s="42">
        <v>10000</v>
      </c>
      <c r="O9" s="41"/>
      <c r="P9" s="8" t="str">
        <f t="shared" si="0"/>
        <v>O00133401400000000000</v>
      </c>
      <c r="R9" s="8" t="str">
        <f t="shared" si="1"/>
        <v>3</v>
      </c>
      <c r="S9" s="8" t="str">
        <f t="shared" ref="S9:S72" si="2">+IF(G9="008",R9,"")</f>
        <v/>
      </c>
    </row>
    <row r="10" spans="1:19" ht="20.100000000000001" customHeight="1" x14ac:dyDescent="0.25">
      <c r="A10" s="5"/>
      <c r="B10" s="1" t="s">
        <v>409</v>
      </c>
      <c r="C10" s="1">
        <v>1</v>
      </c>
      <c r="D10" s="1">
        <v>3</v>
      </c>
      <c r="E10" s="1" t="s">
        <v>415</v>
      </c>
      <c r="F10" s="1" t="s">
        <v>405</v>
      </c>
      <c r="G10" s="1" t="s">
        <v>414</v>
      </c>
      <c r="H10" s="1" t="s">
        <v>413</v>
      </c>
      <c r="I10" s="53">
        <v>37204</v>
      </c>
      <c r="J10" s="1">
        <v>1</v>
      </c>
      <c r="K10" s="1">
        <v>4</v>
      </c>
      <c r="L10" s="1" t="s">
        <v>401</v>
      </c>
      <c r="M10" s="1" t="s">
        <v>400</v>
      </c>
      <c r="N10" s="42">
        <v>9058</v>
      </c>
      <c r="O10" s="41"/>
      <c r="P10" s="8" t="str">
        <f t="shared" si="0"/>
        <v>O00137204400000000000</v>
      </c>
      <c r="R10" s="8" t="str">
        <f t="shared" si="1"/>
        <v>3</v>
      </c>
      <c r="S10" s="8" t="str">
        <f t="shared" si="2"/>
        <v/>
      </c>
    </row>
    <row r="11" spans="1:19" ht="20.100000000000001" customHeight="1" x14ac:dyDescent="0.25">
      <c r="A11" s="5"/>
      <c r="B11" s="1" t="s">
        <v>409</v>
      </c>
      <c r="C11" s="1">
        <v>1</v>
      </c>
      <c r="D11" s="1">
        <v>3</v>
      </c>
      <c r="E11" s="1" t="s">
        <v>415</v>
      </c>
      <c r="F11" s="1" t="s">
        <v>405</v>
      </c>
      <c r="G11" s="1" t="s">
        <v>414</v>
      </c>
      <c r="H11" s="1" t="s">
        <v>413</v>
      </c>
      <c r="I11" s="53">
        <v>37504</v>
      </c>
      <c r="J11" s="1">
        <v>1</v>
      </c>
      <c r="K11" s="1">
        <v>4</v>
      </c>
      <c r="L11" s="1" t="s">
        <v>401</v>
      </c>
      <c r="M11" s="1" t="s">
        <v>400</v>
      </c>
      <c r="N11" s="42">
        <v>17527</v>
      </c>
      <c r="O11" s="41"/>
      <c r="P11" s="8" t="str">
        <f t="shared" si="0"/>
        <v>O00137504400000000000</v>
      </c>
      <c r="R11" s="8" t="str">
        <f t="shared" si="1"/>
        <v>3</v>
      </c>
      <c r="S11" s="8" t="str">
        <f t="shared" si="2"/>
        <v/>
      </c>
    </row>
    <row r="12" spans="1:19" ht="20.100000000000001" customHeight="1" x14ac:dyDescent="0.25">
      <c r="A12" s="5"/>
      <c r="B12" s="1" t="s">
        <v>409</v>
      </c>
      <c r="C12" s="1">
        <v>3</v>
      </c>
      <c r="D12" s="1">
        <v>1</v>
      </c>
      <c r="E12" s="1" t="s">
        <v>412</v>
      </c>
      <c r="F12" s="1" t="s">
        <v>405</v>
      </c>
      <c r="G12" s="1" t="s">
        <v>411</v>
      </c>
      <c r="H12" s="1" t="s">
        <v>410</v>
      </c>
      <c r="I12" s="53">
        <v>12101</v>
      </c>
      <c r="J12" s="1">
        <v>1</v>
      </c>
      <c r="K12" s="1">
        <v>4</v>
      </c>
      <c r="L12" s="1" t="s">
        <v>401</v>
      </c>
      <c r="M12" s="1" t="s">
        <v>400</v>
      </c>
      <c r="N12" s="42">
        <v>821029</v>
      </c>
      <c r="O12" s="41"/>
      <c r="P12" s="8" t="str">
        <f t="shared" si="0"/>
        <v>M00112101400000000000</v>
      </c>
      <c r="R12" s="8" t="str">
        <f t="shared" si="1"/>
        <v>1</v>
      </c>
      <c r="S12" s="8" t="str">
        <f t="shared" si="2"/>
        <v/>
      </c>
    </row>
    <row r="13" spans="1:19" ht="20.100000000000001" customHeight="1" x14ac:dyDescent="0.25">
      <c r="A13" s="5"/>
      <c r="B13" s="1" t="s">
        <v>409</v>
      </c>
      <c r="C13" s="1">
        <v>3</v>
      </c>
      <c r="D13" s="1">
        <v>1</v>
      </c>
      <c r="E13" s="1" t="s">
        <v>412</v>
      </c>
      <c r="F13" s="1" t="s">
        <v>405</v>
      </c>
      <c r="G13" s="1" t="s">
        <v>411</v>
      </c>
      <c r="H13" s="1" t="s">
        <v>410</v>
      </c>
      <c r="I13" s="53">
        <v>12301</v>
      </c>
      <c r="J13" s="1">
        <v>1</v>
      </c>
      <c r="K13" s="1">
        <v>4</v>
      </c>
      <c r="L13" s="1" t="s">
        <v>401</v>
      </c>
      <c r="M13" s="1" t="s">
        <v>400</v>
      </c>
      <c r="N13" s="42">
        <v>100000</v>
      </c>
      <c r="O13" s="41"/>
      <c r="P13" s="8" t="str">
        <f t="shared" si="0"/>
        <v>M00112301400000000000</v>
      </c>
      <c r="R13" s="8" t="str">
        <f t="shared" si="1"/>
        <v>1</v>
      </c>
      <c r="S13" s="8" t="str">
        <f t="shared" si="2"/>
        <v/>
      </c>
    </row>
    <row r="14" spans="1:19" ht="20.100000000000001" customHeight="1" x14ac:dyDescent="0.25">
      <c r="A14" s="5"/>
      <c r="B14" s="1" t="s">
        <v>409</v>
      </c>
      <c r="C14" s="1">
        <v>3</v>
      </c>
      <c r="D14" s="1">
        <v>1</v>
      </c>
      <c r="E14" s="1" t="s">
        <v>412</v>
      </c>
      <c r="F14" s="1" t="s">
        <v>405</v>
      </c>
      <c r="G14" s="1" t="s">
        <v>411</v>
      </c>
      <c r="H14" s="1" t="s">
        <v>410</v>
      </c>
      <c r="I14" s="53">
        <v>15501</v>
      </c>
      <c r="J14" s="1">
        <v>1</v>
      </c>
      <c r="K14" s="1">
        <v>4</v>
      </c>
      <c r="L14" s="1" t="s">
        <v>401</v>
      </c>
      <c r="M14" s="1" t="s">
        <v>400</v>
      </c>
      <c r="N14" s="42">
        <v>250000</v>
      </c>
      <c r="O14" s="41"/>
      <c r="P14" s="8" t="str">
        <f t="shared" si="0"/>
        <v>M00115501400000000000</v>
      </c>
      <c r="R14" s="8" t="str">
        <f t="shared" si="1"/>
        <v>1</v>
      </c>
      <c r="S14" s="8" t="str">
        <f t="shared" si="2"/>
        <v/>
      </c>
    </row>
    <row r="15" spans="1:19" ht="20.100000000000001" customHeight="1" x14ac:dyDescent="0.25">
      <c r="A15" s="5"/>
      <c r="B15" s="1" t="s">
        <v>409</v>
      </c>
      <c r="C15" s="1">
        <v>3</v>
      </c>
      <c r="D15" s="1">
        <v>1</v>
      </c>
      <c r="E15" s="1" t="s">
        <v>412</v>
      </c>
      <c r="F15" s="1" t="s">
        <v>405</v>
      </c>
      <c r="G15" s="1" t="s">
        <v>411</v>
      </c>
      <c r="H15" s="1" t="s">
        <v>410</v>
      </c>
      <c r="I15" s="53">
        <v>15901</v>
      </c>
      <c r="J15" s="1">
        <v>1</v>
      </c>
      <c r="K15" s="1">
        <v>4</v>
      </c>
      <c r="L15" s="1" t="s">
        <v>401</v>
      </c>
      <c r="M15" s="1" t="s">
        <v>400</v>
      </c>
      <c r="N15" s="42">
        <v>168300</v>
      </c>
      <c r="O15" s="41"/>
      <c r="P15" s="8" t="str">
        <f t="shared" si="0"/>
        <v>M00115901400000000000</v>
      </c>
      <c r="R15" s="8" t="str">
        <f t="shared" si="1"/>
        <v>1</v>
      </c>
      <c r="S15" s="8" t="str">
        <f t="shared" si="2"/>
        <v/>
      </c>
    </row>
    <row r="16" spans="1:19" ht="20.100000000000001" customHeight="1" x14ac:dyDescent="0.25">
      <c r="A16" s="5"/>
      <c r="B16" s="1" t="s">
        <v>409</v>
      </c>
      <c r="C16" s="1">
        <v>3</v>
      </c>
      <c r="D16" s="1">
        <v>1</v>
      </c>
      <c r="E16" s="1" t="s">
        <v>412</v>
      </c>
      <c r="F16" s="1" t="s">
        <v>405</v>
      </c>
      <c r="G16" s="1" t="s">
        <v>411</v>
      </c>
      <c r="H16" s="1" t="s">
        <v>410</v>
      </c>
      <c r="I16" s="53">
        <v>21101</v>
      </c>
      <c r="J16" s="1">
        <v>1</v>
      </c>
      <c r="K16" s="1">
        <v>4</v>
      </c>
      <c r="L16" s="1" t="s">
        <v>401</v>
      </c>
      <c r="M16" s="1" t="s">
        <v>400</v>
      </c>
      <c r="N16" s="42">
        <v>15000</v>
      </c>
      <c r="O16" s="41"/>
      <c r="P16" s="8" t="str">
        <f t="shared" si="0"/>
        <v>M00121101400000000000</v>
      </c>
      <c r="R16" s="8" t="str">
        <f t="shared" si="1"/>
        <v>2</v>
      </c>
      <c r="S16" s="8" t="str">
        <f t="shared" si="2"/>
        <v/>
      </c>
    </row>
    <row r="17" spans="1:19" ht="20.100000000000001" customHeight="1" x14ac:dyDescent="0.25">
      <c r="A17" s="5"/>
      <c r="B17" s="1" t="s">
        <v>409</v>
      </c>
      <c r="C17" s="1">
        <v>3</v>
      </c>
      <c r="D17" s="1">
        <v>1</v>
      </c>
      <c r="E17" s="1" t="s">
        <v>412</v>
      </c>
      <c r="F17" s="1" t="s">
        <v>405</v>
      </c>
      <c r="G17" s="1" t="s">
        <v>411</v>
      </c>
      <c r="H17" s="1" t="s">
        <v>410</v>
      </c>
      <c r="I17" s="53">
        <v>21201</v>
      </c>
      <c r="J17" s="1">
        <v>1</v>
      </c>
      <c r="K17" s="1">
        <v>4</v>
      </c>
      <c r="L17" s="1" t="s">
        <v>401</v>
      </c>
      <c r="M17" s="1" t="s">
        <v>400</v>
      </c>
      <c r="N17" s="42">
        <v>11000</v>
      </c>
      <c r="O17" s="41"/>
      <c r="P17" s="8" t="str">
        <f>+CONCATENATE(H17,I17,K17,M17)</f>
        <v>M00121201400000000000</v>
      </c>
      <c r="R17" s="8" t="str">
        <f t="shared" si="1"/>
        <v>2</v>
      </c>
      <c r="S17" s="8" t="str">
        <f t="shared" si="2"/>
        <v/>
      </c>
    </row>
    <row r="18" spans="1:19" ht="20.100000000000001" customHeight="1" x14ac:dyDescent="0.25">
      <c r="A18" s="5"/>
      <c r="B18" s="1" t="s">
        <v>409</v>
      </c>
      <c r="C18" s="1">
        <v>3</v>
      </c>
      <c r="D18" s="1">
        <v>1</v>
      </c>
      <c r="E18" s="1" t="s">
        <v>412</v>
      </c>
      <c r="F18" s="1" t="s">
        <v>405</v>
      </c>
      <c r="G18" s="1" t="s">
        <v>411</v>
      </c>
      <c r="H18" s="1" t="s">
        <v>410</v>
      </c>
      <c r="I18" s="53">
        <v>21401</v>
      </c>
      <c r="J18" s="1">
        <v>1</v>
      </c>
      <c r="K18" s="1">
        <v>4</v>
      </c>
      <c r="L18" s="1" t="s">
        <v>401</v>
      </c>
      <c r="M18" s="1" t="s">
        <v>400</v>
      </c>
      <c r="N18" s="42">
        <v>6000</v>
      </c>
      <c r="O18" s="41"/>
      <c r="P18" s="8" t="str">
        <f t="shared" si="0"/>
        <v>M00121401400000000000</v>
      </c>
      <c r="R18" s="8" t="str">
        <f t="shared" si="1"/>
        <v>2</v>
      </c>
      <c r="S18" s="8" t="str">
        <f t="shared" si="2"/>
        <v/>
      </c>
    </row>
    <row r="19" spans="1:19" ht="20.100000000000001" customHeight="1" x14ac:dyDescent="0.25">
      <c r="A19" s="5"/>
      <c r="B19" s="1" t="s">
        <v>409</v>
      </c>
      <c r="C19" s="1">
        <v>3</v>
      </c>
      <c r="D19" s="1">
        <v>1</v>
      </c>
      <c r="E19" s="1" t="s">
        <v>412</v>
      </c>
      <c r="F19" s="1" t="s">
        <v>405</v>
      </c>
      <c r="G19" s="1" t="s">
        <v>411</v>
      </c>
      <c r="H19" s="1" t="s">
        <v>410</v>
      </c>
      <c r="I19" s="53">
        <v>21501</v>
      </c>
      <c r="J19" s="1">
        <v>1</v>
      </c>
      <c r="K19" s="1">
        <v>4</v>
      </c>
      <c r="L19" s="1" t="s">
        <v>401</v>
      </c>
      <c r="M19" s="1" t="s">
        <v>400</v>
      </c>
      <c r="N19" s="42">
        <v>5400</v>
      </c>
      <c r="O19" s="41"/>
      <c r="P19" s="8" t="str">
        <f t="shared" si="0"/>
        <v>M00121501400000000000</v>
      </c>
      <c r="R19" s="8" t="str">
        <f t="shared" si="1"/>
        <v>2</v>
      </c>
      <c r="S19" s="8" t="str">
        <f t="shared" si="2"/>
        <v/>
      </c>
    </row>
    <row r="20" spans="1:19" ht="20.100000000000001" customHeight="1" x14ac:dyDescent="0.25">
      <c r="A20" s="5"/>
      <c r="B20" s="1" t="s">
        <v>409</v>
      </c>
      <c r="C20" s="1">
        <v>3</v>
      </c>
      <c r="D20" s="1">
        <v>1</v>
      </c>
      <c r="E20" s="1" t="s">
        <v>412</v>
      </c>
      <c r="F20" s="1" t="s">
        <v>405</v>
      </c>
      <c r="G20" s="1" t="s">
        <v>411</v>
      </c>
      <c r="H20" s="1" t="s">
        <v>410</v>
      </c>
      <c r="I20" s="53">
        <v>21601</v>
      </c>
      <c r="J20" s="1">
        <v>1</v>
      </c>
      <c r="K20" s="1">
        <v>4</v>
      </c>
      <c r="L20" s="1" t="s">
        <v>401</v>
      </c>
      <c r="M20" s="1" t="s">
        <v>400</v>
      </c>
      <c r="N20" s="42">
        <v>55000</v>
      </c>
      <c r="O20" s="41"/>
      <c r="P20" s="8" t="str">
        <f t="shared" si="0"/>
        <v>M00121601400000000000</v>
      </c>
      <c r="R20" s="8" t="str">
        <f t="shared" si="1"/>
        <v>2</v>
      </c>
      <c r="S20" s="8" t="str">
        <f t="shared" si="2"/>
        <v/>
      </c>
    </row>
    <row r="21" spans="1:19" ht="20.100000000000001" customHeight="1" x14ac:dyDescent="0.25">
      <c r="A21" s="5"/>
      <c r="B21" s="1" t="s">
        <v>409</v>
      </c>
      <c r="C21" s="1">
        <v>3</v>
      </c>
      <c r="D21" s="1">
        <v>1</v>
      </c>
      <c r="E21" s="1" t="s">
        <v>412</v>
      </c>
      <c r="F21" s="1" t="s">
        <v>405</v>
      </c>
      <c r="G21" s="1" t="s">
        <v>411</v>
      </c>
      <c r="H21" s="1" t="s">
        <v>410</v>
      </c>
      <c r="I21" s="53">
        <v>22104</v>
      </c>
      <c r="J21" s="1">
        <v>1</v>
      </c>
      <c r="K21" s="1">
        <v>4</v>
      </c>
      <c r="L21" s="1" t="s">
        <v>401</v>
      </c>
      <c r="M21" s="1" t="s">
        <v>400</v>
      </c>
      <c r="N21" s="42">
        <v>40000</v>
      </c>
      <c r="O21" s="41"/>
      <c r="P21" s="8" t="str">
        <f t="shared" si="0"/>
        <v>M00122104400000000000</v>
      </c>
      <c r="R21" s="8" t="str">
        <f t="shared" si="1"/>
        <v>2</v>
      </c>
      <c r="S21" s="8" t="str">
        <f t="shared" si="2"/>
        <v/>
      </c>
    </row>
    <row r="22" spans="1:19" ht="20.100000000000001" customHeight="1" x14ac:dyDescent="0.25">
      <c r="A22" s="5"/>
      <c r="B22" s="1" t="s">
        <v>409</v>
      </c>
      <c r="C22" s="1">
        <v>3</v>
      </c>
      <c r="D22" s="1">
        <v>1</v>
      </c>
      <c r="E22" s="1" t="s">
        <v>412</v>
      </c>
      <c r="F22" s="1" t="s">
        <v>405</v>
      </c>
      <c r="G22" s="1" t="s">
        <v>411</v>
      </c>
      <c r="H22" s="1" t="s">
        <v>410</v>
      </c>
      <c r="I22" s="53">
        <v>22301</v>
      </c>
      <c r="J22" s="1">
        <v>1</v>
      </c>
      <c r="K22" s="1">
        <v>4</v>
      </c>
      <c r="L22" s="1" t="s">
        <v>401</v>
      </c>
      <c r="M22" s="1" t="s">
        <v>400</v>
      </c>
      <c r="N22" s="42">
        <v>2348</v>
      </c>
      <c r="O22" s="41"/>
      <c r="P22" s="8" t="str">
        <f t="shared" si="0"/>
        <v>M00122301400000000000</v>
      </c>
      <c r="R22" s="8" t="str">
        <f t="shared" si="1"/>
        <v>2</v>
      </c>
      <c r="S22" s="8" t="str">
        <f t="shared" si="2"/>
        <v/>
      </c>
    </row>
    <row r="23" spans="1:19" ht="20.100000000000001" customHeight="1" x14ac:dyDescent="0.25">
      <c r="A23" s="5"/>
      <c r="B23" s="1" t="s">
        <v>409</v>
      </c>
      <c r="C23" s="1">
        <v>3</v>
      </c>
      <c r="D23" s="1">
        <v>1</v>
      </c>
      <c r="E23" s="1" t="s">
        <v>412</v>
      </c>
      <c r="F23" s="1" t="s">
        <v>405</v>
      </c>
      <c r="G23" s="1" t="s">
        <v>411</v>
      </c>
      <c r="H23" s="1" t="s">
        <v>410</v>
      </c>
      <c r="I23" s="53">
        <v>24301</v>
      </c>
      <c r="J23" s="1">
        <v>1</v>
      </c>
      <c r="K23" s="1">
        <v>4</v>
      </c>
      <c r="L23" s="1" t="s">
        <v>401</v>
      </c>
      <c r="M23" s="1" t="s">
        <v>400</v>
      </c>
      <c r="N23" s="42">
        <v>1000</v>
      </c>
      <c r="O23" s="41"/>
      <c r="P23" s="8" t="str">
        <f t="shared" si="0"/>
        <v>M00124301400000000000</v>
      </c>
      <c r="R23" s="8" t="str">
        <f t="shared" si="1"/>
        <v>2</v>
      </c>
      <c r="S23" s="8" t="str">
        <f t="shared" si="2"/>
        <v/>
      </c>
    </row>
    <row r="24" spans="1:19" ht="20.100000000000001" customHeight="1" x14ac:dyDescent="0.25">
      <c r="A24" s="5"/>
      <c r="B24" s="1" t="s">
        <v>409</v>
      </c>
      <c r="C24" s="1">
        <v>3</v>
      </c>
      <c r="D24" s="1">
        <v>1</v>
      </c>
      <c r="E24" s="1" t="s">
        <v>412</v>
      </c>
      <c r="F24" s="1" t="s">
        <v>405</v>
      </c>
      <c r="G24" s="1" t="s">
        <v>411</v>
      </c>
      <c r="H24" s="1" t="s">
        <v>410</v>
      </c>
      <c r="I24" s="53">
        <v>24601</v>
      </c>
      <c r="J24" s="1">
        <v>1</v>
      </c>
      <c r="K24" s="1">
        <v>4</v>
      </c>
      <c r="L24" s="1" t="s">
        <v>401</v>
      </c>
      <c r="M24" s="1" t="s">
        <v>400</v>
      </c>
      <c r="N24" s="42">
        <v>3000</v>
      </c>
      <c r="O24" s="41"/>
      <c r="P24" s="8" t="str">
        <f t="shared" si="0"/>
        <v>M00124601400000000000</v>
      </c>
      <c r="R24" s="8" t="str">
        <f t="shared" si="1"/>
        <v>2</v>
      </c>
      <c r="S24" s="8" t="str">
        <f t="shared" si="2"/>
        <v/>
      </c>
    </row>
    <row r="25" spans="1:19" ht="20.100000000000001" customHeight="1" x14ac:dyDescent="0.25">
      <c r="A25" s="5"/>
      <c r="B25" s="1" t="s">
        <v>409</v>
      </c>
      <c r="C25" s="1">
        <v>3</v>
      </c>
      <c r="D25" s="1">
        <v>1</v>
      </c>
      <c r="E25" s="1" t="s">
        <v>412</v>
      </c>
      <c r="F25" s="1" t="s">
        <v>405</v>
      </c>
      <c r="G25" s="1" t="s">
        <v>411</v>
      </c>
      <c r="H25" s="1" t="s">
        <v>410</v>
      </c>
      <c r="I25" s="53">
        <v>24901</v>
      </c>
      <c r="J25" s="1">
        <v>1</v>
      </c>
      <c r="K25" s="1">
        <v>4</v>
      </c>
      <c r="L25" s="1" t="s">
        <v>401</v>
      </c>
      <c r="M25" s="1" t="s">
        <v>400</v>
      </c>
      <c r="N25" s="42">
        <v>1000</v>
      </c>
      <c r="O25" s="41"/>
      <c r="P25" s="8" t="str">
        <f t="shared" si="0"/>
        <v>M00124901400000000000</v>
      </c>
      <c r="R25" s="8" t="str">
        <f t="shared" si="1"/>
        <v>2</v>
      </c>
      <c r="S25" s="8" t="str">
        <f t="shared" si="2"/>
        <v/>
      </c>
    </row>
    <row r="26" spans="1:19" ht="20.100000000000001" customHeight="1" x14ac:dyDescent="0.25">
      <c r="A26" s="5"/>
      <c r="B26" s="1" t="s">
        <v>409</v>
      </c>
      <c r="C26" s="1">
        <v>3</v>
      </c>
      <c r="D26" s="1">
        <v>1</v>
      </c>
      <c r="E26" s="1" t="s">
        <v>412</v>
      </c>
      <c r="F26" s="1" t="s">
        <v>405</v>
      </c>
      <c r="G26" s="1" t="s">
        <v>411</v>
      </c>
      <c r="H26" s="1" t="s">
        <v>410</v>
      </c>
      <c r="I26" s="53">
        <v>25301</v>
      </c>
      <c r="J26" s="1">
        <v>1</v>
      </c>
      <c r="K26" s="1">
        <v>4</v>
      </c>
      <c r="L26" s="1" t="s">
        <v>401</v>
      </c>
      <c r="M26" s="1" t="s">
        <v>400</v>
      </c>
      <c r="N26" s="42">
        <v>50000</v>
      </c>
      <c r="O26" s="41"/>
      <c r="P26" s="8" t="str">
        <f t="shared" si="0"/>
        <v>M00125301400000000000</v>
      </c>
      <c r="R26" s="8" t="str">
        <f t="shared" si="1"/>
        <v>2</v>
      </c>
      <c r="S26" s="8" t="str">
        <f t="shared" si="2"/>
        <v/>
      </c>
    </row>
    <row r="27" spans="1:19" ht="20.100000000000001" customHeight="1" x14ac:dyDescent="0.25">
      <c r="A27" s="5"/>
      <c r="B27" s="1" t="s">
        <v>409</v>
      </c>
      <c r="C27" s="1">
        <v>3</v>
      </c>
      <c r="D27" s="1">
        <v>1</v>
      </c>
      <c r="E27" s="1" t="s">
        <v>412</v>
      </c>
      <c r="F27" s="1" t="s">
        <v>405</v>
      </c>
      <c r="G27" s="1" t="s">
        <v>411</v>
      </c>
      <c r="H27" s="1" t="s">
        <v>410</v>
      </c>
      <c r="I27" s="53">
        <v>25401</v>
      </c>
      <c r="J27" s="1">
        <v>1</v>
      </c>
      <c r="K27" s="1">
        <v>4</v>
      </c>
      <c r="L27" s="1" t="s">
        <v>401</v>
      </c>
      <c r="M27" s="1" t="s">
        <v>400</v>
      </c>
      <c r="N27" s="42">
        <v>50000</v>
      </c>
      <c r="O27" s="41"/>
      <c r="P27" s="8" t="str">
        <f t="shared" si="0"/>
        <v>M00125401400000000000</v>
      </c>
      <c r="R27" s="8" t="str">
        <f t="shared" si="1"/>
        <v>2</v>
      </c>
      <c r="S27" s="8" t="str">
        <f t="shared" si="2"/>
        <v/>
      </c>
    </row>
    <row r="28" spans="1:19" ht="20.100000000000001" customHeight="1" x14ac:dyDescent="0.25">
      <c r="A28" s="5"/>
      <c r="B28" s="1" t="s">
        <v>409</v>
      </c>
      <c r="C28" s="1">
        <v>3</v>
      </c>
      <c r="D28" s="1">
        <v>1</v>
      </c>
      <c r="E28" s="1" t="s">
        <v>412</v>
      </c>
      <c r="F28" s="1" t="s">
        <v>405</v>
      </c>
      <c r="G28" s="1" t="s">
        <v>411</v>
      </c>
      <c r="H28" s="1" t="s">
        <v>410</v>
      </c>
      <c r="I28" s="53">
        <v>27101</v>
      </c>
      <c r="J28" s="1">
        <v>1</v>
      </c>
      <c r="K28" s="1">
        <v>4</v>
      </c>
      <c r="L28" s="1" t="s">
        <v>401</v>
      </c>
      <c r="M28" s="1" t="s">
        <v>400</v>
      </c>
      <c r="N28" s="42">
        <v>2000</v>
      </c>
      <c r="O28" s="41"/>
      <c r="P28" s="8" t="str">
        <f t="shared" si="0"/>
        <v>M00127101400000000000</v>
      </c>
      <c r="R28" s="8" t="str">
        <f t="shared" si="1"/>
        <v>2</v>
      </c>
      <c r="S28" s="8" t="str">
        <f t="shared" si="2"/>
        <v/>
      </c>
    </row>
    <row r="29" spans="1:19" ht="20.100000000000001" customHeight="1" x14ac:dyDescent="0.25">
      <c r="A29" s="5"/>
      <c r="B29" s="1" t="s">
        <v>409</v>
      </c>
      <c r="C29" s="1">
        <v>3</v>
      </c>
      <c r="D29" s="1">
        <v>1</v>
      </c>
      <c r="E29" s="1" t="s">
        <v>412</v>
      </c>
      <c r="F29" s="1" t="s">
        <v>405</v>
      </c>
      <c r="G29" s="1" t="s">
        <v>411</v>
      </c>
      <c r="H29" s="1" t="s">
        <v>410</v>
      </c>
      <c r="I29" s="53">
        <v>27201</v>
      </c>
      <c r="J29" s="1">
        <v>1</v>
      </c>
      <c r="K29" s="1">
        <v>4</v>
      </c>
      <c r="L29" s="1" t="s">
        <v>401</v>
      </c>
      <c r="M29" s="1" t="s">
        <v>400</v>
      </c>
      <c r="N29" s="42">
        <v>2000</v>
      </c>
      <c r="O29" s="41"/>
      <c r="P29" s="8" t="str">
        <f t="shared" si="0"/>
        <v>M00127201400000000000</v>
      </c>
      <c r="R29" s="8" t="str">
        <f t="shared" si="1"/>
        <v>2</v>
      </c>
      <c r="S29" s="8" t="str">
        <f t="shared" si="2"/>
        <v/>
      </c>
    </row>
    <row r="30" spans="1:19" ht="20.100000000000001" customHeight="1" x14ac:dyDescent="0.25">
      <c r="A30" s="5"/>
      <c r="B30" s="1" t="s">
        <v>409</v>
      </c>
      <c r="C30" s="1">
        <v>3</v>
      </c>
      <c r="D30" s="1">
        <v>1</v>
      </c>
      <c r="E30" s="1" t="s">
        <v>412</v>
      </c>
      <c r="F30" s="1" t="s">
        <v>405</v>
      </c>
      <c r="G30" s="1" t="s">
        <v>411</v>
      </c>
      <c r="H30" s="1" t="s">
        <v>410</v>
      </c>
      <c r="I30" s="53">
        <v>27301</v>
      </c>
      <c r="J30" s="1">
        <v>1</v>
      </c>
      <c r="K30" s="1">
        <v>4</v>
      </c>
      <c r="L30" s="1" t="s">
        <v>401</v>
      </c>
      <c r="M30" s="1" t="s">
        <v>400</v>
      </c>
      <c r="N30" s="42">
        <v>5000</v>
      </c>
      <c r="O30" s="41"/>
      <c r="P30" s="8" t="str">
        <f t="shared" si="0"/>
        <v>M00127301400000000000</v>
      </c>
      <c r="R30" s="8" t="str">
        <f t="shared" si="1"/>
        <v>2</v>
      </c>
      <c r="S30" s="8" t="str">
        <f t="shared" si="2"/>
        <v/>
      </c>
    </row>
    <row r="31" spans="1:19" ht="20.100000000000001" customHeight="1" x14ac:dyDescent="0.25">
      <c r="A31" s="5"/>
      <c r="B31" s="1" t="s">
        <v>409</v>
      </c>
      <c r="C31" s="1">
        <v>3</v>
      </c>
      <c r="D31" s="1">
        <v>1</v>
      </c>
      <c r="E31" s="1" t="s">
        <v>412</v>
      </c>
      <c r="F31" s="1" t="s">
        <v>405</v>
      </c>
      <c r="G31" s="1" t="s">
        <v>411</v>
      </c>
      <c r="H31" s="1" t="s">
        <v>410</v>
      </c>
      <c r="I31" s="53">
        <v>32701</v>
      </c>
      <c r="J31" s="1">
        <v>1</v>
      </c>
      <c r="K31" s="1">
        <v>4</v>
      </c>
      <c r="L31" s="1" t="s">
        <v>401</v>
      </c>
      <c r="M31" s="1" t="s">
        <v>400</v>
      </c>
      <c r="N31" s="42">
        <v>25135</v>
      </c>
      <c r="O31" s="41"/>
      <c r="P31" s="8" t="str">
        <f t="shared" si="0"/>
        <v>M00132701400000000000</v>
      </c>
      <c r="R31" s="8" t="str">
        <f t="shared" si="1"/>
        <v>3</v>
      </c>
      <c r="S31" s="8" t="str">
        <f t="shared" si="2"/>
        <v/>
      </c>
    </row>
    <row r="32" spans="1:19" ht="20.100000000000001" customHeight="1" x14ac:dyDescent="0.25">
      <c r="A32" s="5"/>
      <c r="B32" s="1" t="s">
        <v>409</v>
      </c>
      <c r="C32" s="1">
        <v>3</v>
      </c>
      <c r="D32" s="1">
        <v>1</v>
      </c>
      <c r="E32" s="1" t="s">
        <v>412</v>
      </c>
      <c r="F32" s="1" t="s">
        <v>405</v>
      </c>
      <c r="G32" s="1" t="s">
        <v>411</v>
      </c>
      <c r="H32" s="1" t="s">
        <v>410</v>
      </c>
      <c r="I32" s="53">
        <v>33104</v>
      </c>
      <c r="J32" s="1">
        <v>1</v>
      </c>
      <c r="K32" s="1">
        <v>4</v>
      </c>
      <c r="L32" s="1" t="s">
        <v>401</v>
      </c>
      <c r="M32" s="1" t="s">
        <v>400</v>
      </c>
      <c r="N32" s="42">
        <v>652116</v>
      </c>
      <c r="O32" s="41"/>
      <c r="P32" s="8" t="str">
        <f t="shared" si="0"/>
        <v>M00133104400000000000</v>
      </c>
      <c r="R32" s="8" t="str">
        <f t="shared" si="1"/>
        <v>3</v>
      </c>
      <c r="S32" s="8" t="str">
        <f t="shared" si="2"/>
        <v/>
      </c>
    </row>
    <row r="33" spans="1:19" ht="20.100000000000001" customHeight="1" x14ac:dyDescent="0.25">
      <c r="A33" s="5"/>
      <c r="B33" s="1" t="s">
        <v>409</v>
      </c>
      <c r="C33" s="1">
        <v>3</v>
      </c>
      <c r="D33" s="1">
        <v>1</v>
      </c>
      <c r="E33" s="1" t="s">
        <v>412</v>
      </c>
      <c r="F33" s="1" t="s">
        <v>405</v>
      </c>
      <c r="G33" s="1" t="s">
        <v>411</v>
      </c>
      <c r="H33" s="1" t="s">
        <v>410</v>
      </c>
      <c r="I33" s="53">
        <v>33401</v>
      </c>
      <c r="J33" s="1">
        <v>1</v>
      </c>
      <c r="K33" s="1">
        <v>4</v>
      </c>
      <c r="L33" s="1" t="s">
        <v>401</v>
      </c>
      <c r="M33" s="1" t="s">
        <v>400</v>
      </c>
      <c r="N33" s="42">
        <v>150000</v>
      </c>
      <c r="O33" s="41"/>
      <c r="P33" s="8" t="str">
        <f t="shared" si="0"/>
        <v>M00133401400000000000</v>
      </c>
      <c r="R33" s="8" t="str">
        <f t="shared" si="1"/>
        <v>3</v>
      </c>
      <c r="S33" s="8" t="str">
        <f t="shared" si="2"/>
        <v/>
      </c>
    </row>
    <row r="34" spans="1:19" ht="20.100000000000001" customHeight="1" x14ac:dyDescent="0.25">
      <c r="A34" s="5"/>
      <c r="B34" s="1" t="s">
        <v>409</v>
      </c>
      <c r="C34" s="1">
        <v>3</v>
      </c>
      <c r="D34" s="1">
        <v>1</v>
      </c>
      <c r="E34" s="1" t="s">
        <v>412</v>
      </c>
      <c r="F34" s="1" t="s">
        <v>405</v>
      </c>
      <c r="G34" s="1" t="s">
        <v>411</v>
      </c>
      <c r="H34" s="1" t="s">
        <v>410</v>
      </c>
      <c r="I34" s="53">
        <v>33602</v>
      </c>
      <c r="J34" s="1">
        <v>1</v>
      </c>
      <c r="K34" s="1">
        <v>4</v>
      </c>
      <c r="L34" s="1" t="s">
        <v>401</v>
      </c>
      <c r="M34" s="1" t="s">
        <v>400</v>
      </c>
      <c r="N34" s="42">
        <v>11411</v>
      </c>
      <c r="O34" s="41"/>
      <c r="P34" s="8" t="str">
        <f t="shared" si="0"/>
        <v>M00133602400000000000</v>
      </c>
      <c r="R34" s="8" t="str">
        <f t="shared" si="1"/>
        <v>3</v>
      </c>
      <c r="S34" s="8" t="str">
        <f t="shared" si="2"/>
        <v/>
      </c>
    </row>
    <row r="35" spans="1:19" ht="20.100000000000001" customHeight="1" x14ac:dyDescent="0.25">
      <c r="A35" s="5"/>
      <c r="B35" s="1" t="s">
        <v>409</v>
      </c>
      <c r="C35" s="1">
        <v>3</v>
      </c>
      <c r="D35" s="1">
        <v>1</v>
      </c>
      <c r="E35" s="1" t="s">
        <v>412</v>
      </c>
      <c r="F35" s="1" t="s">
        <v>405</v>
      </c>
      <c r="G35" s="1" t="s">
        <v>411</v>
      </c>
      <c r="H35" s="1" t="s">
        <v>410</v>
      </c>
      <c r="I35" s="53">
        <v>34101</v>
      </c>
      <c r="J35" s="1">
        <v>1</v>
      </c>
      <c r="K35" s="1">
        <v>4</v>
      </c>
      <c r="L35" s="1" t="s">
        <v>401</v>
      </c>
      <c r="M35" s="1" t="s">
        <v>400</v>
      </c>
      <c r="N35" s="42">
        <v>600000</v>
      </c>
      <c r="O35" s="41"/>
      <c r="P35" s="8" t="str">
        <f t="shared" si="0"/>
        <v>M00134101400000000000</v>
      </c>
      <c r="R35" s="8" t="str">
        <f t="shared" si="1"/>
        <v>3</v>
      </c>
      <c r="S35" s="8" t="str">
        <f t="shared" si="2"/>
        <v/>
      </c>
    </row>
    <row r="36" spans="1:19" ht="20.100000000000001" customHeight="1" x14ac:dyDescent="0.25">
      <c r="A36" s="5"/>
      <c r="B36" s="1" t="s">
        <v>409</v>
      </c>
      <c r="C36" s="1">
        <v>3</v>
      </c>
      <c r="D36" s="1">
        <v>1</v>
      </c>
      <c r="E36" s="1" t="s">
        <v>412</v>
      </c>
      <c r="F36" s="1" t="s">
        <v>405</v>
      </c>
      <c r="G36" s="1" t="s">
        <v>411</v>
      </c>
      <c r="H36" s="1" t="s">
        <v>410</v>
      </c>
      <c r="I36" s="53">
        <v>35801</v>
      </c>
      <c r="J36" s="1">
        <v>1</v>
      </c>
      <c r="K36" s="1">
        <v>4</v>
      </c>
      <c r="L36" s="1" t="s">
        <v>401</v>
      </c>
      <c r="M36" s="1" t="s">
        <v>400</v>
      </c>
      <c r="N36" s="42">
        <v>50000</v>
      </c>
      <c r="O36" s="41"/>
      <c r="P36" s="8" t="str">
        <f t="shared" si="0"/>
        <v>M00135801400000000000</v>
      </c>
      <c r="R36" s="8" t="str">
        <f t="shared" si="1"/>
        <v>3</v>
      </c>
      <c r="S36" s="8" t="str">
        <f t="shared" si="2"/>
        <v/>
      </c>
    </row>
    <row r="37" spans="1:19" ht="20.100000000000001" customHeight="1" x14ac:dyDescent="0.25">
      <c r="A37" s="5"/>
      <c r="B37" s="1" t="s">
        <v>409</v>
      </c>
      <c r="C37" s="1">
        <v>3</v>
      </c>
      <c r="D37" s="1">
        <v>1</v>
      </c>
      <c r="E37" s="1" t="s">
        <v>412</v>
      </c>
      <c r="F37" s="1" t="s">
        <v>405</v>
      </c>
      <c r="G37" s="1" t="s">
        <v>411</v>
      </c>
      <c r="H37" s="1" t="s">
        <v>410</v>
      </c>
      <c r="I37" s="53">
        <v>37204</v>
      </c>
      <c r="J37" s="1">
        <v>1</v>
      </c>
      <c r="K37" s="1">
        <v>4</v>
      </c>
      <c r="L37" s="1" t="s">
        <v>401</v>
      </c>
      <c r="M37" s="1" t="s">
        <v>400</v>
      </c>
      <c r="N37" s="42">
        <v>12240</v>
      </c>
      <c r="O37" s="41"/>
      <c r="P37" s="8" t="str">
        <f t="shared" si="0"/>
        <v>M00137204400000000000</v>
      </c>
      <c r="R37" s="8" t="str">
        <f t="shared" si="1"/>
        <v>3</v>
      </c>
      <c r="S37" s="8" t="str">
        <f t="shared" si="2"/>
        <v/>
      </c>
    </row>
    <row r="38" spans="1:19" ht="20.100000000000001" customHeight="1" x14ac:dyDescent="0.25">
      <c r="A38" s="5"/>
      <c r="B38" s="1" t="s">
        <v>409</v>
      </c>
      <c r="C38" s="1">
        <v>3</v>
      </c>
      <c r="D38" s="1">
        <v>1</v>
      </c>
      <c r="E38" s="1" t="s">
        <v>412</v>
      </c>
      <c r="F38" s="1" t="s">
        <v>405</v>
      </c>
      <c r="G38" s="1" t="s">
        <v>411</v>
      </c>
      <c r="H38" s="1" t="s">
        <v>410</v>
      </c>
      <c r="I38" s="53">
        <v>37504</v>
      </c>
      <c r="J38" s="1">
        <v>1</v>
      </c>
      <c r="K38" s="1">
        <v>4</v>
      </c>
      <c r="L38" s="1" t="s">
        <v>401</v>
      </c>
      <c r="M38" s="1" t="s">
        <v>400</v>
      </c>
      <c r="N38" s="42">
        <v>16110</v>
      </c>
      <c r="O38" s="41"/>
      <c r="P38" s="8" t="str">
        <f t="shared" si="0"/>
        <v>M00137504400000000000</v>
      </c>
      <c r="R38" s="8" t="str">
        <f t="shared" si="1"/>
        <v>3</v>
      </c>
      <c r="S38" s="8" t="str">
        <f t="shared" si="2"/>
        <v/>
      </c>
    </row>
    <row r="39" spans="1:19" ht="20.100000000000001" customHeight="1" x14ac:dyDescent="0.25">
      <c r="A39" s="5"/>
      <c r="B39" s="1" t="s">
        <v>409</v>
      </c>
      <c r="C39" s="1">
        <v>3</v>
      </c>
      <c r="D39" s="1">
        <v>8</v>
      </c>
      <c r="E39" s="1" t="s">
        <v>406</v>
      </c>
      <c r="F39" s="1" t="s">
        <v>405</v>
      </c>
      <c r="G39" s="1" t="s">
        <v>404</v>
      </c>
      <c r="H39" s="1" t="s">
        <v>403</v>
      </c>
      <c r="I39" s="53">
        <v>12101</v>
      </c>
      <c r="J39" s="1">
        <v>1</v>
      </c>
      <c r="K39" s="1">
        <v>4</v>
      </c>
      <c r="L39" s="1" t="s">
        <v>401</v>
      </c>
      <c r="M39" s="1" t="s">
        <v>400</v>
      </c>
      <c r="N39" s="42">
        <v>397536</v>
      </c>
      <c r="O39" s="41"/>
      <c r="P39" s="8" t="str">
        <f t="shared" si="0"/>
        <v>E00612101400000000000</v>
      </c>
      <c r="R39" s="8" t="str">
        <f t="shared" si="1"/>
        <v>1</v>
      </c>
      <c r="S39" s="8" t="str">
        <f t="shared" si="2"/>
        <v>1</v>
      </c>
    </row>
    <row r="40" spans="1:19" ht="20.100000000000001" customHeight="1" x14ac:dyDescent="0.25">
      <c r="A40" s="5"/>
      <c r="B40" s="1" t="s">
        <v>409</v>
      </c>
      <c r="C40" s="1">
        <v>3</v>
      </c>
      <c r="D40" s="1">
        <v>8</v>
      </c>
      <c r="E40" s="1" t="s">
        <v>406</v>
      </c>
      <c r="F40" s="1" t="s">
        <v>405</v>
      </c>
      <c r="G40" s="1" t="s">
        <v>404</v>
      </c>
      <c r="H40" s="1" t="s">
        <v>403</v>
      </c>
      <c r="I40" s="53">
        <v>12301</v>
      </c>
      <c r="J40" s="1">
        <v>1</v>
      </c>
      <c r="K40" s="1">
        <v>4</v>
      </c>
      <c r="L40" s="1" t="s">
        <v>401</v>
      </c>
      <c r="M40" s="1" t="s">
        <v>400</v>
      </c>
      <c r="N40" s="42">
        <v>413237</v>
      </c>
      <c r="O40" s="41"/>
      <c r="P40" s="8" t="str">
        <f t="shared" si="0"/>
        <v>E00612301400000000000</v>
      </c>
      <c r="R40" s="8" t="str">
        <f t="shared" si="1"/>
        <v>1</v>
      </c>
      <c r="S40" s="8" t="str">
        <f t="shared" si="2"/>
        <v>1</v>
      </c>
    </row>
    <row r="41" spans="1:19" ht="20.100000000000001" customHeight="1" x14ac:dyDescent="0.25">
      <c r="A41" s="5"/>
      <c r="B41" s="1" t="s">
        <v>409</v>
      </c>
      <c r="C41" s="1">
        <v>3</v>
      </c>
      <c r="D41" s="1">
        <v>8</v>
      </c>
      <c r="E41" s="1" t="s">
        <v>406</v>
      </c>
      <c r="F41" s="1" t="s">
        <v>405</v>
      </c>
      <c r="G41" s="1" t="s">
        <v>404</v>
      </c>
      <c r="H41" s="1" t="s">
        <v>403</v>
      </c>
      <c r="I41" s="53">
        <v>15501</v>
      </c>
      <c r="J41" s="1">
        <v>1</v>
      </c>
      <c r="K41" s="1">
        <v>4</v>
      </c>
      <c r="L41" s="1" t="s">
        <v>401</v>
      </c>
      <c r="M41" s="1" t="s">
        <v>400</v>
      </c>
      <c r="N41" s="42">
        <v>750000</v>
      </c>
      <c r="O41" s="41"/>
      <c r="P41" s="8" t="str">
        <f t="shared" si="0"/>
        <v>E00615501400000000000</v>
      </c>
      <c r="R41" s="8" t="str">
        <f t="shared" si="1"/>
        <v>1</v>
      </c>
      <c r="S41" s="8" t="str">
        <f t="shared" si="2"/>
        <v>1</v>
      </c>
    </row>
    <row r="42" spans="1:19" ht="20.100000000000001" customHeight="1" x14ac:dyDescent="0.25">
      <c r="A42" s="5"/>
      <c r="B42" s="1" t="s">
        <v>409</v>
      </c>
      <c r="C42" s="1">
        <v>3</v>
      </c>
      <c r="D42" s="1">
        <v>8</v>
      </c>
      <c r="E42" s="1" t="s">
        <v>406</v>
      </c>
      <c r="F42" s="1" t="s">
        <v>405</v>
      </c>
      <c r="G42" s="1" t="s">
        <v>404</v>
      </c>
      <c r="H42" s="1" t="s">
        <v>403</v>
      </c>
      <c r="I42" s="53">
        <v>15901</v>
      </c>
      <c r="J42" s="1">
        <v>1</v>
      </c>
      <c r="K42" s="1">
        <v>4</v>
      </c>
      <c r="L42" s="1" t="s">
        <v>401</v>
      </c>
      <c r="M42" s="1" t="s">
        <v>400</v>
      </c>
      <c r="N42" s="42">
        <v>1346400</v>
      </c>
      <c r="O42" s="41"/>
      <c r="P42" s="8" t="str">
        <f t="shared" si="0"/>
        <v>E00615901400000000000</v>
      </c>
      <c r="R42" s="8" t="str">
        <f t="shared" si="1"/>
        <v>1</v>
      </c>
      <c r="S42" s="8" t="str">
        <f t="shared" si="2"/>
        <v>1</v>
      </c>
    </row>
    <row r="43" spans="1:19" ht="20.100000000000001" customHeight="1" x14ac:dyDescent="0.25">
      <c r="A43" s="5"/>
      <c r="B43" s="1" t="s">
        <v>409</v>
      </c>
      <c r="C43" s="1">
        <v>3</v>
      </c>
      <c r="D43" s="1">
        <v>8</v>
      </c>
      <c r="E43" s="1" t="s">
        <v>406</v>
      </c>
      <c r="F43" s="1" t="s">
        <v>405</v>
      </c>
      <c r="G43" s="1" t="s">
        <v>404</v>
      </c>
      <c r="H43" s="1" t="s">
        <v>403</v>
      </c>
      <c r="I43" s="53">
        <v>21101</v>
      </c>
      <c r="J43" s="1">
        <v>1</v>
      </c>
      <c r="K43" s="1">
        <v>4</v>
      </c>
      <c r="L43" s="1" t="s">
        <v>401</v>
      </c>
      <c r="M43" s="1" t="s">
        <v>400</v>
      </c>
      <c r="N43" s="42">
        <v>365491</v>
      </c>
      <c r="O43" s="41"/>
      <c r="P43" s="8" t="str">
        <f t="shared" si="0"/>
        <v>E00621101400000000000</v>
      </c>
      <c r="R43" s="8" t="str">
        <f t="shared" si="1"/>
        <v>2</v>
      </c>
      <c r="S43" s="8" t="str">
        <f t="shared" si="2"/>
        <v>2</v>
      </c>
    </row>
    <row r="44" spans="1:19" ht="20.100000000000001" customHeight="1" x14ac:dyDescent="0.25">
      <c r="A44" s="5"/>
      <c r="B44" s="1" t="s">
        <v>409</v>
      </c>
      <c r="C44" s="1">
        <v>3</v>
      </c>
      <c r="D44" s="1">
        <v>8</v>
      </c>
      <c r="E44" s="1" t="s">
        <v>406</v>
      </c>
      <c r="F44" s="1" t="s">
        <v>405</v>
      </c>
      <c r="G44" s="1" t="s">
        <v>404</v>
      </c>
      <c r="H44" s="1" t="s">
        <v>403</v>
      </c>
      <c r="I44" s="53">
        <v>21201</v>
      </c>
      <c r="J44" s="1">
        <v>1</v>
      </c>
      <c r="K44" s="1">
        <v>4</v>
      </c>
      <c r="L44" s="1" t="s">
        <v>401</v>
      </c>
      <c r="M44" s="1" t="s">
        <v>400</v>
      </c>
      <c r="N44" s="42">
        <v>118454</v>
      </c>
      <c r="O44" s="41"/>
      <c r="P44" s="8" t="str">
        <f t="shared" si="0"/>
        <v>E00621201400000000000</v>
      </c>
      <c r="R44" s="8" t="str">
        <f t="shared" si="1"/>
        <v>2</v>
      </c>
      <c r="S44" s="8" t="str">
        <f t="shared" si="2"/>
        <v>2</v>
      </c>
    </row>
    <row r="45" spans="1:19" ht="20.100000000000001" customHeight="1" x14ac:dyDescent="0.25">
      <c r="A45" s="5"/>
      <c r="B45" s="1" t="s">
        <v>409</v>
      </c>
      <c r="C45" s="1">
        <v>3</v>
      </c>
      <c r="D45" s="1">
        <v>8</v>
      </c>
      <c r="E45" s="1" t="s">
        <v>406</v>
      </c>
      <c r="F45" s="1" t="s">
        <v>405</v>
      </c>
      <c r="G45" s="1" t="s">
        <v>404</v>
      </c>
      <c r="H45" s="1" t="s">
        <v>403</v>
      </c>
      <c r="I45" s="53">
        <v>21401</v>
      </c>
      <c r="J45" s="1">
        <v>1</v>
      </c>
      <c r="K45" s="1">
        <v>4</v>
      </c>
      <c r="L45" s="1" t="s">
        <v>401</v>
      </c>
      <c r="M45" s="1" t="s">
        <v>400</v>
      </c>
      <c r="N45" s="42">
        <v>100000</v>
      </c>
      <c r="O45" s="41"/>
      <c r="P45" s="8" t="str">
        <f t="shared" si="0"/>
        <v>E00621401400000000000</v>
      </c>
      <c r="R45" s="8" t="str">
        <f t="shared" si="1"/>
        <v>2</v>
      </c>
      <c r="S45" s="8" t="str">
        <f t="shared" si="2"/>
        <v>2</v>
      </c>
    </row>
    <row r="46" spans="1:19" ht="20.100000000000001" customHeight="1" x14ac:dyDescent="0.25">
      <c r="A46" s="5"/>
      <c r="B46" s="1" t="s">
        <v>409</v>
      </c>
      <c r="C46" s="1">
        <v>3</v>
      </c>
      <c r="D46" s="1">
        <v>8</v>
      </c>
      <c r="E46" s="1" t="s">
        <v>406</v>
      </c>
      <c r="F46" s="1" t="s">
        <v>405</v>
      </c>
      <c r="G46" s="1" t="s">
        <v>404</v>
      </c>
      <c r="H46" s="1" t="s">
        <v>403</v>
      </c>
      <c r="I46" s="53">
        <v>21501</v>
      </c>
      <c r="J46" s="1">
        <v>1</v>
      </c>
      <c r="K46" s="1">
        <v>4</v>
      </c>
      <c r="L46" s="1" t="s">
        <v>401</v>
      </c>
      <c r="M46" s="1" t="s">
        <v>400</v>
      </c>
      <c r="N46" s="42">
        <v>50000</v>
      </c>
      <c r="O46" s="41"/>
      <c r="P46" s="8" t="str">
        <f t="shared" si="0"/>
        <v>E00621501400000000000</v>
      </c>
      <c r="R46" s="8" t="str">
        <f t="shared" si="1"/>
        <v>2</v>
      </c>
      <c r="S46" s="8" t="str">
        <f t="shared" si="2"/>
        <v>2</v>
      </c>
    </row>
    <row r="47" spans="1:19" ht="20.100000000000001" customHeight="1" x14ac:dyDescent="0.25">
      <c r="A47" s="5"/>
      <c r="B47" s="1" t="s">
        <v>409</v>
      </c>
      <c r="C47" s="1">
        <v>3</v>
      </c>
      <c r="D47" s="1">
        <v>8</v>
      </c>
      <c r="E47" s="1" t="s">
        <v>406</v>
      </c>
      <c r="F47" s="1" t="s">
        <v>405</v>
      </c>
      <c r="G47" s="1" t="s">
        <v>404</v>
      </c>
      <c r="H47" s="1" t="s">
        <v>403</v>
      </c>
      <c r="I47" s="53">
        <v>21502</v>
      </c>
      <c r="J47" s="1">
        <v>1</v>
      </c>
      <c r="K47" s="1">
        <v>4</v>
      </c>
      <c r="L47" s="1" t="s">
        <v>401</v>
      </c>
      <c r="M47" s="1" t="s">
        <v>400</v>
      </c>
      <c r="N47" s="42">
        <v>700000</v>
      </c>
      <c r="O47" s="41"/>
      <c r="P47" s="8" t="str">
        <f t="shared" si="0"/>
        <v>E00621502400000000000</v>
      </c>
      <c r="R47" s="8" t="str">
        <f t="shared" si="1"/>
        <v>2</v>
      </c>
      <c r="S47" s="8" t="str">
        <f t="shared" si="2"/>
        <v>2</v>
      </c>
    </row>
    <row r="48" spans="1:19" s="36" customFormat="1" ht="20.100000000000001" customHeight="1" x14ac:dyDescent="0.25">
      <c r="A48" s="5"/>
      <c r="B48" s="1" t="s">
        <v>409</v>
      </c>
      <c r="C48" s="1">
        <v>3</v>
      </c>
      <c r="D48" s="1">
        <v>8</v>
      </c>
      <c r="E48" s="1" t="s">
        <v>406</v>
      </c>
      <c r="F48" s="1" t="s">
        <v>405</v>
      </c>
      <c r="G48" s="1" t="s">
        <v>404</v>
      </c>
      <c r="H48" s="1" t="s">
        <v>403</v>
      </c>
      <c r="I48" s="53">
        <v>21601</v>
      </c>
      <c r="J48" s="1">
        <v>1</v>
      </c>
      <c r="K48" s="1">
        <v>4</v>
      </c>
      <c r="L48" s="1" t="s">
        <v>401</v>
      </c>
      <c r="M48" s="1" t="s">
        <v>400</v>
      </c>
      <c r="N48" s="42">
        <v>99500</v>
      </c>
      <c r="O48" s="41"/>
      <c r="P48" s="8" t="str">
        <f t="shared" si="0"/>
        <v>E00621601400000000000</v>
      </c>
      <c r="R48" s="8" t="str">
        <f t="shared" si="1"/>
        <v>2</v>
      </c>
      <c r="S48" s="8" t="str">
        <f t="shared" si="2"/>
        <v>2</v>
      </c>
    </row>
    <row r="49" spans="1:19" s="36" customFormat="1" ht="20.100000000000001" customHeight="1" x14ac:dyDescent="0.25">
      <c r="A49" s="5"/>
      <c r="B49" s="1" t="s">
        <v>409</v>
      </c>
      <c r="C49" s="1">
        <v>3</v>
      </c>
      <c r="D49" s="1">
        <v>8</v>
      </c>
      <c r="E49" s="1" t="s">
        <v>406</v>
      </c>
      <c r="F49" s="1" t="s">
        <v>405</v>
      </c>
      <c r="G49" s="1" t="s">
        <v>404</v>
      </c>
      <c r="H49" s="1" t="s">
        <v>403</v>
      </c>
      <c r="I49" s="53">
        <v>22104</v>
      </c>
      <c r="J49" s="1">
        <v>1</v>
      </c>
      <c r="K49" s="1">
        <v>4</v>
      </c>
      <c r="L49" s="1" t="s">
        <v>401</v>
      </c>
      <c r="M49" s="1" t="s">
        <v>400</v>
      </c>
      <c r="N49" s="42">
        <v>161156</v>
      </c>
      <c r="O49" s="41"/>
      <c r="P49" s="8" t="str">
        <f t="shared" si="0"/>
        <v>E00622104400000000000</v>
      </c>
      <c r="R49" s="8" t="str">
        <f t="shared" si="1"/>
        <v>2</v>
      </c>
      <c r="S49" s="8" t="str">
        <f t="shared" si="2"/>
        <v>2</v>
      </c>
    </row>
    <row r="50" spans="1:19" s="36" customFormat="1" ht="20.100000000000001" customHeight="1" x14ac:dyDescent="0.25">
      <c r="A50" s="5"/>
      <c r="B50" s="1" t="s">
        <v>409</v>
      </c>
      <c r="C50" s="1">
        <v>3</v>
      </c>
      <c r="D50" s="1">
        <v>8</v>
      </c>
      <c r="E50" s="1" t="s">
        <v>406</v>
      </c>
      <c r="F50" s="1" t="s">
        <v>405</v>
      </c>
      <c r="G50" s="1" t="s">
        <v>404</v>
      </c>
      <c r="H50" s="1" t="s">
        <v>403</v>
      </c>
      <c r="I50" s="53">
        <v>22106</v>
      </c>
      <c r="J50" s="1">
        <v>1</v>
      </c>
      <c r="K50" s="1">
        <v>4</v>
      </c>
      <c r="L50" s="1" t="s">
        <v>401</v>
      </c>
      <c r="M50" s="1" t="s">
        <v>400</v>
      </c>
      <c r="N50" s="42">
        <v>519928</v>
      </c>
      <c r="O50" s="41"/>
      <c r="P50" s="8" t="str">
        <f t="shared" si="0"/>
        <v>E00622106400000000000</v>
      </c>
      <c r="R50" s="8" t="str">
        <f t="shared" si="1"/>
        <v>2</v>
      </c>
      <c r="S50" s="8" t="str">
        <f t="shared" si="2"/>
        <v>2</v>
      </c>
    </row>
    <row r="51" spans="1:19" s="36" customFormat="1" ht="20.100000000000001" customHeight="1" x14ac:dyDescent="0.25">
      <c r="A51" s="5"/>
      <c r="B51" s="1" t="s">
        <v>409</v>
      </c>
      <c r="C51" s="1">
        <v>3</v>
      </c>
      <c r="D51" s="1">
        <v>8</v>
      </c>
      <c r="E51" s="1" t="s">
        <v>406</v>
      </c>
      <c r="F51" s="1" t="s">
        <v>405</v>
      </c>
      <c r="G51" s="1" t="s">
        <v>404</v>
      </c>
      <c r="H51" s="1" t="s">
        <v>403</v>
      </c>
      <c r="I51" s="53">
        <v>22301</v>
      </c>
      <c r="J51" s="1">
        <v>1</v>
      </c>
      <c r="K51" s="1">
        <v>4</v>
      </c>
      <c r="L51" s="1" t="s">
        <v>401</v>
      </c>
      <c r="M51" s="1" t="s">
        <v>400</v>
      </c>
      <c r="N51" s="42">
        <v>30000</v>
      </c>
      <c r="O51" s="41"/>
      <c r="P51" s="8" t="str">
        <f t="shared" si="0"/>
        <v>E00622301400000000000</v>
      </c>
      <c r="R51" s="8" t="str">
        <f t="shared" si="1"/>
        <v>2</v>
      </c>
      <c r="S51" s="8" t="str">
        <f t="shared" si="2"/>
        <v>2</v>
      </c>
    </row>
    <row r="52" spans="1:19" s="36" customFormat="1" ht="20.100000000000001" customHeight="1" x14ac:dyDescent="0.25">
      <c r="A52" s="5"/>
      <c r="B52" s="1" t="s">
        <v>409</v>
      </c>
      <c r="C52" s="1">
        <v>3</v>
      </c>
      <c r="D52" s="1">
        <v>8</v>
      </c>
      <c r="E52" s="1" t="s">
        <v>406</v>
      </c>
      <c r="F52" s="1" t="s">
        <v>405</v>
      </c>
      <c r="G52" s="1" t="s">
        <v>404</v>
      </c>
      <c r="H52" s="1" t="s">
        <v>403</v>
      </c>
      <c r="I52" s="53">
        <v>24201</v>
      </c>
      <c r="J52" s="1">
        <v>1</v>
      </c>
      <c r="K52" s="1">
        <v>4</v>
      </c>
      <c r="L52" s="1" t="s">
        <v>401</v>
      </c>
      <c r="M52" s="1" t="s">
        <v>400</v>
      </c>
      <c r="N52" s="42">
        <v>10000</v>
      </c>
      <c r="O52" s="41"/>
      <c r="P52" s="8" t="str">
        <f t="shared" si="0"/>
        <v>E00624201400000000000</v>
      </c>
      <c r="R52" s="8" t="str">
        <f t="shared" si="1"/>
        <v>2</v>
      </c>
      <c r="S52" s="8" t="str">
        <f t="shared" si="2"/>
        <v>2</v>
      </c>
    </row>
    <row r="53" spans="1:19" s="36" customFormat="1" ht="20.100000000000001" customHeight="1" x14ac:dyDescent="0.25">
      <c r="A53" s="5"/>
      <c r="B53" s="1" t="s">
        <v>409</v>
      </c>
      <c r="C53" s="1">
        <v>3</v>
      </c>
      <c r="D53" s="1">
        <v>8</v>
      </c>
      <c r="E53" s="1" t="s">
        <v>406</v>
      </c>
      <c r="F53" s="1" t="s">
        <v>405</v>
      </c>
      <c r="G53" s="1" t="s">
        <v>404</v>
      </c>
      <c r="H53" s="1" t="s">
        <v>403</v>
      </c>
      <c r="I53" s="53">
        <v>24301</v>
      </c>
      <c r="J53" s="1">
        <v>1</v>
      </c>
      <c r="K53" s="1">
        <v>4</v>
      </c>
      <c r="L53" s="1" t="s">
        <v>401</v>
      </c>
      <c r="M53" s="1" t="s">
        <v>400</v>
      </c>
      <c r="N53" s="42">
        <v>10000</v>
      </c>
      <c r="O53" s="41"/>
      <c r="P53" s="8" t="str">
        <f t="shared" si="0"/>
        <v>E00624301400000000000</v>
      </c>
      <c r="R53" s="8" t="str">
        <f t="shared" si="1"/>
        <v>2</v>
      </c>
      <c r="S53" s="8" t="str">
        <f t="shared" si="2"/>
        <v>2</v>
      </c>
    </row>
    <row r="54" spans="1:19" s="36" customFormat="1" ht="20.100000000000001" customHeight="1" x14ac:dyDescent="0.25">
      <c r="A54" s="5"/>
      <c r="B54" s="1" t="s">
        <v>409</v>
      </c>
      <c r="C54" s="1">
        <v>3</v>
      </c>
      <c r="D54" s="1">
        <v>8</v>
      </c>
      <c r="E54" s="1" t="s">
        <v>406</v>
      </c>
      <c r="F54" s="1" t="s">
        <v>405</v>
      </c>
      <c r="G54" s="1" t="s">
        <v>404</v>
      </c>
      <c r="H54" s="1" t="s">
        <v>403</v>
      </c>
      <c r="I54" s="53">
        <v>24401</v>
      </c>
      <c r="J54" s="1">
        <v>1</v>
      </c>
      <c r="K54" s="1">
        <v>4</v>
      </c>
      <c r="L54" s="1" t="s">
        <v>401</v>
      </c>
      <c r="M54" s="1" t="s">
        <v>400</v>
      </c>
      <c r="N54" s="42">
        <v>10000</v>
      </c>
      <c r="O54" s="41"/>
      <c r="P54" s="8" t="str">
        <f t="shared" si="0"/>
        <v>E00624401400000000000</v>
      </c>
      <c r="R54" s="8" t="str">
        <f t="shared" si="1"/>
        <v>2</v>
      </c>
      <c r="S54" s="8" t="str">
        <f t="shared" si="2"/>
        <v>2</v>
      </c>
    </row>
    <row r="55" spans="1:19" s="36" customFormat="1" ht="20.100000000000001" customHeight="1" x14ac:dyDescent="0.25">
      <c r="A55" s="5"/>
      <c r="B55" s="1" t="s">
        <v>409</v>
      </c>
      <c r="C55" s="1">
        <v>3</v>
      </c>
      <c r="D55" s="1">
        <v>8</v>
      </c>
      <c r="E55" s="1" t="s">
        <v>406</v>
      </c>
      <c r="F55" s="1" t="s">
        <v>405</v>
      </c>
      <c r="G55" s="1" t="s">
        <v>404</v>
      </c>
      <c r="H55" s="1" t="s">
        <v>403</v>
      </c>
      <c r="I55" s="53">
        <v>24501</v>
      </c>
      <c r="J55" s="1">
        <v>1</v>
      </c>
      <c r="K55" s="1">
        <v>4</v>
      </c>
      <c r="L55" s="1" t="s">
        <v>401</v>
      </c>
      <c r="M55" s="1" t="s">
        <v>400</v>
      </c>
      <c r="N55" s="42">
        <v>10000</v>
      </c>
      <c r="O55" s="41"/>
      <c r="P55" s="8" t="str">
        <f t="shared" si="0"/>
        <v>E00624501400000000000</v>
      </c>
      <c r="R55" s="8" t="str">
        <f t="shared" si="1"/>
        <v>2</v>
      </c>
      <c r="S55" s="8" t="str">
        <f t="shared" si="2"/>
        <v>2</v>
      </c>
    </row>
    <row r="56" spans="1:19" s="36" customFormat="1" ht="20.100000000000001" customHeight="1" x14ac:dyDescent="0.25">
      <c r="A56" s="5"/>
      <c r="B56" s="1" t="s">
        <v>409</v>
      </c>
      <c r="C56" s="1">
        <v>3</v>
      </c>
      <c r="D56" s="1">
        <v>8</v>
      </c>
      <c r="E56" s="1" t="s">
        <v>406</v>
      </c>
      <c r="F56" s="1" t="s">
        <v>405</v>
      </c>
      <c r="G56" s="1" t="s">
        <v>404</v>
      </c>
      <c r="H56" s="1" t="s">
        <v>403</v>
      </c>
      <c r="I56" s="53">
        <v>24601</v>
      </c>
      <c r="J56" s="1">
        <v>1</v>
      </c>
      <c r="K56" s="1">
        <v>4</v>
      </c>
      <c r="L56" s="1" t="s">
        <v>401</v>
      </c>
      <c r="M56" s="1" t="s">
        <v>400</v>
      </c>
      <c r="N56" s="42">
        <v>3530000</v>
      </c>
      <c r="O56" s="41"/>
      <c r="P56" s="8" t="str">
        <f t="shared" si="0"/>
        <v>E00624601400000000000</v>
      </c>
      <c r="R56" s="8" t="str">
        <f t="shared" si="1"/>
        <v>2</v>
      </c>
      <c r="S56" s="8" t="str">
        <f t="shared" si="2"/>
        <v>2</v>
      </c>
    </row>
    <row r="57" spans="1:19" s="36" customFormat="1" ht="20.100000000000001" customHeight="1" x14ac:dyDescent="0.25">
      <c r="A57" s="5"/>
      <c r="B57" s="1" t="s">
        <v>409</v>
      </c>
      <c r="C57" s="1">
        <v>3</v>
      </c>
      <c r="D57" s="1">
        <v>8</v>
      </c>
      <c r="E57" s="1" t="s">
        <v>406</v>
      </c>
      <c r="F57" s="1" t="s">
        <v>405</v>
      </c>
      <c r="G57" s="1" t="s">
        <v>404</v>
      </c>
      <c r="H57" s="1" t="s">
        <v>403</v>
      </c>
      <c r="I57" s="53">
        <v>24701</v>
      </c>
      <c r="J57" s="1">
        <v>1</v>
      </c>
      <c r="K57" s="1">
        <v>4</v>
      </c>
      <c r="L57" s="1" t="s">
        <v>401</v>
      </c>
      <c r="M57" s="1" t="s">
        <v>400</v>
      </c>
      <c r="N57" s="42">
        <v>943000</v>
      </c>
      <c r="O57" s="41"/>
      <c r="P57" s="8" t="str">
        <f t="shared" si="0"/>
        <v>E00624701400000000000</v>
      </c>
      <c r="R57" s="8" t="str">
        <f t="shared" si="1"/>
        <v>2</v>
      </c>
      <c r="S57" s="8" t="str">
        <f t="shared" si="2"/>
        <v>2</v>
      </c>
    </row>
    <row r="58" spans="1:19" s="36" customFormat="1" ht="20.100000000000001" customHeight="1" x14ac:dyDescent="0.25">
      <c r="A58" s="5"/>
      <c r="B58" s="1" t="s">
        <v>409</v>
      </c>
      <c r="C58" s="1">
        <v>3</v>
      </c>
      <c r="D58" s="1">
        <v>8</v>
      </c>
      <c r="E58" s="1" t="s">
        <v>406</v>
      </c>
      <c r="F58" s="1" t="s">
        <v>405</v>
      </c>
      <c r="G58" s="1" t="s">
        <v>404</v>
      </c>
      <c r="H58" s="1" t="s">
        <v>403</v>
      </c>
      <c r="I58" s="53">
        <v>24801</v>
      </c>
      <c r="J58" s="1">
        <v>1</v>
      </c>
      <c r="K58" s="1">
        <v>4</v>
      </c>
      <c r="L58" s="1" t="s">
        <v>401</v>
      </c>
      <c r="M58" s="1" t="s">
        <v>400</v>
      </c>
      <c r="N58" s="42">
        <v>145400</v>
      </c>
      <c r="O58" s="41"/>
      <c r="P58" s="8" t="str">
        <f t="shared" si="0"/>
        <v>E00624801400000000000</v>
      </c>
      <c r="R58" s="8" t="str">
        <f t="shared" si="1"/>
        <v>2</v>
      </c>
      <c r="S58" s="8" t="str">
        <f t="shared" si="2"/>
        <v>2</v>
      </c>
    </row>
    <row r="59" spans="1:19" s="36" customFormat="1" ht="20.100000000000001" customHeight="1" x14ac:dyDescent="0.25">
      <c r="A59" s="5"/>
      <c r="B59" s="1" t="s">
        <v>409</v>
      </c>
      <c r="C59" s="1">
        <v>3</v>
      </c>
      <c r="D59" s="1">
        <v>8</v>
      </c>
      <c r="E59" s="1" t="s">
        <v>406</v>
      </c>
      <c r="F59" s="1" t="s">
        <v>405</v>
      </c>
      <c r="G59" s="1" t="s">
        <v>404</v>
      </c>
      <c r="H59" s="1" t="s">
        <v>403</v>
      </c>
      <c r="I59" s="53">
        <v>24901</v>
      </c>
      <c r="J59" s="1">
        <v>1</v>
      </c>
      <c r="K59" s="1">
        <v>4</v>
      </c>
      <c r="L59" s="1" t="s">
        <v>401</v>
      </c>
      <c r="M59" s="1" t="s">
        <v>400</v>
      </c>
      <c r="N59" s="42">
        <v>300000</v>
      </c>
      <c r="O59" s="41"/>
      <c r="P59" s="8" t="str">
        <f t="shared" si="0"/>
        <v>E00624901400000000000</v>
      </c>
      <c r="R59" s="8" t="str">
        <f t="shared" si="1"/>
        <v>2</v>
      </c>
      <c r="S59" s="8" t="str">
        <f t="shared" si="2"/>
        <v>2</v>
      </c>
    </row>
    <row r="60" spans="1:19" s="36" customFormat="1" ht="20.100000000000001" customHeight="1" x14ac:dyDescent="0.25">
      <c r="A60" s="5"/>
      <c r="B60" s="1" t="s">
        <v>409</v>
      </c>
      <c r="C60" s="1">
        <v>3</v>
      </c>
      <c r="D60" s="1">
        <v>8</v>
      </c>
      <c r="E60" s="1" t="s">
        <v>406</v>
      </c>
      <c r="F60" s="1" t="s">
        <v>405</v>
      </c>
      <c r="G60" s="1" t="s">
        <v>404</v>
      </c>
      <c r="H60" s="1" t="s">
        <v>403</v>
      </c>
      <c r="I60" s="53">
        <v>25101</v>
      </c>
      <c r="J60" s="1">
        <v>1</v>
      </c>
      <c r="K60" s="1">
        <v>4</v>
      </c>
      <c r="L60" s="1" t="s">
        <v>401</v>
      </c>
      <c r="M60" s="1" t="s">
        <v>400</v>
      </c>
      <c r="N60" s="42">
        <v>178500</v>
      </c>
      <c r="O60" s="41"/>
      <c r="P60" s="8" t="str">
        <f t="shared" si="0"/>
        <v>E00625101400000000000</v>
      </c>
      <c r="R60" s="8" t="str">
        <f t="shared" si="1"/>
        <v>2</v>
      </c>
      <c r="S60" s="8" t="str">
        <f t="shared" si="2"/>
        <v>2</v>
      </c>
    </row>
    <row r="61" spans="1:19" s="36" customFormat="1" ht="20.100000000000001" customHeight="1" x14ac:dyDescent="0.25">
      <c r="A61" s="5"/>
      <c r="B61" s="1" t="s">
        <v>409</v>
      </c>
      <c r="C61" s="1">
        <v>3</v>
      </c>
      <c r="D61" s="1">
        <v>8</v>
      </c>
      <c r="E61" s="1" t="s">
        <v>406</v>
      </c>
      <c r="F61" s="1" t="s">
        <v>405</v>
      </c>
      <c r="G61" s="1" t="s">
        <v>404</v>
      </c>
      <c r="H61" s="1" t="s">
        <v>403</v>
      </c>
      <c r="I61" s="53">
        <v>25501</v>
      </c>
      <c r="J61" s="1">
        <v>1</v>
      </c>
      <c r="K61" s="1">
        <v>4</v>
      </c>
      <c r="L61" s="1" t="s">
        <v>401</v>
      </c>
      <c r="M61" s="1" t="s">
        <v>400</v>
      </c>
      <c r="N61" s="42">
        <v>2021000</v>
      </c>
      <c r="O61" s="41"/>
      <c r="P61" s="8" t="str">
        <f t="shared" si="0"/>
        <v>E00625501400000000000</v>
      </c>
      <c r="R61" s="8" t="str">
        <f t="shared" si="1"/>
        <v>2</v>
      </c>
      <c r="S61" s="8" t="str">
        <f t="shared" si="2"/>
        <v>2</v>
      </c>
    </row>
    <row r="62" spans="1:19" s="36" customFormat="1" ht="20.100000000000001" customHeight="1" x14ac:dyDescent="0.25">
      <c r="A62" s="5"/>
      <c r="B62" s="1" t="s">
        <v>409</v>
      </c>
      <c r="C62" s="1">
        <v>3</v>
      </c>
      <c r="D62" s="1">
        <v>8</v>
      </c>
      <c r="E62" s="1" t="s">
        <v>406</v>
      </c>
      <c r="F62" s="1" t="s">
        <v>405</v>
      </c>
      <c r="G62" s="1" t="s">
        <v>404</v>
      </c>
      <c r="H62" s="1" t="s">
        <v>403</v>
      </c>
      <c r="I62" s="53">
        <v>25901</v>
      </c>
      <c r="J62" s="1">
        <v>1</v>
      </c>
      <c r="K62" s="1">
        <v>4</v>
      </c>
      <c r="L62" s="1" t="s">
        <v>401</v>
      </c>
      <c r="M62" s="1" t="s">
        <v>400</v>
      </c>
      <c r="N62" s="42">
        <v>2399399</v>
      </c>
      <c r="O62" s="41"/>
      <c r="P62" s="8" t="str">
        <f t="shared" si="0"/>
        <v>E00625901400000000000</v>
      </c>
      <c r="R62" s="8" t="str">
        <f t="shared" si="1"/>
        <v>2</v>
      </c>
      <c r="S62" s="8" t="str">
        <f t="shared" si="2"/>
        <v>2</v>
      </c>
    </row>
    <row r="63" spans="1:19" s="36" customFormat="1" ht="20.100000000000001" customHeight="1" x14ac:dyDescent="0.25">
      <c r="A63" s="5"/>
      <c r="B63" s="1" t="s">
        <v>409</v>
      </c>
      <c r="C63" s="1">
        <v>3</v>
      </c>
      <c r="D63" s="1">
        <v>8</v>
      </c>
      <c r="E63" s="1" t="s">
        <v>406</v>
      </c>
      <c r="F63" s="1" t="s">
        <v>405</v>
      </c>
      <c r="G63" s="1" t="s">
        <v>404</v>
      </c>
      <c r="H63" s="1" t="s">
        <v>403</v>
      </c>
      <c r="I63" s="53">
        <v>26102</v>
      </c>
      <c r="J63" s="1">
        <v>1</v>
      </c>
      <c r="K63" s="1">
        <v>4</v>
      </c>
      <c r="L63" s="1" t="s">
        <v>401</v>
      </c>
      <c r="M63" s="1" t="s">
        <v>400</v>
      </c>
      <c r="N63" s="42">
        <v>1150000</v>
      </c>
      <c r="O63" s="41"/>
      <c r="P63" s="8" t="str">
        <f t="shared" si="0"/>
        <v>E00626102400000000000</v>
      </c>
      <c r="R63" s="8" t="str">
        <f t="shared" si="1"/>
        <v>2</v>
      </c>
      <c r="S63" s="8" t="str">
        <f t="shared" si="2"/>
        <v>2</v>
      </c>
    </row>
    <row r="64" spans="1:19" s="36" customFormat="1" ht="20.100000000000001" customHeight="1" x14ac:dyDescent="0.25">
      <c r="A64" s="5"/>
      <c r="B64" s="1" t="s">
        <v>409</v>
      </c>
      <c r="C64" s="1">
        <v>3</v>
      </c>
      <c r="D64" s="1">
        <v>8</v>
      </c>
      <c r="E64" s="1" t="s">
        <v>406</v>
      </c>
      <c r="F64" s="1" t="s">
        <v>405</v>
      </c>
      <c r="G64" s="1" t="s">
        <v>404</v>
      </c>
      <c r="H64" s="1" t="s">
        <v>403</v>
      </c>
      <c r="I64" s="53">
        <v>26105</v>
      </c>
      <c r="J64" s="1">
        <v>1</v>
      </c>
      <c r="K64" s="1">
        <v>4</v>
      </c>
      <c r="L64" s="1" t="s">
        <v>401</v>
      </c>
      <c r="M64" s="1" t="s">
        <v>400</v>
      </c>
      <c r="N64" s="42">
        <v>412000</v>
      </c>
      <c r="O64" s="41"/>
      <c r="P64" s="8" t="str">
        <f t="shared" si="0"/>
        <v>E00626105400000000000</v>
      </c>
      <c r="R64" s="8" t="str">
        <f t="shared" si="1"/>
        <v>2</v>
      </c>
      <c r="S64" s="8" t="str">
        <f t="shared" si="2"/>
        <v>2</v>
      </c>
    </row>
    <row r="65" spans="1:19" s="36" customFormat="1" ht="20.100000000000001" customHeight="1" x14ac:dyDescent="0.25">
      <c r="A65" s="5"/>
      <c r="B65" s="1" t="s">
        <v>409</v>
      </c>
      <c r="C65" s="1">
        <v>3</v>
      </c>
      <c r="D65" s="1">
        <v>8</v>
      </c>
      <c r="E65" s="1" t="s">
        <v>406</v>
      </c>
      <c r="F65" s="1" t="s">
        <v>405</v>
      </c>
      <c r="G65" s="1" t="s">
        <v>404</v>
      </c>
      <c r="H65" s="1" t="s">
        <v>403</v>
      </c>
      <c r="I65" s="53">
        <v>27101</v>
      </c>
      <c r="J65" s="1">
        <v>1</v>
      </c>
      <c r="K65" s="1">
        <v>4</v>
      </c>
      <c r="L65" s="1" t="s">
        <v>401</v>
      </c>
      <c r="M65" s="1" t="s">
        <v>400</v>
      </c>
      <c r="N65" s="42">
        <v>370000</v>
      </c>
      <c r="O65" s="41"/>
      <c r="P65" s="8" t="str">
        <f t="shared" si="0"/>
        <v>E00627101400000000000</v>
      </c>
      <c r="R65" s="8" t="str">
        <f t="shared" si="1"/>
        <v>2</v>
      </c>
      <c r="S65" s="8" t="str">
        <f t="shared" si="2"/>
        <v>2</v>
      </c>
    </row>
    <row r="66" spans="1:19" s="36" customFormat="1" ht="20.100000000000001" customHeight="1" x14ac:dyDescent="0.25">
      <c r="A66" s="5"/>
      <c r="B66" s="1" t="s">
        <v>409</v>
      </c>
      <c r="C66" s="1">
        <v>3</v>
      </c>
      <c r="D66" s="1">
        <v>8</v>
      </c>
      <c r="E66" s="1" t="s">
        <v>406</v>
      </c>
      <c r="F66" s="1" t="s">
        <v>405</v>
      </c>
      <c r="G66" s="1" t="s">
        <v>404</v>
      </c>
      <c r="H66" s="1" t="s">
        <v>403</v>
      </c>
      <c r="I66" s="53">
        <v>27201</v>
      </c>
      <c r="J66" s="1">
        <v>1</v>
      </c>
      <c r="K66" s="1">
        <v>4</v>
      </c>
      <c r="L66" s="1" t="s">
        <v>401</v>
      </c>
      <c r="M66" s="1" t="s">
        <v>400</v>
      </c>
      <c r="N66" s="42">
        <v>400000</v>
      </c>
      <c r="O66" s="41"/>
      <c r="P66" s="8" t="str">
        <f t="shared" si="0"/>
        <v>E00627201400000000000</v>
      </c>
      <c r="R66" s="8" t="str">
        <f t="shared" si="1"/>
        <v>2</v>
      </c>
      <c r="S66" s="8" t="str">
        <f t="shared" si="2"/>
        <v>2</v>
      </c>
    </row>
    <row r="67" spans="1:19" s="36" customFormat="1" ht="20.100000000000001" customHeight="1" x14ac:dyDescent="0.25">
      <c r="A67" s="5"/>
      <c r="B67" s="1" t="s">
        <v>409</v>
      </c>
      <c r="C67" s="1">
        <v>3</v>
      </c>
      <c r="D67" s="1">
        <v>8</v>
      </c>
      <c r="E67" s="1" t="s">
        <v>406</v>
      </c>
      <c r="F67" s="1" t="s">
        <v>405</v>
      </c>
      <c r="G67" s="1" t="s">
        <v>404</v>
      </c>
      <c r="H67" s="1" t="s">
        <v>403</v>
      </c>
      <c r="I67" s="53">
        <v>27501</v>
      </c>
      <c r="J67" s="1">
        <v>1</v>
      </c>
      <c r="K67" s="1">
        <v>4</v>
      </c>
      <c r="L67" s="1" t="s">
        <v>401</v>
      </c>
      <c r="M67" s="1" t="s">
        <v>400</v>
      </c>
      <c r="N67" s="42">
        <v>10000</v>
      </c>
      <c r="O67" s="41"/>
      <c r="P67" s="8" t="str">
        <f t="shared" si="0"/>
        <v>E00627501400000000000</v>
      </c>
      <c r="R67" s="8" t="str">
        <f t="shared" si="1"/>
        <v>2</v>
      </c>
      <c r="S67" s="8" t="str">
        <f t="shared" si="2"/>
        <v>2</v>
      </c>
    </row>
    <row r="68" spans="1:19" s="36" customFormat="1" ht="20.100000000000001" customHeight="1" x14ac:dyDescent="0.25">
      <c r="A68" s="5"/>
      <c r="B68" s="1" t="s">
        <v>409</v>
      </c>
      <c r="C68" s="1">
        <v>3</v>
      </c>
      <c r="D68" s="1">
        <v>8</v>
      </c>
      <c r="E68" s="1" t="s">
        <v>406</v>
      </c>
      <c r="F68" s="1" t="s">
        <v>405</v>
      </c>
      <c r="G68" s="1" t="s">
        <v>404</v>
      </c>
      <c r="H68" s="1" t="s">
        <v>403</v>
      </c>
      <c r="I68" s="53">
        <v>29101</v>
      </c>
      <c r="J68" s="1">
        <v>1</v>
      </c>
      <c r="K68" s="1">
        <v>4</v>
      </c>
      <c r="L68" s="1" t="s">
        <v>401</v>
      </c>
      <c r="M68" s="1" t="s">
        <v>400</v>
      </c>
      <c r="N68" s="42">
        <v>406000</v>
      </c>
      <c r="O68" s="41"/>
      <c r="P68" s="8" t="str">
        <f t="shared" si="0"/>
        <v>E00629101400000000000</v>
      </c>
      <c r="R68" s="8" t="str">
        <f t="shared" si="1"/>
        <v>2</v>
      </c>
      <c r="S68" s="8" t="str">
        <f t="shared" si="2"/>
        <v>2</v>
      </c>
    </row>
    <row r="69" spans="1:19" s="36" customFormat="1" ht="20.100000000000001" customHeight="1" x14ac:dyDescent="0.25">
      <c r="A69" s="5"/>
      <c r="B69" s="1" t="s">
        <v>409</v>
      </c>
      <c r="C69" s="1">
        <v>3</v>
      </c>
      <c r="D69" s="1">
        <v>8</v>
      </c>
      <c r="E69" s="1" t="s">
        <v>406</v>
      </c>
      <c r="F69" s="1" t="s">
        <v>405</v>
      </c>
      <c r="G69" s="1" t="s">
        <v>404</v>
      </c>
      <c r="H69" s="1" t="s">
        <v>403</v>
      </c>
      <c r="I69" s="53">
        <v>29201</v>
      </c>
      <c r="J69" s="1">
        <v>1</v>
      </c>
      <c r="K69" s="1">
        <v>4</v>
      </c>
      <c r="L69" s="1" t="s">
        <v>401</v>
      </c>
      <c r="M69" s="1" t="s">
        <v>400</v>
      </c>
      <c r="N69" s="42">
        <v>70000</v>
      </c>
      <c r="O69" s="41"/>
      <c r="P69" s="8" t="str">
        <f t="shared" si="0"/>
        <v>E00629201400000000000</v>
      </c>
      <c r="R69" s="8" t="str">
        <f t="shared" si="1"/>
        <v>2</v>
      </c>
      <c r="S69" s="8" t="str">
        <f t="shared" si="2"/>
        <v>2</v>
      </c>
    </row>
    <row r="70" spans="1:19" s="36" customFormat="1" ht="20.100000000000001" customHeight="1" x14ac:dyDescent="0.25">
      <c r="A70" s="5"/>
      <c r="B70" s="1" t="s">
        <v>409</v>
      </c>
      <c r="C70" s="1">
        <v>3</v>
      </c>
      <c r="D70" s="1">
        <v>8</v>
      </c>
      <c r="E70" s="1" t="s">
        <v>406</v>
      </c>
      <c r="F70" s="1" t="s">
        <v>405</v>
      </c>
      <c r="G70" s="1" t="s">
        <v>404</v>
      </c>
      <c r="H70" s="1" t="s">
        <v>403</v>
      </c>
      <c r="I70" s="53">
        <v>29301</v>
      </c>
      <c r="J70" s="1">
        <v>1</v>
      </c>
      <c r="K70" s="1">
        <v>4</v>
      </c>
      <c r="L70" s="1" t="s">
        <v>401</v>
      </c>
      <c r="M70" s="1" t="s">
        <v>400</v>
      </c>
      <c r="N70" s="42">
        <v>30000</v>
      </c>
      <c r="O70" s="41"/>
      <c r="P70" s="8" t="str">
        <f t="shared" si="0"/>
        <v>E00629301400000000000</v>
      </c>
      <c r="R70" s="8" t="str">
        <f t="shared" si="1"/>
        <v>2</v>
      </c>
      <c r="S70" s="8" t="str">
        <f t="shared" si="2"/>
        <v>2</v>
      </c>
    </row>
    <row r="71" spans="1:19" s="36" customFormat="1" ht="20.100000000000001" customHeight="1" x14ac:dyDescent="0.25">
      <c r="A71" s="5"/>
      <c r="B71" s="1" t="s">
        <v>409</v>
      </c>
      <c r="C71" s="1">
        <v>3</v>
      </c>
      <c r="D71" s="1">
        <v>8</v>
      </c>
      <c r="E71" s="1" t="s">
        <v>406</v>
      </c>
      <c r="F71" s="1" t="s">
        <v>405</v>
      </c>
      <c r="G71" s="1" t="s">
        <v>404</v>
      </c>
      <c r="H71" s="1" t="s">
        <v>403</v>
      </c>
      <c r="I71" s="53">
        <v>29401</v>
      </c>
      <c r="J71" s="1">
        <v>1</v>
      </c>
      <c r="K71" s="1">
        <v>4</v>
      </c>
      <c r="L71" s="1" t="s">
        <v>401</v>
      </c>
      <c r="M71" s="1" t="s">
        <v>400</v>
      </c>
      <c r="N71" s="42">
        <v>800000</v>
      </c>
      <c r="O71" s="41"/>
      <c r="P71" s="8" t="str">
        <f t="shared" si="0"/>
        <v>E00629401400000000000</v>
      </c>
      <c r="R71" s="8" t="str">
        <f t="shared" si="1"/>
        <v>2</v>
      </c>
      <c r="S71" s="8" t="str">
        <f t="shared" si="2"/>
        <v>2</v>
      </c>
    </row>
    <row r="72" spans="1:19" s="36" customFormat="1" ht="20.100000000000001" customHeight="1" x14ac:dyDescent="0.25">
      <c r="A72" s="5"/>
      <c r="B72" s="1" t="s">
        <v>409</v>
      </c>
      <c r="C72" s="1">
        <v>3</v>
      </c>
      <c r="D72" s="1">
        <v>8</v>
      </c>
      <c r="E72" s="1" t="s">
        <v>406</v>
      </c>
      <c r="F72" s="1" t="s">
        <v>405</v>
      </c>
      <c r="G72" s="1" t="s">
        <v>404</v>
      </c>
      <c r="H72" s="1" t="s">
        <v>403</v>
      </c>
      <c r="I72" s="53">
        <v>29501</v>
      </c>
      <c r="J72" s="1">
        <v>1</v>
      </c>
      <c r="K72" s="1">
        <v>4</v>
      </c>
      <c r="L72" s="1" t="s">
        <v>401</v>
      </c>
      <c r="M72" s="1" t="s">
        <v>400</v>
      </c>
      <c r="N72" s="42">
        <v>1300000</v>
      </c>
      <c r="O72" s="41"/>
      <c r="P72" s="8" t="str">
        <f t="shared" ref="P72:P135" si="3">+CONCATENATE(H72,I72,K72,M72)</f>
        <v>E00629501400000000000</v>
      </c>
      <c r="R72" s="8" t="str">
        <f t="shared" ref="R72:R135" si="4">+MID(I72,1,1)</f>
        <v>2</v>
      </c>
      <c r="S72" s="8" t="str">
        <f t="shared" si="2"/>
        <v>2</v>
      </c>
    </row>
    <row r="73" spans="1:19" s="36" customFormat="1" ht="20.100000000000001" customHeight="1" x14ac:dyDescent="0.25">
      <c r="A73" s="5"/>
      <c r="B73" s="1" t="s">
        <v>409</v>
      </c>
      <c r="C73" s="1">
        <v>3</v>
      </c>
      <c r="D73" s="1">
        <v>8</v>
      </c>
      <c r="E73" s="1" t="s">
        <v>406</v>
      </c>
      <c r="F73" s="1" t="s">
        <v>405</v>
      </c>
      <c r="G73" s="1" t="s">
        <v>404</v>
      </c>
      <c r="H73" s="1" t="s">
        <v>403</v>
      </c>
      <c r="I73" s="53">
        <v>29601</v>
      </c>
      <c r="J73" s="1">
        <v>1</v>
      </c>
      <c r="K73" s="1">
        <v>4</v>
      </c>
      <c r="L73" s="1" t="s">
        <v>401</v>
      </c>
      <c r="M73" s="1" t="s">
        <v>400</v>
      </c>
      <c r="N73" s="42">
        <v>50000</v>
      </c>
      <c r="O73" s="41"/>
      <c r="P73" s="8" t="str">
        <f t="shared" si="3"/>
        <v>E00629601400000000000</v>
      </c>
      <c r="R73" s="8" t="str">
        <f t="shared" si="4"/>
        <v>2</v>
      </c>
      <c r="S73" s="8" t="str">
        <f t="shared" ref="S73:S136" si="5">+IF(G73="008",R73,"")</f>
        <v>2</v>
      </c>
    </row>
    <row r="74" spans="1:19" s="36" customFormat="1" ht="20.100000000000001" customHeight="1" x14ac:dyDescent="0.25">
      <c r="A74" s="5"/>
      <c r="B74" s="1" t="s">
        <v>409</v>
      </c>
      <c r="C74" s="1">
        <v>3</v>
      </c>
      <c r="D74" s="1">
        <v>8</v>
      </c>
      <c r="E74" s="1" t="s">
        <v>406</v>
      </c>
      <c r="F74" s="1" t="s">
        <v>405</v>
      </c>
      <c r="G74" s="1" t="s">
        <v>404</v>
      </c>
      <c r="H74" s="1" t="s">
        <v>403</v>
      </c>
      <c r="I74" s="53">
        <v>29801</v>
      </c>
      <c r="J74" s="1">
        <v>1</v>
      </c>
      <c r="K74" s="1">
        <v>4</v>
      </c>
      <c r="L74" s="1" t="s">
        <v>401</v>
      </c>
      <c r="M74" s="1" t="s">
        <v>400</v>
      </c>
      <c r="N74" s="42">
        <v>900000</v>
      </c>
      <c r="O74" s="41"/>
      <c r="P74" s="8" t="str">
        <f t="shared" si="3"/>
        <v>E00629801400000000000</v>
      </c>
      <c r="R74" s="8" t="str">
        <f t="shared" si="4"/>
        <v>2</v>
      </c>
      <c r="S74" s="8" t="str">
        <f t="shared" si="5"/>
        <v>2</v>
      </c>
    </row>
    <row r="75" spans="1:19" s="36" customFormat="1" ht="20.100000000000001" customHeight="1" x14ac:dyDescent="0.25">
      <c r="A75" s="5"/>
      <c r="B75" s="1" t="s">
        <v>409</v>
      </c>
      <c r="C75" s="1">
        <v>3</v>
      </c>
      <c r="D75" s="1">
        <v>8</v>
      </c>
      <c r="E75" s="1" t="s">
        <v>406</v>
      </c>
      <c r="F75" s="1" t="s">
        <v>405</v>
      </c>
      <c r="G75" s="1" t="s">
        <v>404</v>
      </c>
      <c r="H75" s="1" t="s">
        <v>403</v>
      </c>
      <c r="I75" s="53">
        <v>29901</v>
      </c>
      <c r="J75" s="1">
        <v>1</v>
      </c>
      <c r="K75" s="1">
        <v>4</v>
      </c>
      <c r="L75" s="1" t="s">
        <v>401</v>
      </c>
      <c r="M75" s="1" t="s">
        <v>400</v>
      </c>
      <c r="N75" s="42">
        <v>220000</v>
      </c>
      <c r="O75" s="41"/>
      <c r="P75" s="8" t="str">
        <f t="shared" si="3"/>
        <v>E00629901400000000000</v>
      </c>
      <c r="R75" s="8" t="str">
        <f t="shared" si="4"/>
        <v>2</v>
      </c>
      <c r="S75" s="8" t="str">
        <f t="shared" si="5"/>
        <v>2</v>
      </c>
    </row>
    <row r="76" spans="1:19" s="36" customFormat="1" ht="20.100000000000001" customHeight="1" x14ac:dyDescent="0.25">
      <c r="A76" s="5"/>
      <c r="B76" s="1" t="s">
        <v>409</v>
      </c>
      <c r="C76" s="1">
        <v>3</v>
      </c>
      <c r="D76" s="1">
        <v>8</v>
      </c>
      <c r="E76" s="1" t="s">
        <v>406</v>
      </c>
      <c r="F76" s="1" t="s">
        <v>405</v>
      </c>
      <c r="G76" s="1" t="s">
        <v>404</v>
      </c>
      <c r="H76" s="1" t="s">
        <v>403</v>
      </c>
      <c r="I76" s="53">
        <v>31101</v>
      </c>
      <c r="J76" s="1">
        <v>1</v>
      </c>
      <c r="K76" s="1">
        <v>4</v>
      </c>
      <c r="L76" s="1" t="s">
        <v>401</v>
      </c>
      <c r="M76" s="1" t="s">
        <v>400</v>
      </c>
      <c r="N76" s="42">
        <v>8899922</v>
      </c>
      <c r="O76" s="41"/>
      <c r="P76" s="8" t="str">
        <f t="shared" si="3"/>
        <v>E00631101400000000000</v>
      </c>
      <c r="R76" s="8" t="str">
        <f t="shared" si="4"/>
        <v>3</v>
      </c>
      <c r="S76" s="8" t="str">
        <f t="shared" si="5"/>
        <v>3</v>
      </c>
    </row>
    <row r="77" spans="1:19" s="36" customFormat="1" ht="20.100000000000001" customHeight="1" x14ac:dyDescent="0.25">
      <c r="A77" s="5"/>
      <c r="B77" s="1" t="s">
        <v>409</v>
      </c>
      <c r="C77" s="1">
        <v>3</v>
      </c>
      <c r="D77" s="1">
        <v>8</v>
      </c>
      <c r="E77" s="1" t="s">
        <v>406</v>
      </c>
      <c r="F77" s="1" t="s">
        <v>405</v>
      </c>
      <c r="G77" s="1" t="s">
        <v>404</v>
      </c>
      <c r="H77" s="1" t="s">
        <v>403</v>
      </c>
      <c r="I77" s="53">
        <v>31201</v>
      </c>
      <c r="J77" s="1">
        <v>1</v>
      </c>
      <c r="K77" s="1">
        <v>4</v>
      </c>
      <c r="L77" s="1" t="s">
        <v>401</v>
      </c>
      <c r="M77" s="1" t="s">
        <v>400</v>
      </c>
      <c r="N77" s="42">
        <v>2184389</v>
      </c>
      <c r="O77" s="41"/>
      <c r="P77" s="8" t="str">
        <f t="shared" si="3"/>
        <v>E00631201400000000000</v>
      </c>
      <c r="R77" s="8" t="str">
        <f t="shared" si="4"/>
        <v>3</v>
      </c>
      <c r="S77" s="8" t="str">
        <f t="shared" si="5"/>
        <v>3</v>
      </c>
    </row>
    <row r="78" spans="1:19" s="36" customFormat="1" ht="20.100000000000001" customHeight="1" x14ac:dyDescent="0.25">
      <c r="A78" s="5"/>
      <c r="B78" s="1" t="s">
        <v>409</v>
      </c>
      <c r="C78" s="1">
        <v>3</v>
      </c>
      <c r="D78" s="1">
        <v>8</v>
      </c>
      <c r="E78" s="1" t="s">
        <v>406</v>
      </c>
      <c r="F78" s="1" t="s">
        <v>405</v>
      </c>
      <c r="G78" s="1" t="s">
        <v>404</v>
      </c>
      <c r="H78" s="1" t="s">
        <v>403</v>
      </c>
      <c r="I78" s="53">
        <v>31301</v>
      </c>
      <c r="J78" s="1">
        <v>1</v>
      </c>
      <c r="K78" s="1">
        <v>4</v>
      </c>
      <c r="L78" s="1" t="s">
        <v>401</v>
      </c>
      <c r="M78" s="1" t="s">
        <v>400</v>
      </c>
      <c r="N78" s="42">
        <v>1500000</v>
      </c>
      <c r="O78" s="41"/>
      <c r="P78" s="8" t="str">
        <f t="shared" si="3"/>
        <v>E00631301400000000000</v>
      </c>
      <c r="R78" s="8" t="str">
        <f t="shared" si="4"/>
        <v>3</v>
      </c>
      <c r="S78" s="8" t="str">
        <f t="shared" si="5"/>
        <v>3</v>
      </c>
    </row>
    <row r="79" spans="1:19" s="36" customFormat="1" ht="20.100000000000001" customHeight="1" x14ac:dyDescent="0.25">
      <c r="A79" s="5"/>
      <c r="B79" s="1" t="s">
        <v>409</v>
      </c>
      <c r="C79" s="1">
        <v>3</v>
      </c>
      <c r="D79" s="1">
        <v>8</v>
      </c>
      <c r="E79" s="1" t="s">
        <v>406</v>
      </c>
      <c r="F79" s="1" t="s">
        <v>405</v>
      </c>
      <c r="G79" s="1" t="s">
        <v>404</v>
      </c>
      <c r="H79" s="1" t="s">
        <v>403</v>
      </c>
      <c r="I79" s="53">
        <v>31401</v>
      </c>
      <c r="J79" s="1">
        <v>1</v>
      </c>
      <c r="K79" s="1">
        <v>4</v>
      </c>
      <c r="L79" s="1" t="s">
        <v>401</v>
      </c>
      <c r="M79" s="1" t="s">
        <v>400</v>
      </c>
      <c r="N79" s="42">
        <v>60000</v>
      </c>
      <c r="O79" s="41"/>
      <c r="P79" s="8" t="str">
        <f t="shared" si="3"/>
        <v>E00631401400000000000</v>
      </c>
      <c r="R79" s="8" t="str">
        <f t="shared" si="4"/>
        <v>3</v>
      </c>
      <c r="S79" s="8" t="str">
        <f t="shared" si="5"/>
        <v>3</v>
      </c>
    </row>
    <row r="80" spans="1:19" s="36" customFormat="1" ht="20.100000000000001" customHeight="1" x14ac:dyDescent="0.25">
      <c r="A80" s="5"/>
      <c r="B80" s="1" t="s">
        <v>409</v>
      </c>
      <c r="C80" s="1">
        <v>3</v>
      </c>
      <c r="D80" s="1">
        <v>8</v>
      </c>
      <c r="E80" s="1" t="s">
        <v>406</v>
      </c>
      <c r="F80" s="1" t="s">
        <v>405</v>
      </c>
      <c r="G80" s="1" t="s">
        <v>404</v>
      </c>
      <c r="H80" s="1" t="s">
        <v>403</v>
      </c>
      <c r="I80" s="53">
        <v>31603</v>
      </c>
      <c r="J80" s="1">
        <v>1</v>
      </c>
      <c r="K80" s="1">
        <v>4</v>
      </c>
      <c r="L80" s="1" t="s">
        <v>401</v>
      </c>
      <c r="M80" s="1" t="s">
        <v>400</v>
      </c>
      <c r="N80" s="42">
        <v>200000</v>
      </c>
      <c r="O80" s="41"/>
      <c r="P80" s="8" t="str">
        <f t="shared" si="3"/>
        <v>E00631603400000000000</v>
      </c>
      <c r="R80" s="8" t="str">
        <f t="shared" si="4"/>
        <v>3</v>
      </c>
      <c r="S80" s="8" t="str">
        <f t="shared" si="5"/>
        <v>3</v>
      </c>
    </row>
    <row r="81" spans="1:19" s="36" customFormat="1" ht="20.100000000000001" customHeight="1" x14ac:dyDescent="0.25">
      <c r="A81" s="5"/>
      <c r="B81" s="1" t="s">
        <v>409</v>
      </c>
      <c r="C81" s="1">
        <v>3</v>
      </c>
      <c r="D81" s="1">
        <v>8</v>
      </c>
      <c r="E81" s="1" t="s">
        <v>406</v>
      </c>
      <c r="F81" s="1" t="s">
        <v>405</v>
      </c>
      <c r="G81" s="1" t="s">
        <v>404</v>
      </c>
      <c r="H81" s="1" t="s">
        <v>403</v>
      </c>
      <c r="I81" s="53">
        <v>31701</v>
      </c>
      <c r="J81" s="1">
        <v>1</v>
      </c>
      <c r="K81" s="1">
        <v>4</v>
      </c>
      <c r="L81" s="1" t="s">
        <v>401</v>
      </c>
      <c r="M81" s="1" t="s">
        <v>400</v>
      </c>
      <c r="N81" s="42">
        <v>10000</v>
      </c>
      <c r="O81" s="41"/>
      <c r="P81" s="8" t="str">
        <f t="shared" si="3"/>
        <v>E00631701400000000000</v>
      </c>
      <c r="R81" s="8" t="str">
        <f t="shared" si="4"/>
        <v>3</v>
      </c>
      <c r="S81" s="8" t="str">
        <f t="shared" si="5"/>
        <v>3</v>
      </c>
    </row>
    <row r="82" spans="1:19" s="36" customFormat="1" ht="20.100000000000001" customHeight="1" x14ac:dyDescent="0.25">
      <c r="A82" s="5"/>
      <c r="B82" s="1" t="s">
        <v>409</v>
      </c>
      <c r="C82" s="1">
        <v>3</v>
      </c>
      <c r="D82" s="1">
        <v>8</v>
      </c>
      <c r="E82" s="1" t="s">
        <v>406</v>
      </c>
      <c r="F82" s="1" t="s">
        <v>405</v>
      </c>
      <c r="G82" s="1" t="s">
        <v>404</v>
      </c>
      <c r="H82" s="1" t="s">
        <v>403</v>
      </c>
      <c r="I82" s="53">
        <v>31801</v>
      </c>
      <c r="J82" s="1">
        <v>1</v>
      </c>
      <c r="K82" s="1">
        <v>4</v>
      </c>
      <c r="L82" s="1" t="s">
        <v>401</v>
      </c>
      <c r="M82" s="1" t="s">
        <v>400</v>
      </c>
      <c r="N82" s="42">
        <v>150000</v>
      </c>
      <c r="O82" s="41"/>
      <c r="P82" s="8" t="str">
        <f t="shared" si="3"/>
        <v>E00631801400000000000</v>
      </c>
      <c r="R82" s="8" t="str">
        <f t="shared" si="4"/>
        <v>3</v>
      </c>
      <c r="S82" s="8" t="str">
        <f t="shared" si="5"/>
        <v>3</v>
      </c>
    </row>
    <row r="83" spans="1:19" s="36" customFormat="1" ht="20.100000000000001" customHeight="1" x14ac:dyDescent="0.25">
      <c r="A83" s="5"/>
      <c r="B83" s="1" t="s">
        <v>409</v>
      </c>
      <c r="C83" s="1">
        <v>3</v>
      </c>
      <c r="D83" s="1">
        <v>8</v>
      </c>
      <c r="E83" s="1" t="s">
        <v>406</v>
      </c>
      <c r="F83" s="1" t="s">
        <v>405</v>
      </c>
      <c r="G83" s="1" t="s">
        <v>404</v>
      </c>
      <c r="H83" s="1" t="s">
        <v>403</v>
      </c>
      <c r="I83" s="53">
        <v>31902</v>
      </c>
      <c r="J83" s="1">
        <v>1</v>
      </c>
      <c r="K83" s="1">
        <v>4</v>
      </c>
      <c r="L83" s="1" t="s">
        <v>401</v>
      </c>
      <c r="M83" s="1" t="s">
        <v>400</v>
      </c>
      <c r="N83" s="42">
        <v>15000</v>
      </c>
      <c r="O83" s="41"/>
      <c r="P83" s="8" t="str">
        <f t="shared" si="3"/>
        <v>E00631902400000000000</v>
      </c>
      <c r="R83" s="8" t="str">
        <f t="shared" si="4"/>
        <v>3</v>
      </c>
      <c r="S83" s="8" t="str">
        <f t="shared" si="5"/>
        <v>3</v>
      </c>
    </row>
    <row r="84" spans="1:19" s="36" customFormat="1" ht="20.100000000000001" customHeight="1" x14ac:dyDescent="0.25">
      <c r="A84" s="5"/>
      <c r="B84" s="1" t="s">
        <v>409</v>
      </c>
      <c r="C84" s="1">
        <v>3</v>
      </c>
      <c r="D84" s="1">
        <v>8</v>
      </c>
      <c r="E84" s="1" t="s">
        <v>406</v>
      </c>
      <c r="F84" s="1" t="s">
        <v>405</v>
      </c>
      <c r="G84" s="1" t="s">
        <v>404</v>
      </c>
      <c r="H84" s="1" t="s">
        <v>403</v>
      </c>
      <c r="I84" s="53">
        <v>32301</v>
      </c>
      <c r="J84" s="1">
        <v>1</v>
      </c>
      <c r="K84" s="1">
        <v>4</v>
      </c>
      <c r="L84" s="1" t="s">
        <v>401</v>
      </c>
      <c r="M84" s="1" t="s">
        <v>400</v>
      </c>
      <c r="N84" s="42">
        <v>1033503</v>
      </c>
      <c r="O84" s="41"/>
      <c r="P84" s="8" t="str">
        <f t="shared" si="3"/>
        <v>E00632301400000000000</v>
      </c>
      <c r="R84" s="8" t="str">
        <f t="shared" si="4"/>
        <v>3</v>
      </c>
      <c r="S84" s="8" t="str">
        <f t="shared" si="5"/>
        <v>3</v>
      </c>
    </row>
    <row r="85" spans="1:19" s="36" customFormat="1" ht="20.100000000000001" customHeight="1" x14ac:dyDescent="0.25">
      <c r="A85" s="5"/>
      <c r="B85" s="1" t="s">
        <v>409</v>
      </c>
      <c r="C85" s="1">
        <v>3</v>
      </c>
      <c r="D85" s="1">
        <v>8</v>
      </c>
      <c r="E85" s="1" t="s">
        <v>406</v>
      </c>
      <c r="F85" s="1" t="s">
        <v>405</v>
      </c>
      <c r="G85" s="1" t="s">
        <v>404</v>
      </c>
      <c r="H85" s="1" t="s">
        <v>403</v>
      </c>
      <c r="I85" s="53">
        <v>32502</v>
      </c>
      <c r="J85" s="1">
        <v>1</v>
      </c>
      <c r="K85" s="1">
        <v>4</v>
      </c>
      <c r="L85" s="1" t="s">
        <v>401</v>
      </c>
      <c r="M85" s="1" t="s">
        <v>400</v>
      </c>
      <c r="N85" s="42">
        <v>100000</v>
      </c>
      <c r="O85" s="41"/>
      <c r="P85" s="8" t="str">
        <f t="shared" si="3"/>
        <v>E00632502400000000000</v>
      </c>
      <c r="R85" s="8" t="str">
        <f t="shared" si="4"/>
        <v>3</v>
      </c>
      <c r="S85" s="8" t="str">
        <f t="shared" si="5"/>
        <v>3</v>
      </c>
    </row>
    <row r="86" spans="1:19" s="36" customFormat="1" ht="20.100000000000001" customHeight="1" x14ac:dyDescent="0.25">
      <c r="A86" s="5"/>
      <c r="B86" s="1" t="s">
        <v>409</v>
      </c>
      <c r="C86" s="1">
        <v>3</v>
      </c>
      <c r="D86" s="1">
        <v>8</v>
      </c>
      <c r="E86" s="1" t="s">
        <v>406</v>
      </c>
      <c r="F86" s="1" t="s">
        <v>405</v>
      </c>
      <c r="G86" s="1" t="s">
        <v>404</v>
      </c>
      <c r="H86" s="1" t="s">
        <v>403</v>
      </c>
      <c r="I86" s="53">
        <v>32503</v>
      </c>
      <c r="J86" s="1">
        <v>1</v>
      </c>
      <c r="K86" s="1">
        <v>4</v>
      </c>
      <c r="L86" s="1" t="s">
        <v>401</v>
      </c>
      <c r="M86" s="1" t="s">
        <v>400</v>
      </c>
      <c r="N86" s="42">
        <v>2800000</v>
      </c>
      <c r="O86" s="41"/>
      <c r="P86" s="8" t="str">
        <f t="shared" si="3"/>
        <v>E00632503400000000000</v>
      </c>
      <c r="R86" s="8" t="str">
        <f t="shared" si="4"/>
        <v>3</v>
      </c>
      <c r="S86" s="8" t="str">
        <f t="shared" si="5"/>
        <v>3</v>
      </c>
    </row>
    <row r="87" spans="1:19" s="36" customFormat="1" ht="20.100000000000001" customHeight="1" x14ac:dyDescent="0.25">
      <c r="A87" s="5"/>
      <c r="B87" s="1" t="s">
        <v>409</v>
      </c>
      <c r="C87" s="1">
        <v>3</v>
      </c>
      <c r="D87" s="1">
        <v>8</v>
      </c>
      <c r="E87" s="1" t="s">
        <v>406</v>
      </c>
      <c r="F87" s="1" t="s">
        <v>405</v>
      </c>
      <c r="G87" s="1" t="s">
        <v>404</v>
      </c>
      <c r="H87" s="1" t="s">
        <v>403</v>
      </c>
      <c r="I87" s="53">
        <v>32701</v>
      </c>
      <c r="J87" s="1">
        <v>1</v>
      </c>
      <c r="K87" s="1">
        <v>4</v>
      </c>
      <c r="L87" s="1" t="s">
        <v>401</v>
      </c>
      <c r="M87" s="1" t="s">
        <v>400</v>
      </c>
      <c r="N87" s="42">
        <v>1569320</v>
      </c>
      <c r="O87" s="41"/>
      <c r="P87" s="8" t="str">
        <f t="shared" si="3"/>
        <v>E00632701400000000000</v>
      </c>
      <c r="R87" s="8" t="str">
        <f t="shared" si="4"/>
        <v>3</v>
      </c>
      <c r="S87" s="8" t="str">
        <f t="shared" si="5"/>
        <v>3</v>
      </c>
    </row>
    <row r="88" spans="1:19" s="36" customFormat="1" ht="20.100000000000001" customHeight="1" x14ac:dyDescent="0.25">
      <c r="A88" s="5"/>
      <c r="B88" s="1" t="s">
        <v>409</v>
      </c>
      <c r="C88" s="1">
        <v>3</v>
      </c>
      <c r="D88" s="1">
        <v>8</v>
      </c>
      <c r="E88" s="1" t="s">
        <v>406</v>
      </c>
      <c r="F88" s="1" t="s">
        <v>405</v>
      </c>
      <c r="G88" s="1" t="s">
        <v>404</v>
      </c>
      <c r="H88" s="1" t="s">
        <v>403</v>
      </c>
      <c r="I88" s="53">
        <v>33104</v>
      </c>
      <c r="J88" s="1">
        <v>1</v>
      </c>
      <c r="K88" s="1">
        <v>4</v>
      </c>
      <c r="L88" s="1" t="s">
        <v>401</v>
      </c>
      <c r="M88" s="1" t="s">
        <v>400</v>
      </c>
      <c r="N88" s="42">
        <v>10410682</v>
      </c>
      <c r="O88" s="41"/>
      <c r="P88" s="8" t="str">
        <f t="shared" si="3"/>
        <v>E00633104400000000000</v>
      </c>
      <c r="R88" s="8" t="str">
        <f t="shared" si="4"/>
        <v>3</v>
      </c>
      <c r="S88" s="8" t="str">
        <f t="shared" si="5"/>
        <v>3</v>
      </c>
    </row>
    <row r="89" spans="1:19" s="36" customFormat="1" ht="20.100000000000001" customHeight="1" x14ac:dyDescent="0.25">
      <c r="A89" s="5"/>
      <c r="B89" s="1" t="s">
        <v>409</v>
      </c>
      <c r="C89" s="1">
        <v>3</v>
      </c>
      <c r="D89" s="1">
        <v>8</v>
      </c>
      <c r="E89" s="1" t="s">
        <v>406</v>
      </c>
      <c r="F89" s="1" t="s">
        <v>405</v>
      </c>
      <c r="G89" s="1" t="s">
        <v>404</v>
      </c>
      <c r="H89" s="1" t="s">
        <v>403</v>
      </c>
      <c r="I89" s="53">
        <v>33301</v>
      </c>
      <c r="J89" s="1">
        <v>1</v>
      </c>
      <c r="K89" s="1">
        <v>4</v>
      </c>
      <c r="L89" s="1" t="s">
        <v>401</v>
      </c>
      <c r="M89" s="1" t="s">
        <v>400</v>
      </c>
      <c r="N89" s="42">
        <v>1400000</v>
      </c>
      <c r="O89" s="41"/>
      <c r="P89" s="8" t="str">
        <f t="shared" si="3"/>
        <v>E00633301400000000000</v>
      </c>
      <c r="R89" s="8" t="str">
        <f t="shared" si="4"/>
        <v>3</v>
      </c>
      <c r="S89" s="8" t="str">
        <f t="shared" si="5"/>
        <v>3</v>
      </c>
    </row>
    <row r="90" spans="1:19" s="36" customFormat="1" ht="20.100000000000001" customHeight="1" x14ac:dyDescent="0.25">
      <c r="A90" s="5"/>
      <c r="B90" s="1" t="s">
        <v>409</v>
      </c>
      <c r="C90" s="1">
        <v>3</v>
      </c>
      <c r="D90" s="1">
        <v>8</v>
      </c>
      <c r="E90" s="1" t="s">
        <v>406</v>
      </c>
      <c r="F90" s="1" t="s">
        <v>405</v>
      </c>
      <c r="G90" s="1" t="s">
        <v>404</v>
      </c>
      <c r="H90" s="1" t="s">
        <v>403</v>
      </c>
      <c r="I90" s="53">
        <v>33303</v>
      </c>
      <c r="J90" s="1">
        <v>1</v>
      </c>
      <c r="K90" s="1">
        <v>4</v>
      </c>
      <c r="L90" s="1" t="s">
        <v>401</v>
      </c>
      <c r="M90" s="1" t="s">
        <v>400</v>
      </c>
      <c r="N90" s="42">
        <v>300000</v>
      </c>
      <c r="O90" s="41"/>
      <c r="P90" s="8" t="str">
        <f t="shared" si="3"/>
        <v>E00633303400000000000</v>
      </c>
      <c r="R90" s="8" t="str">
        <f t="shared" si="4"/>
        <v>3</v>
      </c>
      <c r="S90" s="8" t="str">
        <f t="shared" si="5"/>
        <v>3</v>
      </c>
    </row>
    <row r="91" spans="1:19" s="36" customFormat="1" ht="20.100000000000001" customHeight="1" x14ac:dyDescent="0.25">
      <c r="A91" s="5"/>
      <c r="B91" s="1" t="s">
        <v>409</v>
      </c>
      <c r="C91" s="1">
        <v>3</v>
      </c>
      <c r="D91" s="1">
        <v>8</v>
      </c>
      <c r="E91" s="1" t="s">
        <v>406</v>
      </c>
      <c r="F91" s="1" t="s">
        <v>405</v>
      </c>
      <c r="G91" s="1" t="s">
        <v>404</v>
      </c>
      <c r="H91" s="1" t="s">
        <v>403</v>
      </c>
      <c r="I91" s="53">
        <v>33401</v>
      </c>
      <c r="J91" s="1">
        <v>1</v>
      </c>
      <c r="K91" s="1">
        <v>4</v>
      </c>
      <c r="L91" s="1" t="s">
        <v>401</v>
      </c>
      <c r="M91" s="1" t="s">
        <v>400</v>
      </c>
      <c r="N91" s="42">
        <v>500000</v>
      </c>
      <c r="O91" s="41"/>
      <c r="P91" s="8" t="str">
        <f t="shared" si="3"/>
        <v>E00633401400000000000</v>
      </c>
      <c r="R91" s="8" t="str">
        <f t="shared" si="4"/>
        <v>3</v>
      </c>
      <c r="S91" s="8" t="str">
        <f t="shared" si="5"/>
        <v>3</v>
      </c>
    </row>
    <row r="92" spans="1:19" s="36" customFormat="1" ht="20.100000000000001" customHeight="1" x14ac:dyDescent="0.25">
      <c r="A92" s="5"/>
      <c r="B92" s="1" t="s">
        <v>409</v>
      </c>
      <c r="C92" s="1">
        <v>3</v>
      </c>
      <c r="D92" s="1">
        <v>8</v>
      </c>
      <c r="E92" s="1" t="s">
        <v>406</v>
      </c>
      <c r="F92" s="1" t="s">
        <v>405</v>
      </c>
      <c r="G92" s="1" t="s">
        <v>404</v>
      </c>
      <c r="H92" s="1" t="s">
        <v>403</v>
      </c>
      <c r="I92" s="53">
        <v>33601</v>
      </c>
      <c r="J92" s="1">
        <v>1</v>
      </c>
      <c r="K92" s="1">
        <v>4</v>
      </c>
      <c r="L92" s="1" t="s">
        <v>401</v>
      </c>
      <c r="M92" s="1" t="s">
        <v>400</v>
      </c>
      <c r="N92" s="42">
        <v>50000</v>
      </c>
      <c r="O92" s="41"/>
      <c r="P92" s="8" t="str">
        <f t="shared" si="3"/>
        <v>E00633601400000000000</v>
      </c>
      <c r="R92" s="8" t="str">
        <f t="shared" si="4"/>
        <v>3</v>
      </c>
      <c r="S92" s="8" t="str">
        <f t="shared" si="5"/>
        <v>3</v>
      </c>
    </row>
    <row r="93" spans="1:19" s="36" customFormat="1" ht="20.100000000000001" customHeight="1" x14ac:dyDescent="0.25">
      <c r="A93" s="5"/>
      <c r="B93" s="1" t="s">
        <v>409</v>
      </c>
      <c r="C93" s="1">
        <v>3</v>
      </c>
      <c r="D93" s="1">
        <v>8</v>
      </c>
      <c r="E93" s="1" t="s">
        <v>406</v>
      </c>
      <c r="F93" s="1" t="s">
        <v>405</v>
      </c>
      <c r="G93" s="1" t="s">
        <v>404</v>
      </c>
      <c r="H93" s="1" t="s">
        <v>403</v>
      </c>
      <c r="I93" s="53">
        <v>33602</v>
      </c>
      <c r="J93" s="1">
        <v>1</v>
      </c>
      <c r="K93" s="1">
        <v>4</v>
      </c>
      <c r="L93" s="1" t="s">
        <v>401</v>
      </c>
      <c r="M93" s="1" t="s">
        <v>400</v>
      </c>
      <c r="N93" s="42">
        <v>1107796</v>
      </c>
      <c r="O93" s="41"/>
      <c r="P93" s="8" t="str">
        <f t="shared" si="3"/>
        <v>E00633602400000000000</v>
      </c>
      <c r="R93" s="8" t="str">
        <f t="shared" si="4"/>
        <v>3</v>
      </c>
      <c r="S93" s="8" t="str">
        <f t="shared" si="5"/>
        <v>3</v>
      </c>
    </row>
    <row r="94" spans="1:19" s="36" customFormat="1" ht="20.100000000000001" customHeight="1" x14ac:dyDescent="0.25">
      <c r="A94" s="5"/>
      <c r="B94" s="1" t="s">
        <v>409</v>
      </c>
      <c r="C94" s="1">
        <v>3</v>
      </c>
      <c r="D94" s="1">
        <v>8</v>
      </c>
      <c r="E94" s="1" t="s">
        <v>406</v>
      </c>
      <c r="F94" s="1" t="s">
        <v>405</v>
      </c>
      <c r="G94" s="1" t="s">
        <v>404</v>
      </c>
      <c r="H94" s="1" t="s">
        <v>403</v>
      </c>
      <c r="I94" s="53">
        <v>33605</v>
      </c>
      <c r="J94" s="1">
        <v>1</v>
      </c>
      <c r="K94" s="1">
        <v>4</v>
      </c>
      <c r="L94" s="1" t="s">
        <v>401</v>
      </c>
      <c r="M94" s="1" t="s">
        <v>400</v>
      </c>
      <c r="N94" s="42">
        <v>200000</v>
      </c>
      <c r="O94" s="41"/>
      <c r="P94" s="8" t="str">
        <f t="shared" si="3"/>
        <v>E00633605400000000000</v>
      </c>
      <c r="R94" s="8" t="str">
        <f t="shared" si="4"/>
        <v>3</v>
      </c>
      <c r="S94" s="8" t="str">
        <f t="shared" si="5"/>
        <v>3</v>
      </c>
    </row>
    <row r="95" spans="1:19" s="36" customFormat="1" ht="20.100000000000001" customHeight="1" x14ac:dyDescent="0.25">
      <c r="A95" s="5"/>
      <c r="B95" s="1" t="s">
        <v>409</v>
      </c>
      <c r="C95" s="1">
        <v>3</v>
      </c>
      <c r="D95" s="1">
        <v>8</v>
      </c>
      <c r="E95" s="1" t="s">
        <v>406</v>
      </c>
      <c r="F95" s="1" t="s">
        <v>405</v>
      </c>
      <c r="G95" s="1" t="s">
        <v>404</v>
      </c>
      <c r="H95" s="1" t="s">
        <v>403</v>
      </c>
      <c r="I95" s="53">
        <v>33801</v>
      </c>
      <c r="J95" s="1">
        <v>1</v>
      </c>
      <c r="K95" s="1">
        <v>4</v>
      </c>
      <c r="L95" s="1" t="s">
        <v>401</v>
      </c>
      <c r="M95" s="1" t="s">
        <v>400</v>
      </c>
      <c r="N95" s="42">
        <v>640000</v>
      </c>
      <c r="O95" s="41"/>
      <c r="P95" s="8" t="str">
        <f t="shared" si="3"/>
        <v>E00633801400000000000</v>
      </c>
      <c r="R95" s="8" t="str">
        <f t="shared" si="4"/>
        <v>3</v>
      </c>
      <c r="S95" s="8" t="str">
        <f t="shared" si="5"/>
        <v>3</v>
      </c>
    </row>
    <row r="96" spans="1:19" s="36" customFormat="1" ht="20.100000000000001" customHeight="1" x14ac:dyDescent="0.25">
      <c r="A96" s="5"/>
      <c r="B96" s="1" t="s">
        <v>409</v>
      </c>
      <c r="C96" s="1">
        <v>3</v>
      </c>
      <c r="D96" s="1">
        <v>8</v>
      </c>
      <c r="E96" s="1" t="s">
        <v>406</v>
      </c>
      <c r="F96" s="1" t="s">
        <v>405</v>
      </c>
      <c r="G96" s="1" t="s">
        <v>404</v>
      </c>
      <c r="H96" s="1" t="s">
        <v>403</v>
      </c>
      <c r="I96" s="53">
        <v>34501</v>
      </c>
      <c r="J96" s="1">
        <v>1</v>
      </c>
      <c r="K96" s="1">
        <v>4</v>
      </c>
      <c r="L96" s="1" t="s">
        <v>401</v>
      </c>
      <c r="M96" s="1" t="s">
        <v>400</v>
      </c>
      <c r="N96" s="42">
        <v>1000000</v>
      </c>
      <c r="O96" s="41"/>
      <c r="P96" s="8" t="str">
        <f t="shared" si="3"/>
        <v>E00634501400000000000</v>
      </c>
      <c r="R96" s="8" t="str">
        <f t="shared" si="4"/>
        <v>3</v>
      </c>
      <c r="S96" s="8" t="str">
        <f t="shared" si="5"/>
        <v>3</v>
      </c>
    </row>
    <row r="97" spans="1:19" s="36" customFormat="1" ht="20.100000000000001" customHeight="1" x14ac:dyDescent="0.25">
      <c r="A97" s="5"/>
      <c r="B97" s="1" t="s">
        <v>409</v>
      </c>
      <c r="C97" s="1">
        <v>3</v>
      </c>
      <c r="D97" s="1">
        <v>8</v>
      </c>
      <c r="E97" s="1" t="s">
        <v>406</v>
      </c>
      <c r="F97" s="1" t="s">
        <v>405</v>
      </c>
      <c r="G97" s="1" t="s">
        <v>404</v>
      </c>
      <c r="H97" s="1" t="s">
        <v>403</v>
      </c>
      <c r="I97" s="53">
        <v>34601</v>
      </c>
      <c r="J97" s="1">
        <v>1</v>
      </c>
      <c r="K97" s="1">
        <v>4</v>
      </c>
      <c r="L97" s="1" t="s">
        <v>401</v>
      </c>
      <c r="M97" s="1" t="s">
        <v>400</v>
      </c>
      <c r="N97" s="42">
        <v>300000</v>
      </c>
      <c r="O97" s="41"/>
      <c r="P97" s="8" t="str">
        <f t="shared" si="3"/>
        <v>E00634601400000000000</v>
      </c>
      <c r="R97" s="8" t="str">
        <f t="shared" si="4"/>
        <v>3</v>
      </c>
      <c r="S97" s="8" t="str">
        <f t="shared" si="5"/>
        <v>3</v>
      </c>
    </row>
    <row r="98" spans="1:19" s="36" customFormat="1" ht="20.100000000000001" customHeight="1" x14ac:dyDescent="0.25">
      <c r="A98" s="5"/>
      <c r="B98" s="1" t="s">
        <v>409</v>
      </c>
      <c r="C98" s="1">
        <v>3</v>
      </c>
      <c r="D98" s="1">
        <v>8</v>
      </c>
      <c r="E98" s="1" t="s">
        <v>406</v>
      </c>
      <c r="F98" s="1" t="s">
        <v>405</v>
      </c>
      <c r="G98" s="1" t="s">
        <v>404</v>
      </c>
      <c r="H98" s="1" t="s">
        <v>403</v>
      </c>
      <c r="I98" s="53">
        <v>34701</v>
      </c>
      <c r="J98" s="1">
        <v>1</v>
      </c>
      <c r="K98" s="1">
        <v>4</v>
      </c>
      <c r="L98" s="1" t="s">
        <v>401</v>
      </c>
      <c r="M98" s="1" t="s">
        <v>400</v>
      </c>
      <c r="N98" s="42">
        <v>1000000</v>
      </c>
      <c r="O98" s="41"/>
      <c r="P98" s="8" t="str">
        <f t="shared" si="3"/>
        <v>E00634701400000000000</v>
      </c>
      <c r="R98" s="8" t="str">
        <f t="shared" si="4"/>
        <v>3</v>
      </c>
      <c r="S98" s="8" t="str">
        <f t="shared" si="5"/>
        <v>3</v>
      </c>
    </row>
    <row r="99" spans="1:19" s="36" customFormat="1" ht="20.100000000000001" customHeight="1" x14ac:dyDescent="0.25">
      <c r="A99" s="5"/>
      <c r="B99" s="1" t="s">
        <v>409</v>
      </c>
      <c r="C99" s="1">
        <v>3</v>
      </c>
      <c r="D99" s="1">
        <v>8</v>
      </c>
      <c r="E99" s="1" t="s">
        <v>406</v>
      </c>
      <c r="F99" s="1" t="s">
        <v>405</v>
      </c>
      <c r="G99" s="1" t="s">
        <v>404</v>
      </c>
      <c r="H99" s="1" t="s">
        <v>403</v>
      </c>
      <c r="I99" s="53">
        <v>35102</v>
      </c>
      <c r="J99" s="1">
        <v>1</v>
      </c>
      <c r="K99" s="1">
        <v>4</v>
      </c>
      <c r="L99" s="1" t="s">
        <v>401</v>
      </c>
      <c r="M99" s="1" t="s">
        <v>400</v>
      </c>
      <c r="N99" s="42">
        <v>1800000</v>
      </c>
      <c r="O99" s="41"/>
      <c r="P99" s="8" t="str">
        <f t="shared" si="3"/>
        <v>E00635102400000000000</v>
      </c>
      <c r="R99" s="8" t="str">
        <f t="shared" si="4"/>
        <v>3</v>
      </c>
      <c r="S99" s="8" t="str">
        <f t="shared" si="5"/>
        <v>3</v>
      </c>
    </row>
    <row r="100" spans="1:19" s="36" customFormat="1" ht="20.100000000000001" customHeight="1" x14ac:dyDescent="0.25">
      <c r="A100" s="5"/>
      <c r="B100" s="1" t="s">
        <v>409</v>
      </c>
      <c r="C100" s="1">
        <v>3</v>
      </c>
      <c r="D100" s="1">
        <v>8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>
        <v>35201</v>
      </c>
      <c r="J100" s="1">
        <v>1</v>
      </c>
      <c r="K100" s="1">
        <v>4</v>
      </c>
      <c r="L100" s="1" t="s">
        <v>401</v>
      </c>
      <c r="M100" s="1" t="s">
        <v>400</v>
      </c>
      <c r="N100" s="42">
        <v>50000</v>
      </c>
      <c r="O100" s="41"/>
      <c r="P100" s="8" t="str">
        <f t="shared" si="3"/>
        <v>E00635201400000000000</v>
      </c>
      <c r="R100" s="8" t="str">
        <f t="shared" si="4"/>
        <v>3</v>
      </c>
      <c r="S100" s="8" t="str">
        <f t="shared" si="5"/>
        <v>3</v>
      </c>
    </row>
    <row r="101" spans="1:19" s="36" customFormat="1" ht="20.100000000000001" customHeight="1" x14ac:dyDescent="0.25">
      <c r="A101" s="5"/>
      <c r="B101" s="1" t="s">
        <v>409</v>
      </c>
      <c r="C101" s="1">
        <v>3</v>
      </c>
      <c r="D101" s="1">
        <v>8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>
        <v>35301</v>
      </c>
      <c r="J101" s="1">
        <v>1</v>
      </c>
      <c r="K101" s="1">
        <v>4</v>
      </c>
      <c r="L101" s="1" t="s">
        <v>401</v>
      </c>
      <c r="M101" s="1" t="s">
        <v>400</v>
      </c>
      <c r="N101" s="42">
        <v>1400000</v>
      </c>
      <c r="O101" s="41"/>
      <c r="P101" s="8" t="str">
        <f t="shared" si="3"/>
        <v>E00635301400000000000</v>
      </c>
      <c r="R101" s="8" t="str">
        <f t="shared" si="4"/>
        <v>3</v>
      </c>
      <c r="S101" s="8" t="str">
        <f t="shared" si="5"/>
        <v>3</v>
      </c>
    </row>
    <row r="102" spans="1:19" s="36" customFormat="1" ht="20.100000000000001" customHeight="1" x14ac:dyDescent="0.25">
      <c r="A102" s="5"/>
      <c r="B102" s="1" t="s">
        <v>409</v>
      </c>
      <c r="C102" s="1">
        <v>3</v>
      </c>
      <c r="D102" s="1">
        <v>8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>
        <v>35401</v>
      </c>
      <c r="J102" s="1">
        <v>1</v>
      </c>
      <c r="K102" s="1">
        <v>4</v>
      </c>
      <c r="L102" s="1" t="s">
        <v>401</v>
      </c>
      <c r="M102" s="1" t="s">
        <v>400</v>
      </c>
      <c r="N102" s="42">
        <v>2795827</v>
      </c>
      <c r="O102" s="41"/>
      <c r="P102" s="8" t="str">
        <f t="shared" si="3"/>
        <v>E00635401400000000000</v>
      </c>
      <c r="R102" s="8" t="str">
        <f t="shared" si="4"/>
        <v>3</v>
      </c>
      <c r="S102" s="8" t="str">
        <f t="shared" si="5"/>
        <v>3</v>
      </c>
    </row>
    <row r="103" spans="1:19" s="36" customFormat="1" ht="20.100000000000001" customHeight="1" x14ac:dyDescent="0.25">
      <c r="A103" s="5"/>
      <c r="B103" s="2" t="s">
        <v>409</v>
      </c>
      <c r="C103" s="2">
        <v>3</v>
      </c>
      <c r="D103" s="2">
        <v>8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>
        <v>35501</v>
      </c>
      <c r="J103" s="2">
        <v>1</v>
      </c>
      <c r="K103" s="2">
        <v>4</v>
      </c>
      <c r="L103" s="2" t="s">
        <v>401</v>
      </c>
      <c r="M103" s="2" t="s">
        <v>400</v>
      </c>
      <c r="N103" s="42">
        <v>450000</v>
      </c>
      <c r="O103" s="41"/>
      <c r="P103" s="8" t="str">
        <f t="shared" si="3"/>
        <v>E00635501400000000000</v>
      </c>
      <c r="R103" s="8" t="str">
        <f t="shared" si="4"/>
        <v>3</v>
      </c>
      <c r="S103" s="8" t="str">
        <f t="shared" si="5"/>
        <v>3</v>
      </c>
    </row>
    <row r="104" spans="1:19" s="36" customFormat="1" ht="20.100000000000001" customHeight="1" x14ac:dyDescent="0.25">
      <c r="A104" s="40"/>
      <c r="B104" s="2" t="s">
        <v>409</v>
      </c>
      <c r="C104" s="2">
        <v>3</v>
      </c>
      <c r="D104" s="2">
        <v>8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>
        <v>35701</v>
      </c>
      <c r="J104" s="2">
        <v>1</v>
      </c>
      <c r="K104" s="2">
        <v>4</v>
      </c>
      <c r="L104" s="2" t="s">
        <v>401</v>
      </c>
      <c r="M104" s="2" t="s">
        <v>400</v>
      </c>
      <c r="N104" s="38">
        <v>6299411</v>
      </c>
      <c r="O104" s="37"/>
      <c r="P104" s="8" t="str">
        <f t="shared" si="3"/>
        <v>E00635701400000000000</v>
      </c>
      <c r="R104" s="8" t="str">
        <f t="shared" si="4"/>
        <v>3</v>
      </c>
      <c r="S104" s="8" t="str">
        <f t="shared" si="5"/>
        <v>3</v>
      </c>
    </row>
    <row r="105" spans="1:19" s="36" customFormat="1" ht="20.100000000000001" customHeight="1" x14ac:dyDescent="0.25">
      <c r="A105" s="40"/>
      <c r="B105" s="2" t="s">
        <v>409</v>
      </c>
      <c r="C105" s="2">
        <v>3</v>
      </c>
      <c r="D105" s="2">
        <v>8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>
        <v>35801</v>
      </c>
      <c r="J105" s="2">
        <v>1</v>
      </c>
      <c r="K105" s="2">
        <v>4</v>
      </c>
      <c r="L105" s="2" t="s">
        <v>401</v>
      </c>
      <c r="M105" s="2" t="s">
        <v>400</v>
      </c>
      <c r="N105" s="38">
        <v>1000000</v>
      </c>
      <c r="O105" s="37"/>
      <c r="P105" s="8" t="str">
        <f t="shared" si="3"/>
        <v>E00635801400000000000</v>
      </c>
      <c r="R105" s="8" t="str">
        <f t="shared" si="4"/>
        <v>3</v>
      </c>
      <c r="S105" s="8" t="str">
        <f t="shared" si="5"/>
        <v>3</v>
      </c>
    </row>
    <row r="106" spans="1:19" s="36" customFormat="1" ht="20.100000000000001" customHeight="1" x14ac:dyDescent="0.25">
      <c r="A106" s="40"/>
      <c r="B106" s="2" t="s">
        <v>409</v>
      </c>
      <c r="C106" s="2">
        <v>3</v>
      </c>
      <c r="D106" s="2">
        <v>8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>
        <v>35901</v>
      </c>
      <c r="J106" s="2">
        <v>1</v>
      </c>
      <c r="K106" s="2">
        <v>4</v>
      </c>
      <c r="L106" s="2" t="s">
        <v>401</v>
      </c>
      <c r="M106" s="2" t="s">
        <v>400</v>
      </c>
      <c r="N106" s="38">
        <v>900000</v>
      </c>
      <c r="O106" s="37"/>
      <c r="P106" s="8" t="str">
        <f t="shared" si="3"/>
        <v>E00635901400000000000</v>
      </c>
      <c r="R106" s="8" t="str">
        <f t="shared" si="4"/>
        <v>3</v>
      </c>
      <c r="S106" s="8" t="str">
        <f t="shared" si="5"/>
        <v>3</v>
      </c>
    </row>
    <row r="107" spans="1:19" s="36" customFormat="1" ht="20.100000000000001" customHeight="1" x14ac:dyDescent="0.25">
      <c r="A107" s="40"/>
      <c r="B107" s="2" t="s">
        <v>409</v>
      </c>
      <c r="C107" s="2">
        <v>3</v>
      </c>
      <c r="D107" s="2">
        <v>8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>
        <v>37101</v>
      </c>
      <c r="J107" s="2">
        <v>1</v>
      </c>
      <c r="K107" s="2">
        <v>4</v>
      </c>
      <c r="L107" s="2" t="s">
        <v>401</v>
      </c>
      <c r="M107" s="2" t="s">
        <v>400</v>
      </c>
      <c r="N107" s="38">
        <v>150000</v>
      </c>
      <c r="O107" s="37"/>
      <c r="P107" s="8" t="str">
        <f t="shared" si="3"/>
        <v>E00637101400000000000</v>
      </c>
      <c r="R107" s="8" t="str">
        <f t="shared" si="4"/>
        <v>3</v>
      </c>
      <c r="S107" s="8" t="str">
        <f t="shared" si="5"/>
        <v>3</v>
      </c>
    </row>
    <row r="108" spans="1:19" s="36" customFormat="1" ht="20.100000000000001" customHeight="1" x14ac:dyDescent="0.25">
      <c r="A108" s="40"/>
      <c r="B108" s="2" t="s">
        <v>409</v>
      </c>
      <c r="C108" s="2">
        <v>3</v>
      </c>
      <c r="D108" s="2">
        <v>8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>
        <v>37104</v>
      </c>
      <c r="J108" s="2">
        <v>1</v>
      </c>
      <c r="K108" s="2">
        <v>4</v>
      </c>
      <c r="L108" s="2" t="s">
        <v>401</v>
      </c>
      <c r="M108" s="2" t="s">
        <v>400</v>
      </c>
      <c r="N108" s="38">
        <v>60000</v>
      </c>
      <c r="O108" s="37"/>
      <c r="P108" s="8" t="str">
        <f t="shared" si="3"/>
        <v>E00637104400000000000</v>
      </c>
      <c r="R108" s="8" t="str">
        <f t="shared" si="4"/>
        <v>3</v>
      </c>
      <c r="S108" s="8" t="str">
        <f t="shared" si="5"/>
        <v>3</v>
      </c>
    </row>
    <row r="109" spans="1:19" s="36" customFormat="1" ht="20.100000000000001" customHeight="1" x14ac:dyDescent="0.25">
      <c r="A109" s="40"/>
      <c r="B109" s="2" t="s">
        <v>409</v>
      </c>
      <c r="C109" s="2">
        <v>3</v>
      </c>
      <c r="D109" s="2">
        <v>8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>
        <v>37106</v>
      </c>
      <c r="J109" s="2">
        <v>1</v>
      </c>
      <c r="K109" s="2">
        <v>4</v>
      </c>
      <c r="L109" s="2" t="s">
        <v>401</v>
      </c>
      <c r="M109" s="2" t="s">
        <v>400</v>
      </c>
      <c r="N109" s="38">
        <v>585733</v>
      </c>
      <c r="O109" s="37"/>
      <c r="P109" s="8" t="str">
        <f t="shared" si="3"/>
        <v>E00637106400000000000</v>
      </c>
      <c r="R109" s="8" t="str">
        <f t="shared" si="4"/>
        <v>3</v>
      </c>
      <c r="S109" s="8" t="str">
        <f t="shared" si="5"/>
        <v>3</v>
      </c>
    </row>
    <row r="110" spans="1:19" s="36" customFormat="1" ht="20.100000000000001" customHeight="1" x14ac:dyDescent="0.25">
      <c r="A110" s="40"/>
      <c r="B110" s="2" t="s">
        <v>409</v>
      </c>
      <c r="C110" s="2">
        <v>3</v>
      </c>
      <c r="D110" s="2">
        <v>8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>
        <v>37201</v>
      </c>
      <c r="J110" s="2">
        <v>1</v>
      </c>
      <c r="K110" s="2">
        <v>4</v>
      </c>
      <c r="L110" s="2" t="s">
        <v>401</v>
      </c>
      <c r="M110" s="2" t="s">
        <v>400</v>
      </c>
      <c r="N110" s="38">
        <v>237048</v>
      </c>
      <c r="O110" s="37"/>
      <c r="P110" s="8" t="str">
        <f t="shared" si="3"/>
        <v>E00637201400000000000</v>
      </c>
      <c r="R110" s="8" t="str">
        <f t="shared" si="4"/>
        <v>3</v>
      </c>
      <c r="S110" s="8" t="str">
        <f t="shared" si="5"/>
        <v>3</v>
      </c>
    </row>
    <row r="111" spans="1:19" s="36" customFormat="1" ht="20.100000000000001" customHeight="1" x14ac:dyDescent="0.25">
      <c r="A111" s="40"/>
      <c r="B111" s="2" t="s">
        <v>409</v>
      </c>
      <c r="C111" s="2">
        <v>3</v>
      </c>
      <c r="D111" s="2">
        <v>8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>
        <v>37204</v>
      </c>
      <c r="J111" s="2">
        <v>1</v>
      </c>
      <c r="K111" s="2">
        <v>4</v>
      </c>
      <c r="L111" s="2" t="s">
        <v>401</v>
      </c>
      <c r="M111" s="2" t="s">
        <v>400</v>
      </c>
      <c r="N111" s="38">
        <v>270000</v>
      </c>
      <c r="O111" s="37"/>
      <c r="P111" s="8" t="str">
        <f t="shared" si="3"/>
        <v>E00637204400000000000</v>
      </c>
      <c r="R111" s="8" t="str">
        <f t="shared" si="4"/>
        <v>3</v>
      </c>
      <c r="S111" s="8" t="str">
        <f t="shared" si="5"/>
        <v>3</v>
      </c>
    </row>
    <row r="112" spans="1:19" s="36" customFormat="1" ht="20.100000000000001" customHeight="1" x14ac:dyDescent="0.25">
      <c r="A112" s="40"/>
      <c r="B112" s="2" t="s">
        <v>409</v>
      </c>
      <c r="C112" s="2">
        <v>3</v>
      </c>
      <c r="D112" s="2">
        <v>8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>
        <v>37206</v>
      </c>
      <c r="J112" s="2">
        <v>1</v>
      </c>
      <c r="K112" s="2">
        <v>4</v>
      </c>
      <c r="L112" s="2" t="s">
        <v>401</v>
      </c>
      <c r="M112" s="2" t="s">
        <v>400</v>
      </c>
      <c r="N112" s="38">
        <v>91586</v>
      </c>
      <c r="O112" s="37"/>
      <c r="P112" s="8" t="str">
        <f t="shared" si="3"/>
        <v>E00637206400000000000</v>
      </c>
      <c r="R112" s="8" t="str">
        <f t="shared" si="4"/>
        <v>3</v>
      </c>
      <c r="S112" s="8" t="str">
        <f t="shared" si="5"/>
        <v>3</v>
      </c>
    </row>
    <row r="113" spans="1:19" s="36" customFormat="1" ht="20.100000000000001" customHeight="1" x14ac:dyDescent="0.25">
      <c r="A113" s="40"/>
      <c r="B113" s="2" t="s">
        <v>409</v>
      </c>
      <c r="C113" s="2">
        <v>3</v>
      </c>
      <c r="D113" s="2">
        <v>8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>
        <v>37501</v>
      </c>
      <c r="J113" s="2">
        <v>1</v>
      </c>
      <c r="K113" s="2">
        <v>4</v>
      </c>
      <c r="L113" s="2" t="s">
        <v>401</v>
      </c>
      <c r="M113" s="2" t="s">
        <v>400</v>
      </c>
      <c r="N113" s="38">
        <v>675196</v>
      </c>
      <c r="O113" s="37"/>
      <c r="P113" s="8" t="str">
        <f t="shared" si="3"/>
        <v>E00637501400000000000</v>
      </c>
      <c r="R113" s="8" t="str">
        <f t="shared" si="4"/>
        <v>3</v>
      </c>
      <c r="S113" s="8" t="str">
        <f t="shared" si="5"/>
        <v>3</v>
      </c>
    </row>
    <row r="114" spans="1:19" s="36" customFormat="1" ht="20.100000000000001" customHeight="1" x14ac:dyDescent="0.25">
      <c r="A114" s="40"/>
      <c r="B114" s="2" t="s">
        <v>409</v>
      </c>
      <c r="C114" s="2">
        <v>3</v>
      </c>
      <c r="D114" s="2">
        <v>8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>
        <v>37504</v>
      </c>
      <c r="J114" s="2">
        <v>1</v>
      </c>
      <c r="K114" s="2">
        <v>4</v>
      </c>
      <c r="L114" s="2" t="s">
        <v>401</v>
      </c>
      <c r="M114" s="2" t="s">
        <v>400</v>
      </c>
      <c r="N114" s="38">
        <v>391074</v>
      </c>
      <c r="O114" s="37"/>
      <c r="P114" s="8" t="str">
        <f t="shared" si="3"/>
        <v>E00637504400000000000</v>
      </c>
      <c r="R114" s="8" t="str">
        <f t="shared" si="4"/>
        <v>3</v>
      </c>
      <c r="S114" s="8" t="str">
        <f t="shared" si="5"/>
        <v>3</v>
      </c>
    </row>
    <row r="115" spans="1:19" s="36" customFormat="1" ht="20.100000000000001" customHeight="1" x14ac:dyDescent="0.25">
      <c r="A115" s="40"/>
      <c r="B115" s="2" t="s">
        <v>409</v>
      </c>
      <c r="C115" s="2">
        <v>3</v>
      </c>
      <c r="D115" s="2">
        <v>8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>
        <v>37602</v>
      </c>
      <c r="J115" s="2">
        <v>1</v>
      </c>
      <c r="K115" s="2">
        <v>4</v>
      </c>
      <c r="L115" s="2" t="s">
        <v>401</v>
      </c>
      <c r="M115" s="2" t="s">
        <v>400</v>
      </c>
      <c r="N115" s="38">
        <v>523699</v>
      </c>
      <c r="O115" s="37"/>
      <c r="P115" s="8" t="str">
        <f t="shared" si="3"/>
        <v>E00637602400000000000</v>
      </c>
      <c r="R115" s="8" t="str">
        <f t="shared" si="4"/>
        <v>3</v>
      </c>
      <c r="S115" s="8" t="str">
        <f t="shared" si="5"/>
        <v>3</v>
      </c>
    </row>
    <row r="116" spans="1:19" s="36" customFormat="1" ht="20.100000000000001" customHeight="1" x14ac:dyDescent="0.25">
      <c r="A116" s="40"/>
      <c r="B116" s="2" t="s">
        <v>409</v>
      </c>
      <c r="C116" s="2">
        <v>3</v>
      </c>
      <c r="D116" s="2">
        <v>8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>
        <v>39201</v>
      </c>
      <c r="J116" s="2">
        <v>1</v>
      </c>
      <c r="K116" s="2">
        <v>4</v>
      </c>
      <c r="L116" s="2" t="s">
        <v>401</v>
      </c>
      <c r="M116" s="2" t="s">
        <v>400</v>
      </c>
      <c r="N116" s="38">
        <v>350000</v>
      </c>
      <c r="O116" s="37"/>
      <c r="P116" s="8" t="str">
        <f t="shared" si="3"/>
        <v>E00639201400000000000</v>
      </c>
      <c r="R116" s="8" t="str">
        <f t="shared" si="4"/>
        <v>3</v>
      </c>
      <c r="S116" s="8" t="str">
        <f t="shared" si="5"/>
        <v>3</v>
      </c>
    </row>
    <row r="117" spans="1:19" s="36" customFormat="1" ht="20.100000000000001" customHeight="1" x14ac:dyDescent="0.25">
      <c r="A117" s="40"/>
      <c r="B117" s="2" t="s">
        <v>409</v>
      </c>
      <c r="C117" s="2">
        <v>3</v>
      </c>
      <c r="D117" s="2">
        <v>8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>
        <v>39202</v>
      </c>
      <c r="J117" s="2">
        <v>1</v>
      </c>
      <c r="K117" s="2">
        <v>4</v>
      </c>
      <c r="L117" s="2" t="s">
        <v>401</v>
      </c>
      <c r="M117" s="2" t="s">
        <v>400</v>
      </c>
      <c r="N117" s="38">
        <v>220000</v>
      </c>
      <c r="O117" s="37"/>
      <c r="P117" s="8" t="str">
        <f t="shared" si="3"/>
        <v>E00639202400000000000</v>
      </c>
      <c r="R117" s="8" t="str">
        <f t="shared" si="4"/>
        <v>3</v>
      </c>
      <c r="S117" s="8" t="str">
        <f t="shared" si="5"/>
        <v>3</v>
      </c>
    </row>
    <row r="118" spans="1:19" s="36" customFormat="1" ht="20.100000000000001" customHeight="1" x14ac:dyDescent="0.25">
      <c r="A118" s="40"/>
      <c r="B118" s="2" t="s">
        <v>409</v>
      </c>
      <c r="C118" s="2">
        <v>3</v>
      </c>
      <c r="D118" s="2">
        <v>8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>
        <v>39301</v>
      </c>
      <c r="J118" s="2">
        <v>1</v>
      </c>
      <c r="K118" s="2">
        <v>4</v>
      </c>
      <c r="L118" s="2" t="s">
        <v>401</v>
      </c>
      <c r="M118" s="2" t="s">
        <v>400</v>
      </c>
      <c r="N118" s="38">
        <v>545487</v>
      </c>
      <c r="O118" s="37"/>
      <c r="P118" s="8" t="str">
        <f t="shared" si="3"/>
        <v>E00639301400000000000</v>
      </c>
      <c r="R118" s="8" t="str">
        <f t="shared" si="4"/>
        <v>3</v>
      </c>
      <c r="S118" s="8" t="str">
        <f t="shared" si="5"/>
        <v>3</v>
      </c>
    </row>
    <row r="119" spans="1:19" s="36" customFormat="1" ht="20.100000000000001" customHeight="1" x14ac:dyDescent="0.25">
      <c r="A119" s="40"/>
      <c r="B119" s="2" t="s">
        <v>409</v>
      </c>
      <c r="C119" s="2">
        <v>3</v>
      </c>
      <c r="D119" s="2">
        <v>8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>
        <v>14301</v>
      </c>
      <c r="J119" s="2">
        <v>1</v>
      </c>
      <c r="K119" s="2">
        <v>1</v>
      </c>
      <c r="L119" s="2" t="s">
        <v>401</v>
      </c>
      <c r="M119" s="2" t="s">
        <v>400</v>
      </c>
      <c r="N119" s="38">
        <v>525993</v>
      </c>
      <c r="O119" s="37"/>
      <c r="P119" s="8" t="str">
        <f t="shared" si="3"/>
        <v>E00614301100000000000</v>
      </c>
      <c r="R119" s="8" t="str">
        <f t="shared" si="4"/>
        <v>1</v>
      </c>
      <c r="S119" s="8" t="str">
        <f t="shared" si="5"/>
        <v>1</v>
      </c>
    </row>
    <row r="120" spans="1:19" s="36" customFormat="1" ht="20.100000000000001" customHeight="1" x14ac:dyDescent="0.25">
      <c r="A120" s="40"/>
      <c r="B120" s="2" t="s">
        <v>409</v>
      </c>
      <c r="C120" s="2">
        <v>3</v>
      </c>
      <c r="D120" s="2">
        <v>8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>
        <v>14302</v>
      </c>
      <c r="J120" s="2">
        <v>1</v>
      </c>
      <c r="K120" s="2">
        <v>1</v>
      </c>
      <c r="L120" s="2" t="s">
        <v>401</v>
      </c>
      <c r="M120" s="2" t="s">
        <v>400</v>
      </c>
      <c r="N120" s="38">
        <v>1219813</v>
      </c>
      <c r="O120" s="37"/>
      <c r="P120" s="8" t="str">
        <f t="shared" si="3"/>
        <v>E00614302100000000000</v>
      </c>
      <c r="R120" s="8" t="str">
        <f t="shared" si="4"/>
        <v>1</v>
      </c>
      <c r="S120" s="8" t="str">
        <f t="shared" si="5"/>
        <v>1</v>
      </c>
    </row>
    <row r="121" spans="1:19" s="36" customFormat="1" ht="20.100000000000001" customHeight="1" x14ac:dyDescent="0.25">
      <c r="A121" s="40"/>
      <c r="B121" s="2" t="s">
        <v>409</v>
      </c>
      <c r="C121" s="2">
        <v>3</v>
      </c>
      <c r="D121" s="2">
        <v>8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>
        <v>14401</v>
      </c>
      <c r="J121" s="2">
        <v>1</v>
      </c>
      <c r="K121" s="2">
        <v>1</v>
      </c>
      <c r="L121" s="2" t="s">
        <v>401</v>
      </c>
      <c r="M121" s="2" t="s">
        <v>400</v>
      </c>
      <c r="N121" s="38">
        <v>1634602</v>
      </c>
      <c r="O121" s="37"/>
      <c r="P121" s="8" t="str">
        <f t="shared" si="3"/>
        <v>E00614401100000000000</v>
      </c>
      <c r="R121" s="8" t="str">
        <f t="shared" si="4"/>
        <v>1</v>
      </c>
      <c r="S121" s="8" t="str">
        <f t="shared" si="5"/>
        <v>1</v>
      </c>
    </row>
    <row r="122" spans="1:19" s="36" customFormat="1" ht="20.100000000000001" customHeight="1" x14ac:dyDescent="0.25">
      <c r="A122" s="40"/>
      <c r="B122" s="2" t="s">
        <v>409</v>
      </c>
      <c r="C122" s="2">
        <v>3</v>
      </c>
      <c r="D122" s="2">
        <v>8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>
        <v>14405</v>
      </c>
      <c r="J122" s="2">
        <v>1</v>
      </c>
      <c r="K122" s="2">
        <v>1</v>
      </c>
      <c r="L122" s="2" t="s">
        <v>401</v>
      </c>
      <c r="M122" s="2" t="s">
        <v>400</v>
      </c>
      <c r="N122" s="38">
        <v>103325</v>
      </c>
      <c r="O122" s="37"/>
      <c r="P122" s="8" t="str">
        <f t="shared" si="3"/>
        <v>E00614405100000000000</v>
      </c>
      <c r="R122" s="8" t="str">
        <f t="shared" si="4"/>
        <v>1</v>
      </c>
      <c r="S122" s="8" t="str">
        <f t="shared" si="5"/>
        <v>1</v>
      </c>
    </row>
    <row r="123" spans="1:19" s="36" customFormat="1" ht="20.100000000000001" customHeight="1" x14ac:dyDescent="0.25">
      <c r="A123" s="40"/>
      <c r="B123" s="2" t="s">
        <v>409</v>
      </c>
      <c r="C123" s="2">
        <v>3</v>
      </c>
      <c r="D123" s="2">
        <v>8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>
        <v>15402</v>
      </c>
      <c r="J123" s="2">
        <v>1</v>
      </c>
      <c r="K123" s="2">
        <v>1</v>
      </c>
      <c r="L123" s="2" t="s">
        <v>401</v>
      </c>
      <c r="M123" s="2" t="s">
        <v>400</v>
      </c>
      <c r="N123" s="38">
        <v>75859813</v>
      </c>
      <c r="O123" s="37"/>
      <c r="P123" s="8" t="str">
        <f t="shared" si="3"/>
        <v>E00615402100000000000</v>
      </c>
      <c r="R123" s="8" t="str">
        <f t="shared" si="4"/>
        <v>1</v>
      </c>
      <c r="S123" s="8" t="str">
        <f t="shared" si="5"/>
        <v>1</v>
      </c>
    </row>
    <row r="124" spans="1:19" s="36" customFormat="1" ht="20.100000000000001" customHeight="1" x14ac:dyDescent="0.25">
      <c r="A124" s="40"/>
      <c r="B124" s="2" t="s">
        <v>409</v>
      </c>
      <c r="C124" s="2">
        <v>3</v>
      </c>
      <c r="D124" s="2">
        <v>8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>
        <v>15403</v>
      </c>
      <c r="J124" s="2">
        <v>1</v>
      </c>
      <c r="K124" s="2">
        <v>1</v>
      </c>
      <c r="L124" s="2" t="s">
        <v>401</v>
      </c>
      <c r="M124" s="2" t="s">
        <v>400</v>
      </c>
      <c r="N124" s="38">
        <v>2759433</v>
      </c>
      <c r="O124" s="37"/>
      <c r="P124" s="8" t="str">
        <f t="shared" si="3"/>
        <v>E00615403100000000000</v>
      </c>
      <c r="R124" s="8" t="str">
        <f t="shared" si="4"/>
        <v>1</v>
      </c>
      <c r="S124" s="8" t="str">
        <f t="shared" si="5"/>
        <v>1</v>
      </c>
    </row>
    <row r="125" spans="1:19" s="36" customFormat="1" ht="20.100000000000001" customHeight="1" x14ac:dyDescent="0.25">
      <c r="A125" s="40"/>
      <c r="B125" s="2" t="s">
        <v>409</v>
      </c>
      <c r="C125" s="2">
        <v>3</v>
      </c>
      <c r="D125" s="2">
        <v>8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>
        <v>31101</v>
      </c>
      <c r="J125" s="2">
        <v>1</v>
      </c>
      <c r="K125" s="2">
        <v>1</v>
      </c>
      <c r="L125" s="2" t="s">
        <v>401</v>
      </c>
      <c r="M125" s="2" t="s">
        <v>400</v>
      </c>
      <c r="N125" s="38">
        <v>11100078</v>
      </c>
      <c r="O125" s="37"/>
      <c r="P125" s="8" t="str">
        <f t="shared" si="3"/>
        <v>E00631101100000000000</v>
      </c>
      <c r="R125" s="8" t="str">
        <f t="shared" si="4"/>
        <v>3</v>
      </c>
      <c r="S125" s="8" t="str">
        <f t="shared" si="5"/>
        <v>3</v>
      </c>
    </row>
    <row r="126" spans="1:19" s="36" customFormat="1" ht="20.100000000000001" customHeight="1" x14ac:dyDescent="0.25">
      <c r="A126" s="40"/>
      <c r="B126" s="2" t="s">
        <v>409</v>
      </c>
      <c r="C126" s="2">
        <v>3</v>
      </c>
      <c r="D126" s="2">
        <v>8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>
        <v>31201</v>
      </c>
      <c r="J126" s="2">
        <v>1</v>
      </c>
      <c r="K126" s="2">
        <v>1</v>
      </c>
      <c r="L126" s="2" t="s">
        <v>401</v>
      </c>
      <c r="M126" s="2" t="s">
        <v>400</v>
      </c>
      <c r="N126" s="38">
        <v>4661307</v>
      </c>
      <c r="O126" s="37"/>
      <c r="P126" s="8" t="str">
        <f t="shared" si="3"/>
        <v>E00631201100000000000</v>
      </c>
      <c r="R126" s="8" t="str">
        <f t="shared" si="4"/>
        <v>3</v>
      </c>
      <c r="S126" s="8" t="str">
        <f t="shared" si="5"/>
        <v>3</v>
      </c>
    </row>
    <row r="127" spans="1:19" s="36" customFormat="1" ht="20.100000000000001" customHeight="1" x14ac:dyDescent="0.25">
      <c r="A127" s="40"/>
      <c r="B127" s="2" t="s">
        <v>409</v>
      </c>
      <c r="C127" s="2">
        <v>3</v>
      </c>
      <c r="D127" s="2">
        <v>8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>
        <v>31603</v>
      </c>
      <c r="J127" s="2">
        <v>1</v>
      </c>
      <c r="K127" s="2">
        <v>1</v>
      </c>
      <c r="L127" s="2" t="s">
        <v>401</v>
      </c>
      <c r="M127" s="2" t="s">
        <v>400</v>
      </c>
      <c r="N127" s="38">
        <v>434304</v>
      </c>
      <c r="O127" s="37"/>
      <c r="P127" s="8" t="str">
        <f t="shared" si="3"/>
        <v>E00631603100000000000</v>
      </c>
      <c r="R127" s="8" t="str">
        <f t="shared" si="4"/>
        <v>3</v>
      </c>
      <c r="S127" s="8" t="str">
        <f t="shared" si="5"/>
        <v>3</v>
      </c>
    </row>
    <row r="128" spans="1:19" s="36" customFormat="1" ht="20.100000000000001" customHeight="1" x14ac:dyDescent="0.25">
      <c r="A128" s="40"/>
      <c r="B128" s="2" t="s">
        <v>409</v>
      </c>
      <c r="C128" s="2">
        <v>3</v>
      </c>
      <c r="D128" s="2">
        <v>8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>
        <v>32301</v>
      </c>
      <c r="J128" s="2">
        <v>1</v>
      </c>
      <c r="K128" s="2">
        <v>1</v>
      </c>
      <c r="L128" s="2" t="s">
        <v>401</v>
      </c>
      <c r="M128" s="2" t="s">
        <v>400</v>
      </c>
      <c r="N128" s="38">
        <v>1033503</v>
      </c>
      <c r="O128" s="37"/>
      <c r="P128" s="8" t="str">
        <f t="shared" si="3"/>
        <v>E00632301100000000000</v>
      </c>
      <c r="R128" s="8" t="str">
        <f t="shared" si="4"/>
        <v>3</v>
      </c>
      <c r="S128" s="8" t="str">
        <f t="shared" si="5"/>
        <v>3</v>
      </c>
    </row>
    <row r="129" spans="1:19" s="36" customFormat="1" ht="20.100000000000001" customHeight="1" x14ac:dyDescent="0.25">
      <c r="A129" s="40"/>
      <c r="B129" s="2" t="s">
        <v>409</v>
      </c>
      <c r="C129" s="2">
        <v>3</v>
      </c>
      <c r="D129" s="2">
        <v>8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32502</v>
      </c>
      <c r="J129" s="2">
        <v>1</v>
      </c>
      <c r="K129" s="2">
        <v>1</v>
      </c>
      <c r="L129" s="2" t="s">
        <v>401</v>
      </c>
      <c r="M129" s="2" t="s">
        <v>400</v>
      </c>
      <c r="N129" s="38">
        <v>952128</v>
      </c>
      <c r="O129" s="37"/>
      <c r="P129" s="8" t="str">
        <f t="shared" si="3"/>
        <v>E00632502100000000000</v>
      </c>
      <c r="R129" s="8" t="str">
        <f t="shared" si="4"/>
        <v>3</v>
      </c>
      <c r="S129" s="8" t="str">
        <f t="shared" si="5"/>
        <v>3</v>
      </c>
    </row>
    <row r="130" spans="1:19" s="36" customFormat="1" ht="20.100000000000001" customHeight="1" x14ac:dyDescent="0.25">
      <c r="A130" s="40"/>
      <c r="B130" s="2" t="s">
        <v>409</v>
      </c>
      <c r="C130" s="2">
        <v>3</v>
      </c>
      <c r="D130" s="2">
        <v>8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33801</v>
      </c>
      <c r="J130" s="2">
        <v>1</v>
      </c>
      <c r="K130" s="2">
        <v>1</v>
      </c>
      <c r="L130" s="2" t="s">
        <v>401</v>
      </c>
      <c r="M130" s="2" t="s">
        <v>400</v>
      </c>
      <c r="N130" s="38">
        <v>1280000</v>
      </c>
      <c r="O130" s="37"/>
      <c r="P130" s="8" t="str">
        <f t="shared" si="3"/>
        <v>E00633801100000000000</v>
      </c>
      <c r="R130" s="8" t="str">
        <f t="shared" si="4"/>
        <v>3</v>
      </c>
      <c r="S130" s="8" t="str">
        <f t="shared" si="5"/>
        <v>3</v>
      </c>
    </row>
    <row r="131" spans="1:19" s="36" customFormat="1" ht="20.100000000000001" customHeight="1" x14ac:dyDescent="0.25">
      <c r="A131" s="40"/>
      <c r="B131" s="2" t="s">
        <v>409</v>
      </c>
      <c r="C131" s="2">
        <v>3</v>
      </c>
      <c r="D131" s="2">
        <v>8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35301</v>
      </c>
      <c r="J131" s="2">
        <v>1</v>
      </c>
      <c r="K131" s="2">
        <v>1</v>
      </c>
      <c r="L131" s="2" t="s">
        <v>401</v>
      </c>
      <c r="M131" s="2" t="s">
        <v>400</v>
      </c>
      <c r="N131" s="38">
        <v>2800000</v>
      </c>
      <c r="O131" s="37"/>
      <c r="P131" s="8" t="str">
        <f t="shared" si="3"/>
        <v>E00635301100000000000</v>
      </c>
      <c r="R131" s="8" t="str">
        <f t="shared" si="4"/>
        <v>3</v>
      </c>
      <c r="S131" s="8" t="str">
        <f t="shared" si="5"/>
        <v>3</v>
      </c>
    </row>
    <row r="132" spans="1:19" s="36" customFormat="1" ht="20.100000000000001" customHeight="1" x14ac:dyDescent="0.25">
      <c r="A132" s="40"/>
      <c r="B132" s="2" t="s">
        <v>409</v>
      </c>
      <c r="C132" s="2">
        <v>3</v>
      </c>
      <c r="D132" s="2">
        <v>8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35701</v>
      </c>
      <c r="J132" s="2">
        <v>1</v>
      </c>
      <c r="K132" s="2">
        <v>1</v>
      </c>
      <c r="L132" s="2" t="s">
        <v>401</v>
      </c>
      <c r="M132" s="2" t="s">
        <v>400</v>
      </c>
      <c r="N132" s="38">
        <v>3300564</v>
      </c>
      <c r="O132" s="37"/>
      <c r="P132" s="8" t="str">
        <f t="shared" si="3"/>
        <v>E00635701100000000000</v>
      </c>
      <c r="R132" s="8" t="str">
        <f t="shared" si="4"/>
        <v>3</v>
      </c>
      <c r="S132" s="8" t="str">
        <f t="shared" si="5"/>
        <v>3</v>
      </c>
    </row>
    <row r="133" spans="1:19" s="36" customFormat="1" ht="20.100000000000001" customHeight="1" x14ac:dyDescent="0.25">
      <c r="A133" s="40"/>
      <c r="B133" s="2" t="s">
        <v>409</v>
      </c>
      <c r="C133" s="2">
        <v>3</v>
      </c>
      <c r="D133" s="2">
        <v>8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35801</v>
      </c>
      <c r="J133" s="2">
        <v>1</v>
      </c>
      <c r="K133" s="2">
        <v>1</v>
      </c>
      <c r="L133" s="2" t="s">
        <v>401</v>
      </c>
      <c r="M133" s="2" t="s">
        <v>400</v>
      </c>
      <c r="N133" s="38">
        <v>2240000</v>
      </c>
      <c r="O133" s="37"/>
      <c r="P133" s="8" t="str">
        <f t="shared" si="3"/>
        <v>E00635801100000000000</v>
      </c>
      <c r="R133" s="8" t="str">
        <f t="shared" si="4"/>
        <v>3</v>
      </c>
      <c r="S133" s="8" t="str">
        <f t="shared" si="5"/>
        <v>3</v>
      </c>
    </row>
    <row r="134" spans="1:19" s="36" customFormat="1" ht="20.100000000000001" customHeight="1" x14ac:dyDescent="0.25">
      <c r="A134" s="40"/>
      <c r="B134" s="2" t="s">
        <v>409</v>
      </c>
      <c r="C134" s="2">
        <v>3</v>
      </c>
      <c r="D134" s="2">
        <v>8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35901</v>
      </c>
      <c r="J134" s="2">
        <v>1</v>
      </c>
      <c r="K134" s="2">
        <v>1</v>
      </c>
      <c r="L134" s="2" t="s">
        <v>401</v>
      </c>
      <c r="M134" s="2" t="s">
        <v>400</v>
      </c>
      <c r="N134" s="38">
        <v>1020000</v>
      </c>
      <c r="O134" s="37"/>
      <c r="P134" s="8" t="str">
        <f t="shared" si="3"/>
        <v>E00635901100000000000</v>
      </c>
      <c r="R134" s="8" t="str">
        <f t="shared" si="4"/>
        <v>3</v>
      </c>
      <c r="S134" s="8" t="str">
        <f t="shared" si="5"/>
        <v>3</v>
      </c>
    </row>
    <row r="135" spans="1:19" s="36" customFormat="1" ht="20.100000000000001" customHeight="1" x14ac:dyDescent="0.25">
      <c r="A135" s="40"/>
      <c r="B135" s="2" t="s">
        <v>409</v>
      </c>
      <c r="C135" s="2">
        <v>3</v>
      </c>
      <c r="D135" s="2">
        <v>8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39801</v>
      </c>
      <c r="J135" s="2">
        <v>1</v>
      </c>
      <c r="K135" s="2">
        <v>1</v>
      </c>
      <c r="L135" s="2" t="s">
        <v>401</v>
      </c>
      <c r="M135" s="2" t="s">
        <v>400</v>
      </c>
      <c r="N135" s="38">
        <v>2170985</v>
      </c>
      <c r="O135" s="37"/>
      <c r="P135" s="8" t="str">
        <f t="shared" si="3"/>
        <v>E00639801100000000000</v>
      </c>
      <c r="R135" s="8" t="str">
        <f t="shared" si="4"/>
        <v>3</v>
      </c>
      <c r="S135" s="8" t="str">
        <f t="shared" si="5"/>
        <v>3</v>
      </c>
    </row>
    <row r="136" spans="1:19" s="36" customFormat="1" ht="20.100000000000001" customHeight="1" x14ac:dyDescent="0.25">
      <c r="A136" s="40"/>
      <c r="B136" s="2" t="s">
        <v>409</v>
      </c>
      <c r="C136" s="2">
        <v>1</v>
      </c>
      <c r="D136" s="2">
        <v>3</v>
      </c>
      <c r="E136" s="2" t="s">
        <v>415</v>
      </c>
      <c r="F136" s="2" t="s">
        <v>405</v>
      </c>
      <c r="G136" s="2" t="s">
        <v>414</v>
      </c>
      <c r="H136" s="2" t="s">
        <v>413</v>
      </c>
      <c r="I136" s="54">
        <v>11301</v>
      </c>
      <c r="J136" s="2">
        <v>1</v>
      </c>
      <c r="K136" s="2">
        <v>1</v>
      </c>
      <c r="L136" s="2" t="s">
        <v>401</v>
      </c>
      <c r="M136" s="2" t="s">
        <v>400</v>
      </c>
      <c r="N136" s="38">
        <v>1014408</v>
      </c>
      <c r="O136" s="37"/>
      <c r="P136" s="8" t="str">
        <f t="shared" ref="P136:P172" si="6">+CONCATENATE(H136,I136,K136,M136)</f>
        <v>O00111301100000000000</v>
      </c>
      <c r="R136" s="8" t="str">
        <f t="shared" ref="R136:R180" si="7">+MID(I136,1,1)</f>
        <v>1</v>
      </c>
      <c r="S136" s="8" t="str">
        <f t="shared" si="5"/>
        <v/>
      </c>
    </row>
    <row r="137" spans="1:19" s="36" customFormat="1" ht="20.100000000000001" customHeight="1" x14ac:dyDescent="0.25">
      <c r="A137" s="40"/>
      <c r="B137" s="2" t="s">
        <v>409</v>
      </c>
      <c r="C137" s="2">
        <v>1</v>
      </c>
      <c r="D137" s="2">
        <v>3</v>
      </c>
      <c r="E137" s="2" t="s">
        <v>415</v>
      </c>
      <c r="F137" s="2" t="s">
        <v>405</v>
      </c>
      <c r="G137" s="2" t="s">
        <v>414</v>
      </c>
      <c r="H137" s="2" t="s">
        <v>413</v>
      </c>
      <c r="I137" s="54">
        <v>13101</v>
      </c>
      <c r="J137" s="2">
        <v>1</v>
      </c>
      <c r="K137" s="2">
        <v>1</v>
      </c>
      <c r="L137" s="2" t="s">
        <v>401</v>
      </c>
      <c r="M137" s="2" t="s">
        <v>400</v>
      </c>
      <c r="N137" s="38">
        <v>20337</v>
      </c>
      <c r="O137" s="37"/>
      <c r="P137" s="8" t="str">
        <f t="shared" si="6"/>
        <v>O00113101100000000000</v>
      </c>
      <c r="R137" s="8" t="str">
        <f t="shared" si="7"/>
        <v>1</v>
      </c>
      <c r="S137" s="8" t="str">
        <f t="shared" ref="S137:S180" si="8">+IF(G137="008",R137,"")</f>
        <v/>
      </c>
    </row>
    <row r="138" spans="1:19" s="36" customFormat="1" ht="20.100000000000001" customHeight="1" x14ac:dyDescent="0.25">
      <c r="A138" s="40"/>
      <c r="B138" s="2" t="s">
        <v>409</v>
      </c>
      <c r="C138" s="2">
        <v>1</v>
      </c>
      <c r="D138" s="2">
        <v>3</v>
      </c>
      <c r="E138" s="2" t="s">
        <v>415</v>
      </c>
      <c r="F138" s="2" t="s">
        <v>405</v>
      </c>
      <c r="G138" s="2" t="s">
        <v>414</v>
      </c>
      <c r="H138" s="2" t="s">
        <v>413</v>
      </c>
      <c r="I138" s="54">
        <v>13201</v>
      </c>
      <c r="J138" s="2">
        <v>1</v>
      </c>
      <c r="K138" s="2">
        <v>1</v>
      </c>
      <c r="L138" s="2" t="s">
        <v>401</v>
      </c>
      <c r="M138" s="2" t="s">
        <v>400</v>
      </c>
      <c r="N138" s="38">
        <v>24094</v>
      </c>
      <c r="O138" s="37"/>
      <c r="P138" s="8" t="str">
        <f t="shared" si="6"/>
        <v>O00113201100000000000</v>
      </c>
      <c r="R138" s="8" t="str">
        <f t="shared" si="7"/>
        <v>1</v>
      </c>
      <c r="S138" s="8" t="str">
        <f t="shared" si="8"/>
        <v/>
      </c>
    </row>
    <row r="139" spans="1:19" s="36" customFormat="1" ht="20.100000000000001" customHeight="1" x14ac:dyDescent="0.25">
      <c r="A139" s="40"/>
      <c r="B139" s="2" t="s">
        <v>409</v>
      </c>
      <c r="C139" s="2">
        <v>1</v>
      </c>
      <c r="D139" s="2">
        <v>3</v>
      </c>
      <c r="E139" s="2" t="s">
        <v>415</v>
      </c>
      <c r="F139" s="2" t="s">
        <v>405</v>
      </c>
      <c r="G139" s="2" t="s">
        <v>414</v>
      </c>
      <c r="H139" s="2" t="s">
        <v>413</v>
      </c>
      <c r="I139" s="54">
        <v>13202</v>
      </c>
      <c r="J139" s="2">
        <v>1</v>
      </c>
      <c r="K139" s="2">
        <v>1</v>
      </c>
      <c r="L139" s="2" t="s">
        <v>401</v>
      </c>
      <c r="M139" s="2" t="s">
        <v>400</v>
      </c>
      <c r="N139" s="38">
        <v>278700</v>
      </c>
      <c r="O139" s="37"/>
      <c r="P139" s="8" t="str">
        <f t="shared" si="6"/>
        <v>O00113202100000000000</v>
      </c>
      <c r="R139" s="8" t="str">
        <f t="shared" si="7"/>
        <v>1</v>
      </c>
      <c r="S139" s="8" t="str">
        <f t="shared" si="8"/>
        <v/>
      </c>
    </row>
    <row r="140" spans="1:19" s="36" customFormat="1" ht="20.100000000000001" customHeight="1" x14ac:dyDescent="0.25">
      <c r="A140" s="40"/>
      <c r="B140" s="2" t="s">
        <v>409</v>
      </c>
      <c r="C140" s="2">
        <v>1</v>
      </c>
      <c r="D140" s="2">
        <v>3</v>
      </c>
      <c r="E140" s="2" t="s">
        <v>415</v>
      </c>
      <c r="F140" s="2" t="s">
        <v>405</v>
      </c>
      <c r="G140" s="2" t="s">
        <v>414</v>
      </c>
      <c r="H140" s="2" t="s">
        <v>413</v>
      </c>
      <c r="I140" s="54">
        <v>14101</v>
      </c>
      <c r="J140" s="2">
        <v>1</v>
      </c>
      <c r="K140" s="2">
        <v>1</v>
      </c>
      <c r="L140" s="2" t="s">
        <v>401</v>
      </c>
      <c r="M140" s="2" t="s">
        <v>400</v>
      </c>
      <c r="N140" s="38">
        <v>103654</v>
      </c>
      <c r="O140" s="37"/>
      <c r="P140" s="8" t="str">
        <f t="shared" si="6"/>
        <v>O00114101100000000000</v>
      </c>
      <c r="R140" s="8" t="str">
        <f t="shared" si="7"/>
        <v>1</v>
      </c>
      <c r="S140" s="8" t="str">
        <f t="shared" si="8"/>
        <v/>
      </c>
    </row>
    <row r="141" spans="1:19" s="36" customFormat="1" ht="20.100000000000001" customHeight="1" x14ac:dyDescent="0.25">
      <c r="A141" s="40"/>
      <c r="B141" s="2" t="s">
        <v>409</v>
      </c>
      <c r="C141" s="2">
        <v>1</v>
      </c>
      <c r="D141" s="2">
        <v>3</v>
      </c>
      <c r="E141" s="2" t="s">
        <v>415</v>
      </c>
      <c r="F141" s="2" t="s">
        <v>405</v>
      </c>
      <c r="G141" s="2" t="s">
        <v>414</v>
      </c>
      <c r="H141" s="2" t="s">
        <v>413</v>
      </c>
      <c r="I141" s="54">
        <v>14105</v>
      </c>
      <c r="J141" s="2">
        <v>1</v>
      </c>
      <c r="K141" s="2">
        <v>1</v>
      </c>
      <c r="L141" s="2" t="s">
        <v>401</v>
      </c>
      <c r="M141" s="2" t="s">
        <v>400</v>
      </c>
      <c r="N141" s="38">
        <v>35281</v>
      </c>
      <c r="O141" s="37"/>
      <c r="P141" s="8" t="str">
        <f t="shared" si="6"/>
        <v>O00114105100000000000</v>
      </c>
      <c r="R141" s="8" t="str">
        <f t="shared" si="7"/>
        <v>1</v>
      </c>
      <c r="S141" s="8" t="str">
        <f t="shared" si="8"/>
        <v/>
      </c>
    </row>
    <row r="142" spans="1:19" s="36" customFormat="1" ht="20.100000000000001" customHeight="1" x14ac:dyDescent="0.25">
      <c r="A142" s="40"/>
      <c r="B142" s="2" t="s">
        <v>409</v>
      </c>
      <c r="C142" s="2">
        <v>1</v>
      </c>
      <c r="D142" s="2">
        <v>3</v>
      </c>
      <c r="E142" s="2" t="s">
        <v>415</v>
      </c>
      <c r="F142" s="2" t="s">
        <v>405</v>
      </c>
      <c r="G142" s="2" t="s">
        <v>414</v>
      </c>
      <c r="H142" s="2" t="s">
        <v>413</v>
      </c>
      <c r="I142" s="54">
        <v>14201</v>
      </c>
      <c r="J142" s="2">
        <v>1</v>
      </c>
      <c r="K142" s="2">
        <v>1</v>
      </c>
      <c r="L142" s="2" t="s">
        <v>401</v>
      </c>
      <c r="M142" s="2" t="s">
        <v>400</v>
      </c>
      <c r="N142" s="38">
        <v>43466</v>
      </c>
      <c r="O142" s="37"/>
      <c r="P142" s="8" t="str">
        <f t="shared" si="6"/>
        <v>O00114201100000000000</v>
      </c>
      <c r="R142" s="8" t="str">
        <f t="shared" si="7"/>
        <v>1</v>
      </c>
      <c r="S142" s="8" t="str">
        <f t="shared" si="8"/>
        <v/>
      </c>
    </row>
    <row r="143" spans="1:19" s="36" customFormat="1" ht="20.100000000000001" customHeight="1" x14ac:dyDescent="0.25">
      <c r="A143" s="40"/>
      <c r="B143" s="2" t="s">
        <v>409</v>
      </c>
      <c r="C143" s="2">
        <v>1</v>
      </c>
      <c r="D143" s="2">
        <v>3</v>
      </c>
      <c r="E143" s="2" t="s">
        <v>415</v>
      </c>
      <c r="F143" s="2" t="s">
        <v>405</v>
      </c>
      <c r="G143" s="2" t="s">
        <v>414</v>
      </c>
      <c r="H143" s="2" t="s">
        <v>413</v>
      </c>
      <c r="I143" s="54">
        <v>14301</v>
      </c>
      <c r="J143" s="2">
        <v>1</v>
      </c>
      <c r="K143" s="2">
        <v>1</v>
      </c>
      <c r="L143" s="2" t="s">
        <v>401</v>
      </c>
      <c r="M143" s="2" t="s">
        <v>400</v>
      </c>
      <c r="N143" s="38">
        <v>17387</v>
      </c>
      <c r="O143" s="37"/>
      <c r="P143" s="8" t="str">
        <f t="shared" si="6"/>
        <v>O00114301100000000000</v>
      </c>
      <c r="R143" s="8" t="str">
        <f t="shared" si="7"/>
        <v>1</v>
      </c>
      <c r="S143" s="8" t="str">
        <f t="shared" si="8"/>
        <v/>
      </c>
    </row>
    <row r="144" spans="1:19" s="36" customFormat="1" ht="20.100000000000001" customHeight="1" x14ac:dyDescent="0.25">
      <c r="A144" s="40"/>
      <c r="B144" s="2" t="s">
        <v>409</v>
      </c>
      <c r="C144" s="2">
        <v>1</v>
      </c>
      <c r="D144" s="2">
        <v>3</v>
      </c>
      <c r="E144" s="2" t="s">
        <v>415</v>
      </c>
      <c r="F144" s="2" t="s">
        <v>405</v>
      </c>
      <c r="G144" s="2" t="s">
        <v>414</v>
      </c>
      <c r="H144" s="2" t="s">
        <v>413</v>
      </c>
      <c r="I144" s="54">
        <v>14302</v>
      </c>
      <c r="J144" s="2">
        <v>1</v>
      </c>
      <c r="K144" s="2">
        <v>1</v>
      </c>
      <c r="L144" s="2" t="s">
        <v>401</v>
      </c>
      <c r="M144" s="2" t="s">
        <v>400</v>
      </c>
      <c r="N144" s="38">
        <v>52973</v>
      </c>
      <c r="O144" s="37"/>
      <c r="P144" s="8" t="str">
        <f t="shared" si="6"/>
        <v>O00114302100000000000</v>
      </c>
      <c r="R144" s="8" t="str">
        <f t="shared" si="7"/>
        <v>1</v>
      </c>
      <c r="S144" s="8" t="str">
        <f t="shared" si="8"/>
        <v/>
      </c>
    </row>
    <row r="145" spans="1:19" s="36" customFormat="1" ht="20.100000000000001" customHeight="1" x14ac:dyDescent="0.25">
      <c r="A145" s="40"/>
      <c r="B145" s="2" t="s">
        <v>409</v>
      </c>
      <c r="C145" s="2">
        <v>1</v>
      </c>
      <c r="D145" s="2">
        <v>3</v>
      </c>
      <c r="E145" s="2" t="s">
        <v>415</v>
      </c>
      <c r="F145" s="2" t="s">
        <v>405</v>
      </c>
      <c r="G145" s="2" t="s">
        <v>414</v>
      </c>
      <c r="H145" s="2" t="s">
        <v>413</v>
      </c>
      <c r="I145" s="54">
        <v>14401</v>
      </c>
      <c r="J145" s="2">
        <v>1</v>
      </c>
      <c r="K145" s="2">
        <v>1</v>
      </c>
      <c r="L145" s="2" t="s">
        <v>401</v>
      </c>
      <c r="M145" s="2" t="s">
        <v>400</v>
      </c>
      <c r="N145" s="38">
        <v>48015</v>
      </c>
      <c r="O145" s="37"/>
      <c r="P145" s="8" t="str">
        <f t="shared" si="6"/>
        <v>O00114401100000000000</v>
      </c>
      <c r="R145" s="8" t="str">
        <f t="shared" si="7"/>
        <v>1</v>
      </c>
      <c r="S145" s="8" t="str">
        <f t="shared" si="8"/>
        <v/>
      </c>
    </row>
    <row r="146" spans="1:19" s="36" customFormat="1" ht="20.100000000000001" customHeight="1" x14ac:dyDescent="0.25">
      <c r="A146" s="40"/>
      <c r="B146" s="2" t="s">
        <v>409</v>
      </c>
      <c r="C146" s="2">
        <v>1</v>
      </c>
      <c r="D146" s="2">
        <v>3</v>
      </c>
      <c r="E146" s="2" t="s">
        <v>415</v>
      </c>
      <c r="F146" s="2" t="s">
        <v>405</v>
      </c>
      <c r="G146" s="2" t="s">
        <v>414</v>
      </c>
      <c r="H146" s="2" t="s">
        <v>413</v>
      </c>
      <c r="I146" s="54">
        <v>14405</v>
      </c>
      <c r="J146" s="2">
        <v>1</v>
      </c>
      <c r="K146" s="2">
        <v>1</v>
      </c>
      <c r="L146" s="2" t="s">
        <v>401</v>
      </c>
      <c r="M146" s="2" t="s">
        <v>400</v>
      </c>
      <c r="N146" s="38">
        <v>3418</v>
      </c>
      <c r="O146" s="37"/>
      <c r="P146" s="8" t="str">
        <f t="shared" si="6"/>
        <v>O00114405100000000000</v>
      </c>
      <c r="R146" s="8" t="str">
        <f t="shared" si="7"/>
        <v>1</v>
      </c>
      <c r="S146" s="8" t="str">
        <f t="shared" si="8"/>
        <v/>
      </c>
    </row>
    <row r="147" spans="1:19" s="36" customFormat="1" ht="20.100000000000001" customHeight="1" x14ac:dyDescent="0.25">
      <c r="A147" s="40"/>
      <c r="B147" s="2" t="s">
        <v>409</v>
      </c>
      <c r="C147" s="2">
        <v>1</v>
      </c>
      <c r="D147" s="2">
        <v>3</v>
      </c>
      <c r="E147" s="2" t="s">
        <v>415</v>
      </c>
      <c r="F147" s="2" t="s">
        <v>405</v>
      </c>
      <c r="G147" s="2" t="s">
        <v>414</v>
      </c>
      <c r="H147" s="2" t="s">
        <v>413</v>
      </c>
      <c r="I147" s="54">
        <v>15402</v>
      </c>
      <c r="J147" s="2">
        <v>1</v>
      </c>
      <c r="K147" s="2">
        <v>1</v>
      </c>
      <c r="L147" s="2" t="s">
        <v>401</v>
      </c>
      <c r="M147" s="2" t="s">
        <v>400</v>
      </c>
      <c r="N147" s="38">
        <v>2595049</v>
      </c>
      <c r="O147" s="37"/>
      <c r="P147" s="8" t="str">
        <f t="shared" si="6"/>
        <v>O00115402100000000000</v>
      </c>
      <c r="R147" s="8" t="str">
        <f t="shared" si="7"/>
        <v>1</v>
      </c>
      <c r="S147" s="8" t="str">
        <f t="shared" si="8"/>
        <v/>
      </c>
    </row>
    <row r="148" spans="1:19" s="36" customFormat="1" ht="20.100000000000001" customHeight="1" x14ac:dyDescent="0.25">
      <c r="A148" s="40"/>
      <c r="B148" s="2" t="s">
        <v>409</v>
      </c>
      <c r="C148" s="2">
        <v>1</v>
      </c>
      <c r="D148" s="2">
        <v>3</v>
      </c>
      <c r="E148" s="2" t="s">
        <v>415</v>
      </c>
      <c r="F148" s="2" t="s">
        <v>405</v>
      </c>
      <c r="G148" s="2" t="s">
        <v>414</v>
      </c>
      <c r="H148" s="2" t="s">
        <v>413</v>
      </c>
      <c r="I148" s="54">
        <v>15403</v>
      </c>
      <c r="J148" s="2">
        <v>1</v>
      </c>
      <c r="K148" s="2">
        <v>1</v>
      </c>
      <c r="L148" s="2" t="s">
        <v>401</v>
      </c>
      <c r="M148" s="2" t="s">
        <v>400</v>
      </c>
      <c r="N148" s="38">
        <v>127687</v>
      </c>
      <c r="O148" s="37"/>
      <c r="P148" s="8" t="str">
        <f t="shared" si="6"/>
        <v>O00115403100000000000</v>
      </c>
      <c r="R148" s="8" t="str">
        <f t="shared" si="7"/>
        <v>1</v>
      </c>
      <c r="S148" s="8" t="str">
        <f t="shared" si="8"/>
        <v/>
      </c>
    </row>
    <row r="149" spans="1:19" s="36" customFormat="1" ht="20.100000000000001" customHeight="1" x14ac:dyDescent="0.25">
      <c r="A149" s="40"/>
      <c r="B149" s="2" t="s">
        <v>409</v>
      </c>
      <c r="C149" s="2">
        <v>1</v>
      </c>
      <c r="D149" s="2">
        <v>3</v>
      </c>
      <c r="E149" s="2" t="s">
        <v>415</v>
      </c>
      <c r="F149" s="2" t="s">
        <v>405</v>
      </c>
      <c r="G149" s="2" t="s">
        <v>414</v>
      </c>
      <c r="H149" s="2" t="s">
        <v>413</v>
      </c>
      <c r="I149" s="54">
        <v>15901</v>
      </c>
      <c r="J149" s="2">
        <v>1</v>
      </c>
      <c r="K149" s="2">
        <v>1</v>
      </c>
      <c r="L149" s="2" t="s">
        <v>401</v>
      </c>
      <c r="M149" s="2" t="s">
        <v>400</v>
      </c>
      <c r="N149" s="38">
        <v>259728</v>
      </c>
      <c r="O149" s="37"/>
      <c r="P149" s="8" t="str">
        <f t="shared" si="6"/>
        <v>O00115901100000000000</v>
      </c>
      <c r="R149" s="8" t="str">
        <f t="shared" si="7"/>
        <v>1</v>
      </c>
      <c r="S149" s="8" t="str">
        <f t="shared" si="8"/>
        <v/>
      </c>
    </row>
    <row r="150" spans="1:19" s="36" customFormat="1" ht="20.100000000000001" customHeight="1" x14ac:dyDescent="0.25">
      <c r="A150" s="40"/>
      <c r="B150" s="2" t="s">
        <v>409</v>
      </c>
      <c r="C150" s="2">
        <v>1</v>
      </c>
      <c r="D150" s="2">
        <v>3</v>
      </c>
      <c r="E150" s="2" t="s">
        <v>415</v>
      </c>
      <c r="F150" s="2" t="s">
        <v>405</v>
      </c>
      <c r="G150" s="2" t="s">
        <v>414</v>
      </c>
      <c r="H150" s="2" t="s">
        <v>413</v>
      </c>
      <c r="I150" s="54">
        <v>39801</v>
      </c>
      <c r="J150" s="2">
        <v>1</v>
      </c>
      <c r="K150" s="2">
        <v>1</v>
      </c>
      <c r="L150" s="2" t="s">
        <v>401</v>
      </c>
      <c r="M150" s="2" t="s">
        <v>400</v>
      </c>
      <c r="N150" s="38">
        <v>71258</v>
      </c>
      <c r="O150" s="37"/>
      <c r="P150" s="8" t="str">
        <f t="shared" si="6"/>
        <v>O00139801100000000000</v>
      </c>
      <c r="R150" s="8" t="str">
        <f t="shared" si="7"/>
        <v>3</v>
      </c>
      <c r="S150" s="8" t="str">
        <f t="shared" si="8"/>
        <v/>
      </c>
    </row>
    <row r="151" spans="1:19" s="36" customFormat="1" ht="20.100000000000001" customHeight="1" x14ac:dyDescent="0.25">
      <c r="A151" s="40"/>
      <c r="B151" s="2" t="s">
        <v>409</v>
      </c>
      <c r="C151" s="2">
        <v>3</v>
      </c>
      <c r="D151" s="2">
        <v>1</v>
      </c>
      <c r="E151" s="2" t="s">
        <v>412</v>
      </c>
      <c r="F151" s="2" t="s">
        <v>405</v>
      </c>
      <c r="G151" s="2" t="s">
        <v>411</v>
      </c>
      <c r="H151" s="2" t="s">
        <v>410</v>
      </c>
      <c r="I151" s="54">
        <v>11301</v>
      </c>
      <c r="J151" s="2">
        <v>1</v>
      </c>
      <c r="K151" s="2">
        <v>1</v>
      </c>
      <c r="L151" s="2" t="s">
        <v>401</v>
      </c>
      <c r="M151" s="2" t="s">
        <v>400</v>
      </c>
      <c r="N151" s="38">
        <v>3315432</v>
      </c>
      <c r="O151" s="37"/>
      <c r="P151" s="8" t="str">
        <f t="shared" si="6"/>
        <v>M00111301100000000000</v>
      </c>
      <c r="R151" s="8" t="str">
        <f t="shared" si="7"/>
        <v>1</v>
      </c>
      <c r="S151" s="8" t="str">
        <f t="shared" si="8"/>
        <v/>
      </c>
    </row>
    <row r="152" spans="1:19" s="36" customFormat="1" ht="20.100000000000001" customHeight="1" x14ac:dyDescent="0.25">
      <c r="A152" s="40"/>
      <c r="B152" s="2" t="s">
        <v>409</v>
      </c>
      <c r="C152" s="2">
        <v>3</v>
      </c>
      <c r="D152" s="2">
        <v>1</v>
      </c>
      <c r="E152" s="2" t="s">
        <v>412</v>
      </c>
      <c r="F152" s="2" t="s">
        <v>405</v>
      </c>
      <c r="G152" s="2" t="s">
        <v>411</v>
      </c>
      <c r="H152" s="2" t="s">
        <v>410</v>
      </c>
      <c r="I152" s="54">
        <v>13101</v>
      </c>
      <c r="J152" s="2">
        <v>1</v>
      </c>
      <c r="K152" s="2">
        <v>1</v>
      </c>
      <c r="L152" s="2" t="s">
        <v>401</v>
      </c>
      <c r="M152" s="2" t="s">
        <v>400</v>
      </c>
      <c r="N152" s="38">
        <v>51286</v>
      </c>
      <c r="O152" s="37"/>
      <c r="P152" s="8" t="str">
        <f t="shared" si="6"/>
        <v>M00113101100000000000</v>
      </c>
      <c r="R152" s="8" t="str">
        <f t="shared" si="7"/>
        <v>1</v>
      </c>
      <c r="S152" s="8" t="str">
        <f t="shared" si="8"/>
        <v/>
      </c>
    </row>
    <row r="153" spans="1:19" s="36" customFormat="1" ht="20.100000000000001" customHeight="1" x14ac:dyDescent="0.25">
      <c r="A153" s="40"/>
      <c r="B153" s="2" t="s">
        <v>409</v>
      </c>
      <c r="C153" s="2">
        <v>3</v>
      </c>
      <c r="D153" s="2">
        <v>1</v>
      </c>
      <c r="E153" s="2" t="s">
        <v>412</v>
      </c>
      <c r="F153" s="2" t="s">
        <v>405</v>
      </c>
      <c r="G153" s="2" t="s">
        <v>411</v>
      </c>
      <c r="H153" s="2" t="s">
        <v>410</v>
      </c>
      <c r="I153" s="54">
        <v>13201</v>
      </c>
      <c r="J153" s="2">
        <v>1</v>
      </c>
      <c r="K153" s="2">
        <v>1</v>
      </c>
      <c r="L153" s="2" t="s">
        <v>401</v>
      </c>
      <c r="M153" s="2" t="s">
        <v>400</v>
      </c>
      <c r="N153" s="38">
        <v>68057</v>
      </c>
      <c r="O153" s="37"/>
      <c r="P153" s="8" t="str">
        <f t="shared" si="6"/>
        <v>M00113201100000000000</v>
      </c>
      <c r="R153" s="8" t="str">
        <f t="shared" si="7"/>
        <v>1</v>
      </c>
      <c r="S153" s="8" t="str">
        <f t="shared" si="8"/>
        <v/>
      </c>
    </row>
    <row r="154" spans="1:19" s="36" customFormat="1" ht="20.100000000000001" customHeight="1" x14ac:dyDescent="0.25">
      <c r="A154" s="40"/>
      <c r="B154" s="2" t="s">
        <v>409</v>
      </c>
      <c r="C154" s="2">
        <v>3</v>
      </c>
      <c r="D154" s="2">
        <v>1</v>
      </c>
      <c r="E154" s="2" t="s">
        <v>412</v>
      </c>
      <c r="F154" s="2" t="s">
        <v>405</v>
      </c>
      <c r="G154" s="2" t="s">
        <v>411</v>
      </c>
      <c r="H154" s="2" t="s">
        <v>410</v>
      </c>
      <c r="I154" s="54">
        <v>13202</v>
      </c>
      <c r="J154" s="2">
        <v>1</v>
      </c>
      <c r="K154" s="2">
        <v>1</v>
      </c>
      <c r="L154" s="2" t="s">
        <v>401</v>
      </c>
      <c r="M154" s="2" t="s">
        <v>400</v>
      </c>
      <c r="N154" s="38">
        <v>545911</v>
      </c>
      <c r="O154" s="37"/>
      <c r="P154" s="8" t="str">
        <f t="shared" si="6"/>
        <v>M00113202100000000000</v>
      </c>
      <c r="R154" s="8" t="str">
        <f t="shared" si="7"/>
        <v>1</v>
      </c>
      <c r="S154" s="8" t="str">
        <f t="shared" si="8"/>
        <v/>
      </c>
    </row>
    <row r="155" spans="1:19" s="36" customFormat="1" ht="20.100000000000001" customHeight="1" x14ac:dyDescent="0.25">
      <c r="A155" s="40"/>
      <c r="B155" s="2" t="s">
        <v>409</v>
      </c>
      <c r="C155" s="2">
        <v>3</v>
      </c>
      <c r="D155" s="2">
        <v>1</v>
      </c>
      <c r="E155" s="2" t="s">
        <v>412</v>
      </c>
      <c r="F155" s="2" t="s">
        <v>405</v>
      </c>
      <c r="G155" s="2" t="s">
        <v>411</v>
      </c>
      <c r="H155" s="2" t="s">
        <v>410</v>
      </c>
      <c r="I155" s="54">
        <v>14101</v>
      </c>
      <c r="J155" s="2">
        <v>1</v>
      </c>
      <c r="K155" s="2">
        <v>1</v>
      </c>
      <c r="L155" s="2" t="s">
        <v>401</v>
      </c>
      <c r="M155" s="2" t="s">
        <v>400</v>
      </c>
      <c r="N155" s="38">
        <v>305930</v>
      </c>
      <c r="O155" s="37"/>
      <c r="P155" s="8" t="str">
        <f t="shared" si="6"/>
        <v>M00114101100000000000</v>
      </c>
      <c r="R155" s="8" t="str">
        <f t="shared" si="7"/>
        <v>1</v>
      </c>
      <c r="S155" s="8" t="str">
        <f t="shared" si="8"/>
        <v/>
      </c>
    </row>
    <row r="156" spans="1:19" s="36" customFormat="1" ht="20.100000000000001" customHeight="1" x14ac:dyDescent="0.25">
      <c r="A156" s="40"/>
      <c r="B156" s="2" t="s">
        <v>409</v>
      </c>
      <c r="C156" s="2">
        <v>3</v>
      </c>
      <c r="D156" s="2">
        <v>1</v>
      </c>
      <c r="E156" s="2" t="s">
        <v>412</v>
      </c>
      <c r="F156" s="2" t="s">
        <v>405</v>
      </c>
      <c r="G156" s="2" t="s">
        <v>411</v>
      </c>
      <c r="H156" s="2" t="s">
        <v>410</v>
      </c>
      <c r="I156" s="54">
        <v>14105</v>
      </c>
      <c r="J156" s="2">
        <v>1</v>
      </c>
      <c r="K156" s="2">
        <v>1</v>
      </c>
      <c r="L156" s="2" t="s">
        <v>401</v>
      </c>
      <c r="M156" s="2" t="s">
        <v>400</v>
      </c>
      <c r="N156" s="38">
        <v>104835</v>
      </c>
      <c r="O156" s="37"/>
      <c r="P156" s="8" t="str">
        <f t="shared" si="6"/>
        <v>M00114105100000000000</v>
      </c>
      <c r="R156" s="8" t="str">
        <f t="shared" si="7"/>
        <v>1</v>
      </c>
      <c r="S156" s="8" t="str">
        <f t="shared" si="8"/>
        <v/>
      </c>
    </row>
    <row r="157" spans="1:19" s="36" customFormat="1" ht="20.100000000000001" customHeight="1" x14ac:dyDescent="0.25">
      <c r="A157" s="40"/>
      <c r="B157" s="2" t="s">
        <v>409</v>
      </c>
      <c r="C157" s="2">
        <v>3</v>
      </c>
      <c r="D157" s="2">
        <v>1</v>
      </c>
      <c r="E157" s="2" t="s">
        <v>412</v>
      </c>
      <c r="F157" s="2" t="s">
        <v>405</v>
      </c>
      <c r="G157" s="2" t="s">
        <v>411</v>
      </c>
      <c r="H157" s="2" t="s">
        <v>410</v>
      </c>
      <c r="I157" s="54">
        <v>14201</v>
      </c>
      <c r="J157" s="2">
        <v>1</v>
      </c>
      <c r="K157" s="2">
        <v>1</v>
      </c>
      <c r="L157" s="2" t="s">
        <v>401</v>
      </c>
      <c r="M157" s="2" t="s">
        <v>400</v>
      </c>
      <c r="N157" s="38">
        <v>122521</v>
      </c>
      <c r="O157" s="37"/>
      <c r="P157" s="8" t="str">
        <f t="shared" si="6"/>
        <v>M00114201100000000000</v>
      </c>
      <c r="R157" s="8" t="str">
        <f t="shared" si="7"/>
        <v>1</v>
      </c>
      <c r="S157" s="8" t="str">
        <f t="shared" si="8"/>
        <v/>
      </c>
    </row>
    <row r="158" spans="1:19" s="36" customFormat="1" ht="20.100000000000001" customHeight="1" x14ac:dyDescent="0.25">
      <c r="A158" s="40"/>
      <c r="B158" s="2" t="s">
        <v>409</v>
      </c>
      <c r="C158" s="2">
        <v>3</v>
      </c>
      <c r="D158" s="2">
        <v>1</v>
      </c>
      <c r="E158" s="2" t="s">
        <v>412</v>
      </c>
      <c r="F158" s="2" t="s">
        <v>405</v>
      </c>
      <c r="G158" s="2" t="s">
        <v>411</v>
      </c>
      <c r="H158" s="2" t="s">
        <v>410</v>
      </c>
      <c r="I158" s="54">
        <v>14301</v>
      </c>
      <c r="J158" s="2">
        <v>1</v>
      </c>
      <c r="K158" s="2">
        <v>1</v>
      </c>
      <c r="L158" s="2" t="s">
        <v>401</v>
      </c>
      <c r="M158" s="2" t="s">
        <v>400</v>
      </c>
      <c r="N158" s="38">
        <v>49009</v>
      </c>
      <c r="O158" s="37"/>
      <c r="P158" s="8" t="str">
        <f t="shared" si="6"/>
        <v>M00114301100000000000</v>
      </c>
      <c r="R158" s="8" t="str">
        <f t="shared" si="7"/>
        <v>1</v>
      </c>
      <c r="S158" s="8" t="str">
        <f t="shared" si="8"/>
        <v/>
      </c>
    </row>
    <row r="159" spans="1:19" s="36" customFormat="1" ht="20.100000000000001" customHeight="1" x14ac:dyDescent="0.25">
      <c r="A159" s="40"/>
      <c r="B159" s="2" t="s">
        <v>409</v>
      </c>
      <c r="C159" s="2">
        <v>3</v>
      </c>
      <c r="D159" s="2">
        <v>1</v>
      </c>
      <c r="E159" s="2" t="s">
        <v>412</v>
      </c>
      <c r="F159" s="2" t="s">
        <v>405</v>
      </c>
      <c r="G159" s="2" t="s">
        <v>411</v>
      </c>
      <c r="H159" s="2" t="s">
        <v>410</v>
      </c>
      <c r="I159" s="54">
        <v>14302</v>
      </c>
      <c r="J159" s="2">
        <v>1</v>
      </c>
      <c r="K159" s="2">
        <v>1</v>
      </c>
      <c r="L159" s="2" t="s">
        <v>401</v>
      </c>
      <c r="M159" s="2" t="s">
        <v>400</v>
      </c>
      <c r="N159" s="38">
        <v>133013</v>
      </c>
      <c r="O159" s="37"/>
      <c r="P159" s="8" t="str">
        <f t="shared" si="6"/>
        <v>M00114302100000000000</v>
      </c>
      <c r="R159" s="8" t="str">
        <f t="shared" si="7"/>
        <v>1</v>
      </c>
      <c r="S159" s="8" t="str">
        <f t="shared" si="8"/>
        <v/>
      </c>
    </row>
    <row r="160" spans="1:19" s="36" customFormat="1" ht="20.100000000000001" customHeight="1" x14ac:dyDescent="0.25">
      <c r="A160" s="40"/>
      <c r="B160" s="2" t="s">
        <v>409</v>
      </c>
      <c r="C160" s="2">
        <v>3</v>
      </c>
      <c r="D160" s="2">
        <v>1</v>
      </c>
      <c r="E160" s="2" t="s">
        <v>412</v>
      </c>
      <c r="F160" s="2" t="s">
        <v>405</v>
      </c>
      <c r="G160" s="2" t="s">
        <v>411</v>
      </c>
      <c r="H160" s="2" t="s">
        <v>410</v>
      </c>
      <c r="I160" s="54">
        <v>14401</v>
      </c>
      <c r="J160" s="2">
        <v>1</v>
      </c>
      <c r="K160" s="2">
        <v>1</v>
      </c>
      <c r="L160" s="2" t="s">
        <v>401</v>
      </c>
      <c r="M160" s="2" t="s">
        <v>400</v>
      </c>
      <c r="N160" s="38">
        <v>121411</v>
      </c>
      <c r="O160" s="37"/>
      <c r="P160" s="8" t="str">
        <f t="shared" si="6"/>
        <v>M00114401100000000000</v>
      </c>
      <c r="R160" s="8" t="str">
        <f t="shared" si="7"/>
        <v>1</v>
      </c>
      <c r="S160" s="8" t="str">
        <f t="shared" si="8"/>
        <v/>
      </c>
    </row>
    <row r="161" spans="1:19" s="36" customFormat="1" ht="20.100000000000001" customHeight="1" x14ac:dyDescent="0.25">
      <c r="A161" s="40"/>
      <c r="B161" s="2" t="s">
        <v>409</v>
      </c>
      <c r="C161" s="2">
        <v>3</v>
      </c>
      <c r="D161" s="2">
        <v>1</v>
      </c>
      <c r="E161" s="2" t="s">
        <v>412</v>
      </c>
      <c r="F161" s="2" t="s">
        <v>405</v>
      </c>
      <c r="G161" s="2" t="s">
        <v>411</v>
      </c>
      <c r="H161" s="2" t="s">
        <v>410</v>
      </c>
      <c r="I161" s="54">
        <v>14405</v>
      </c>
      <c r="J161" s="2">
        <v>1</v>
      </c>
      <c r="K161" s="2">
        <v>1</v>
      </c>
      <c r="L161" s="2" t="s">
        <v>401</v>
      </c>
      <c r="M161" s="2" t="s">
        <v>400</v>
      </c>
      <c r="N161" s="38">
        <v>10668</v>
      </c>
      <c r="O161" s="37"/>
      <c r="P161" s="8" t="str">
        <f t="shared" si="6"/>
        <v>M00114405100000000000</v>
      </c>
      <c r="R161" s="8" t="str">
        <f t="shared" si="7"/>
        <v>1</v>
      </c>
      <c r="S161" s="8" t="str">
        <f t="shared" si="8"/>
        <v/>
      </c>
    </row>
    <row r="162" spans="1:19" s="36" customFormat="1" ht="20.100000000000001" customHeight="1" x14ac:dyDescent="0.25">
      <c r="A162" s="40"/>
      <c r="B162" s="2" t="s">
        <v>409</v>
      </c>
      <c r="C162" s="2">
        <v>3</v>
      </c>
      <c r="D162" s="2">
        <v>1</v>
      </c>
      <c r="E162" s="2" t="s">
        <v>412</v>
      </c>
      <c r="F162" s="2" t="s">
        <v>405</v>
      </c>
      <c r="G162" s="2" t="s">
        <v>411</v>
      </c>
      <c r="H162" s="2" t="s">
        <v>410</v>
      </c>
      <c r="I162" s="54">
        <v>15402</v>
      </c>
      <c r="J162" s="2">
        <v>1</v>
      </c>
      <c r="K162" s="2">
        <v>1</v>
      </c>
      <c r="L162" s="2" t="s">
        <v>401</v>
      </c>
      <c r="M162" s="2" t="s">
        <v>400</v>
      </c>
      <c r="N162" s="38">
        <v>6126322</v>
      </c>
      <c r="O162" s="37"/>
      <c r="P162" s="8" t="str">
        <f t="shared" si="6"/>
        <v>M00115402100000000000</v>
      </c>
      <c r="R162" s="8" t="str">
        <f t="shared" si="7"/>
        <v>1</v>
      </c>
      <c r="S162" s="8" t="str">
        <f t="shared" si="8"/>
        <v/>
      </c>
    </row>
    <row r="163" spans="1:19" s="36" customFormat="1" ht="20.100000000000001" customHeight="1" x14ac:dyDescent="0.25">
      <c r="A163" s="40"/>
      <c r="B163" s="2" t="s">
        <v>409</v>
      </c>
      <c r="C163" s="2">
        <v>3</v>
      </c>
      <c r="D163" s="2">
        <v>1</v>
      </c>
      <c r="E163" s="2" t="s">
        <v>412</v>
      </c>
      <c r="F163" s="2" t="s">
        <v>405</v>
      </c>
      <c r="G163" s="2" t="s">
        <v>411</v>
      </c>
      <c r="H163" s="2" t="s">
        <v>410</v>
      </c>
      <c r="I163" s="54">
        <v>15403</v>
      </c>
      <c r="J163" s="2">
        <v>1</v>
      </c>
      <c r="K163" s="2">
        <v>1</v>
      </c>
      <c r="L163" s="2" t="s">
        <v>401</v>
      </c>
      <c r="M163" s="2" t="s">
        <v>400</v>
      </c>
      <c r="N163" s="38">
        <v>422840</v>
      </c>
      <c r="O163" s="37"/>
      <c r="P163" s="8" t="str">
        <f t="shared" si="6"/>
        <v>M00115403100000000000</v>
      </c>
      <c r="R163" s="8" t="str">
        <f t="shared" si="7"/>
        <v>1</v>
      </c>
      <c r="S163" s="8" t="str">
        <f t="shared" si="8"/>
        <v/>
      </c>
    </row>
    <row r="164" spans="1:19" s="36" customFormat="1" ht="20.100000000000001" customHeight="1" x14ac:dyDescent="0.25">
      <c r="A164" s="40"/>
      <c r="B164" s="2" t="s">
        <v>409</v>
      </c>
      <c r="C164" s="2">
        <v>3</v>
      </c>
      <c r="D164" s="2">
        <v>1</v>
      </c>
      <c r="E164" s="2" t="s">
        <v>412</v>
      </c>
      <c r="F164" s="2" t="s">
        <v>405</v>
      </c>
      <c r="G164" s="2" t="s">
        <v>411</v>
      </c>
      <c r="H164" s="2" t="s">
        <v>410</v>
      </c>
      <c r="I164" s="54">
        <v>39801</v>
      </c>
      <c r="J164" s="2">
        <v>1</v>
      </c>
      <c r="K164" s="2">
        <v>1</v>
      </c>
      <c r="L164" s="2" t="s">
        <v>401</v>
      </c>
      <c r="M164" s="2" t="s">
        <v>400</v>
      </c>
      <c r="N164" s="38">
        <v>205620</v>
      </c>
      <c r="O164" s="37"/>
      <c r="P164" s="8" t="str">
        <f t="shared" si="6"/>
        <v>M00139801100000000000</v>
      </c>
      <c r="R164" s="8" t="str">
        <f t="shared" si="7"/>
        <v>3</v>
      </c>
      <c r="S164" s="8" t="str">
        <f t="shared" si="8"/>
        <v/>
      </c>
    </row>
    <row r="165" spans="1:19" s="36" customFormat="1" ht="20.100000000000001" customHeight="1" x14ac:dyDescent="0.25">
      <c r="A165" s="40"/>
      <c r="B165" s="2" t="s">
        <v>409</v>
      </c>
      <c r="C165" s="2">
        <v>3</v>
      </c>
      <c r="D165" s="2">
        <v>8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11301</v>
      </c>
      <c r="J165" s="2">
        <v>1</v>
      </c>
      <c r="K165" s="2">
        <v>1</v>
      </c>
      <c r="L165" s="2" t="s">
        <v>401</v>
      </c>
      <c r="M165" s="2" t="s">
        <v>400</v>
      </c>
      <c r="N165" s="38">
        <v>25268027</v>
      </c>
      <c r="O165" s="37"/>
      <c r="P165" s="8" t="str">
        <f t="shared" si="6"/>
        <v>E00611301100000000000</v>
      </c>
      <c r="R165" s="8" t="str">
        <f t="shared" si="7"/>
        <v>1</v>
      </c>
      <c r="S165" s="8" t="str">
        <f t="shared" si="8"/>
        <v>1</v>
      </c>
    </row>
    <row r="166" spans="1:19" s="36" customFormat="1" ht="20.100000000000001" customHeight="1" x14ac:dyDescent="0.25">
      <c r="A166" s="40"/>
      <c r="B166" s="2" t="s">
        <v>409</v>
      </c>
      <c r="C166" s="2">
        <v>3</v>
      </c>
      <c r="D166" s="2">
        <v>8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12101</v>
      </c>
      <c r="J166" s="2">
        <v>1</v>
      </c>
      <c r="K166" s="2">
        <v>1</v>
      </c>
      <c r="L166" s="2" t="s">
        <v>401</v>
      </c>
      <c r="M166" s="2" t="s">
        <v>400</v>
      </c>
      <c r="N166" s="38">
        <v>1844696</v>
      </c>
      <c r="O166" s="37"/>
      <c r="P166" s="8" t="str">
        <f t="shared" si="6"/>
        <v>E00612101100000000000</v>
      </c>
      <c r="R166" s="8" t="str">
        <f t="shared" si="7"/>
        <v>1</v>
      </c>
      <c r="S166" s="8" t="str">
        <f t="shared" si="8"/>
        <v>1</v>
      </c>
    </row>
    <row r="167" spans="1:19" s="36" customFormat="1" ht="20.100000000000001" customHeight="1" x14ac:dyDescent="0.25">
      <c r="A167" s="40"/>
      <c r="B167" s="2" t="s">
        <v>409</v>
      </c>
      <c r="C167" s="2">
        <v>3</v>
      </c>
      <c r="D167" s="2">
        <v>8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13101</v>
      </c>
      <c r="J167" s="2">
        <v>1</v>
      </c>
      <c r="K167" s="2">
        <v>1</v>
      </c>
      <c r="L167" s="2" t="s">
        <v>401</v>
      </c>
      <c r="M167" s="2" t="s">
        <v>400</v>
      </c>
      <c r="N167" s="38">
        <v>618197</v>
      </c>
      <c r="O167" s="37"/>
      <c r="P167" s="8" t="str">
        <f t="shared" si="6"/>
        <v>E00613101100000000000</v>
      </c>
      <c r="R167" s="8" t="str">
        <f t="shared" si="7"/>
        <v>1</v>
      </c>
      <c r="S167" s="8" t="str">
        <f t="shared" si="8"/>
        <v>1</v>
      </c>
    </row>
    <row r="168" spans="1:19" s="36" customFormat="1" ht="20.100000000000001" customHeight="1" x14ac:dyDescent="0.25">
      <c r="A168" s="40"/>
      <c r="B168" s="2" t="s">
        <v>409</v>
      </c>
      <c r="C168" s="2">
        <v>3</v>
      </c>
      <c r="D168" s="2">
        <v>8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13201</v>
      </c>
      <c r="J168" s="2">
        <v>1</v>
      </c>
      <c r="K168" s="2">
        <v>1</v>
      </c>
      <c r="L168" s="2" t="s">
        <v>401</v>
      </c>
      <c r="M168" s="2" t="s">
        <v>400</v>
      </c>
      <c r="N168" s="38">
        <v>730416</v>
      </c>
      <c r="O168" s="37"/>
      <c r="P168" s="8" t="str">
        <f t="shared" si="6"/>
        <v>E00613201100000000000</v>
      </c>
      <c r="R168" s="8" t="str">
        <f t="shared" si="7"/>
        <v>1</v>
      </c>
      <c r="S168" s="8" t="str">
        <f t="shared" si="8"/>
        <v>1</v>
      </c>
    </row>
    <row r="169" spans="1:19" s="36" customFormat="1" ht="20.100000000000001" customHeight="1" x14ac:dyDescent="0.25">
      <c r="A169" s="40"/>
      <c r="B169" s="2" t="s">
        <v>409</v>
      </c>
      <c r="C169" s="2">
        <v>3</v>
      </c>
      <c r="D169" s="2">
        <v>8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13202</v>
      </c>
      <c r="J169" s="2">
        <v>1</v>
      </c>
      <c r="K169" s="2">
        <v>1</v>
      </c>
      <c r="L169" s="2" t="s">
        <v>401</v>
      </c>
      <c r="M169" s="2" t="s">
        <v>400</v>
      </c>
      <c r="N169" s="38">
        <v>2465656</v>
      </c>
      <c r="O169" s="37"/>
      <c r="P169" s="8" t="str">
        <f t="shared" si="6"/>
        <v>E00613202100000000000</v>
      </c>
      <c r="R169" s="8" t="str">
        <f t="shared" si="7"/>
        <v>1</v>
      </c>
      <c r="S169" s="8" t="str">
        <f t="shared" si="8"/>
        <v>1</v>
      </c>
    </row>
    <row r="170" spans="1:19" s="36" customFormat="1" ht="20.100000000000001" customHeight="1" x14ac:dyDescent="0.25">
      <c r="A170" s="40"/>
      <c r="B170" s="2" t="s">
        <v>409</v>
      </c>
      <c r="C170" s="2">
        <v>3</v>
      </c>
      <c r="D170" s="2">
        <v>8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14101</v>
      </c>
      <c r="J170" s="2">
        <v>1</v>
      </c>
      <c r="K170" s="2">
        <v>1</v>
      </c>
      <c r="L170" s="2" t="s">
        <v>401</v>
      </c>
      <c r="M170" s="2" t="s">
        <v>400</v>
      </c>
      <c r="N170" s="38">
        <v>3792333</v>
      </c>
      <c r="O170" s="37"/>
      <c r="P170" s="8" t="str">
        <f t="shared" si="6"/>
        <v>E00614101100000000000</v>
      </c>
      <c r="R170" s="8" t="str">
        <f t="shared" si="7"/>
        <v>1</v>
      </c>
      <c r="S170" s="8" t="str">
        <f t="shared" si="8"/>
        <v>1</v>
      </c>
    </row>
    <row r="171" spans="1:19" s="36" customFormat="1" ht="20.100000000000001" customHeight="1" x14ac:dyDescent="0.25">
      <c r="A171" s="40"/>
      <c r="B171" s="2" t="s">
        <v>409</v>
      </c>
      <c r="C171" s="2">
        <v>3</v>
      </c>
      <c r="D171" s="2">
        <v>8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14105</v>
      </c>
      <c r="J171" s="2">
        <v>1</v>
      </c>
      <c r="K171" s="2">
        <v>1</v>
      </c>
      <c r="L171" s="2" t="s">
        <v>401</v>
      </c>
      <c r="M171" s="2" t="s">
        <v>400</v>
      </c>
      <c r="N171" s="38">
        <v>1294453</v>
      </c>
      <c r="O171" s="37"/>
      <c r="P171" s="8" t="str">
        <f t="shared" si="6"/>
        <v>E00614105100000000000</v>
      </c>
      <c r="R171" s="8" t="str">
        <f t="shared" si="7"/>
        <v>1</v>
      </c>
      <c r="S171" s="8" t="str">
        <f t="shared" si="8"/>
        <v>1</v>
      </c>
    </row>
    <row r="172" spans="1:19" s="36" customFormat="1" ht="20.100000000000001" customHeight="1" thickBot="1" x14ac:dyDescent="0.3">
      <c r="A172" s="40"/>
      <c r="B172" s="2" t="s">
        <v>409</v>
      </c>
      <c r="C172" s="2">
        <v>3</v>
      </c>
      <c r="D172" s="2">
        <v>8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14201</v>
      </c>
      <c r="J172" s="2">
        <v>1</v>
      </c>
      <c r="K172" s="2">
        <v>1</v>
      </c>
      <c r="L172" s="2" t="s">
        <v>401</v>
      </c>
      <c r="M172" s="2" t="s">
        <v>400</v>
      </c>
      <c r="N172" s="38">
        <v>1314985</v>
      </c>
      <c r="O172" s="37"/>
      <c r="P172" s="8" t="str">
        <f t="shared" si="6"/>
        <v>E00614201100000000000</v>
      </c>
      <c r="R172" s="8" t="str">
        <f t="shared" si="7"/>
        <v>1</v>
      </c>
      <c r="S172" s="8" t="str">
        <f t="shared" si="8"/>
        <v>1</v>
      </c>
    </row>
    <row r="173" spans="1:19" ht="20.100000000000001" customHeight="1" thickBot="1" x14ac:dyDescent="0.3">
      <c r="A173" s="35"/>
      <c r="B173" s="3" t="s">
        <v>399</v>
      </c>
      <c r="C173" s="3"/>
      <c r="D173" s="3"/>
      <c r="E173" s="3"/>
      <c r="F173" s="3"/>
      <c r="G173" s="3"/>
      <c r="H173" s="3"/>
      <c r="I173" s="55"/>
      <c r="J173" s="3"/>
      <c r="K173" s="3"/>
      <c r="L173" s="3"/>
      <c r="M173" s="3"/>
      <c r="N173" s="34">
        <f>SUM(N8:N172)</f>
        <v>244830929</v>
      </c>
      <c r="O173" s="33"/>
      <c r="R173" s="8" t="str">
        <f t="shared" si="7"/>
        <v/>
      </c>
      <c r="S173" s="8" t="str">
        <f t="shared" si="8"/>
        <v/>
      </c>
    </row>
    <row r="174" spans="1:19" x14ac:dyDescent="0.25">
      <c r="O174" s="31"/>
      <c r="R174" s="8" t="str">
        <f t="shared" si="7"/>
        <v/>
      </c>
      <c r="S174" s="8" t="str">
        <f t="shared" si="8"/>
        <v/>
      </c>
    </row>
    <row r="175" spans="1:19" x14ac:dyDescent="0.25">
      <c r="N175" s="31">
        <f>+N173-'ORIGINAL 2021'!C270</f>
        <v>0</v>
      </c>
      <c r="O175" s="31"/>
      <c r="R175" s="8" t="str">
        <f t="shared" si="7"/>
        <v/>
      </c>
      <c r="S175" s="8" t="str">
        <f t="shared" si="8"/>
        <v/>
      </c>
    </row>
    <row r="176" spans="1:19" x14ac:dyDescent="0.25">
      <c r="R176" s="8" t="str">
        <f t="shared" si="7"/>
        <v/>
      </c>
      <c r="S176" s="8" t="str">
        <f t="shared" si="8"/>
        <v/>
      </c>
    </row>
    <row r="177" spans="18:19" x14ac:dyDescent="0.25">
      <c r="R177" s="8" t="str">
        <f t="shared" si="7"/>
        <v/>
      </c>
      <c r="S177" s="8" t="str">
        <f t="shared" si="8"/>
        <v/>
      </c>
    </row>
    <row r="178" spans="18:19" x14ac:dyDescent="0.25">
      <c r="R178" s="8" t="str">
        <f t="shared" si="7"/>
        <v/>
      </c>
      <c r="S178" s="8" t="str">
        <f t="shared" si="8"/>
        <v/>
      </c>
    </row>
    <row r="179" spans="18:19" x14ac:dyDescent="0.25">
      <c r="R179" s="8" t="str">
        <f t="shared" si="7"/>
        <v/>
      </c>
      <c r="S179" s="8" t="str">
        <f t="shared" si="8"/>
        <v/>
      </c>
    </row>
    <row r="180" spans="18:19" x14ac:dyDescent="0.25">
      <c r="R180" s="8" t="str">
        <f t="shared" si="7"/>
        <v/>
      </c>
      <c r="S180" s="8" t="str">
        <f t="shared" si="8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7"/>
  <sheetViews>
    <sheetView workbookViewId="0">
      <selection activeCell="B1" sqref="B1"/>
    </sheetView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22.85546875" style="8" customWidth="1"/>
    <col min="17" max="16384" width="11.42578125" style="8"/>
  </cols>
  <sheetData>
    <row r="1" spans="1:17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7" ht="15" x14ac:dyDescent="0.25">
      <c r="A2" s="46" t="s">
        <v>473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7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7" ht="14.25" thickBot="1" x14ac:dyDescent="0.3"/>
    <row r="6" spans="1:17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7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7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967637</v>
      </c>
      <c r="O8" s="41"/>
      <c r="P8" s="8" t="str">
        <f t="shared" ref="P8" si="0">+CONCATENATE(H8,I8,K8,M8)</f>
        <v>O00111301100000000000</v>
      </c>
      <c r="Q8" s="8" t="str">
        <f>+MID(I8,1,1)</f>
        <v>1</v>
      </c>
    </row>
    <row r="9" spans="1:17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13311</v>
      </c>
      <c r="O9" s="41"/>
      <c r="P9" s="8" t="str">
        <f t="shared" ref="P9:P72" si="1">+CONCATENATE(H9,I9,K9,M9)</f>
        <v>O00113101100000000000</v>
      </c>
      <c r="Q9" s="8" t="str">
        <f t="shared" ref="Q9:Q72" si="2">+MID(I9,1,1)</f>
        <v>1</v>
      </c>
    </row>
    <row r="10" spans="1:17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24662</v>
      </c>
      <c r="O10" s="41"/>
      <c r="P10" s="8" t="str">
        <f t="shared" si="1"/>
        <v>O00113201100000000000</v>
      </c>
      <c r="Q10" s="8" t="str">
        <f t="shared" si="2"/>
        <v>1</v>
      </c>
    </row>
    <row r="11" spans="1:17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95701</v>
      </c>
      <c r="O11" s="41"/>
      <c r="P11" s="8" t="str">
        <f t="shared" si="1"/>
        <v>O00113202100000000000</v>
      </c>
      <c r="Q11" s="8" t="str">
        <f t="shared" si="2"/>
        <v>1</v>
      </c>
    </row>
    <row r="12" spans="1:17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127613</v>
      </c>
      <c r="O12" s="41"/>
      <c r="P12" s="8" t="str">
        <f t="shared" si="1"/>
        <v>O00114101100000000000</v>
      </c>
      <c r="Q12" s="8" t="str">
        <f t="shared" si="2"/>
        <v>1</v>
      </c>
    </row>
    <row r="13" spans="1:17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43076</v>
      </c>
      <c r="O13" s="41"/>
      <c r="P13" s="8" t="str">
        <f t="shared" si="1"/>
        <v>O00114105100000000000</v>
      </c>
      <c r="Q13" s="8" t="str">
        <f t="shared" si="2"/>
        <v>1</v>
      </c>
    </row>
    <row r="14" spans="1:17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44389</v>
      </c>
      <c r="O14" s="41"/>
      <c r="P14" s="8" t="str">
        <f t="shared" si="1"/>
        <v>O00114201100000000000</v>
      </c>
      <c r="Q14" s="8" t="str">
        <f t="shared" si="2"/>
        <v>1</v>
      </c>
    </row>
    <row r="15" spans="1:17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17757</v>
      </c>
      <c r="O15" s="41"/>
      <c r="P15" s="8" t="str">
        <f t="shared" si="1"/>
        <v>O00114301100000000000</v>
      </c>
      <c r="Q15" s="8" t="str">
        <f t="shared" si="2"/>
        <v>1</v>
      </c>
    </row>
    <row r="16" spans="1:17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10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44373</v>
      </c>
      <c r="O16" s="41"/>
      <c r="P16" s="8" t="str">
        <f t="shared" si="1"/>
        <v>O00114401100000000000</v>
      </c>
      <c r="Q16" s="8" t="str">
        <f t="shared" si="2"/>
        <v>1</v>
      </c>
    </row>
    <row r="17" spans="1:17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11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69685</v>
      </c>
      <c r="O17" s="41"/>
      <c r="P17" s="8" t="str">
        <f t="shared" si="1"/>
        <v>O00114403100000000000</v>
      </c>
      <c r="Q17" s="8" t="str">
        <f t="shared" si="2"/>
        <v>1</v>
      </c>
    </row>
    <row r="18" spans="1:17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12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368906</v>
      </c>
      <c r="O18" s="41"/>
      <c r="P18" s="8" t="str">
        <f t="shared" si="1"/>
        <v>O00114404100000000000</v>
      </c>
      <c r="Q18" s="8" t="str">
        <f t="shared" si="2"/>
        <v>1</v>
      </c>
    </row>
    <row r="19" spans="1:17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13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4261</v>
      </c>
      <c r="O19" s="41"/>
      <c r="P19" s="8" t="str">
        <f t="shared" si="1"/>
        <v>O00114405100000000000</v>
      </c>
      <c r="Q19" s="8" t="str">
        <f t="shared" si="2"/>
        <v>1</v>
      </c>
    </row>
    <row r="20" spans="1:17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14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2613271</v>
      </c>
      <c r="O20" s="41"/>
      <c r="P20" s="8" t="str">
        <f t="shared" si="1"/>
        <v>O00115402100000000000</v>
      </c>
      <c r="Q20" s="8" t="str">
        <f t="shared" si="2"/>
        <v>1</v>
      </c>
    </row>
    <row r="21" spans="1:17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15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25152</v>
      </c>
      <c r="O21" s="41"/>
      <c r="P21" s="8" t="str">
        <f t="shared" si="1"/>
        <v>O00115403100000000000</v>
      </c>
      <c r="Q21" s="8" t="str">
        <f t="shared" si="2"/>
        <v>1</v>
      </c>
    </row>
    <row r="22" spans="1:17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7000</v>
      </c>
      <c r="O22" s="41"/>
      <c r="P22" s="8" t="str">
        <f t="shared" si="1"/>
        <v>O00122104100000000000</v>
      </c>
      <c r="Q22" s="8" t="str">
        <f t="shared" si="2"/>
        <v>2</v>
      </c>
    </row>
    <row r="23" spans="1:17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17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21000</v>
      </c>
      <c r="O23" s="41"/>
      <c r="P23" s="8" t="str">
        <f t="shared" si="1"/>
        <v>O00126102100000000000</v>
      </c>
      <c r="Q23" s="8" t="str">
        <f t="shared" si="2"/>
        <v>2</v>
      </c>
    </row>
    <row r="24" spans="1:17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18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60000</v>
      </c>
      <c r="O24" s="41"/>
      <c r="P24" s="8" t="str">
        <f t="shared" si="1"/>
        <v>O00131101100000000000</v>
      </c>
      <c r="Q24" s="8" t="str">
        <f t="shared" si="2"/>
        <v>3</v>
      </c>
    </row>
    <row r="25" spans="1:17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19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12000</v>
      </c>
      <c r="O25" s="41"/>
      <c r="P25" s="8" t="str">
        <f t="shared" si="1"/>
        <v>O00131201100000000000</v>
      </c>
      <c r="Q25" s="8" t="str">
        <f t="shared" si="2"/>
        <v>3</v>
      </c>
    </row>
    <row r="26" spans="1:17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20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47000</v>
      </c>
      <c r="O26" s="41"/>
      <c r="P26" s="8" t="str">
        <f t="shared" si="1"/>
        <v>O00133801100000000000</v>
      </c>
      <c r="Q26" s="8" t="str">
        <f t="shared" si="2"/>
        <v>3</v>
      </c>
    </row>
    <row r="27" spans="1:17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21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7100</v>
      </c>
      <c r="O27" s="41"/>
      <c r="P27" s="8" t="str">
        <f t="shared" si="1"/>
        <v>O00134501100000000000</v>
      </c>
      <c r="Q27" s="8" t="str">
        <f t="shared" si="2"/>
        <v>3</v>
      </c>
    </row>
    <row r="28" spans="1:17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22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88669</v>
      </c>
      <c r="O28" s="41"/>
      <c r="P28" s="8" t="str">
        <f t="shared" si="1"/>
        <v>O00139801100000000000</v>
      </c>
      <c r="Q28" s="8" t="str">
        <f t="shared" si="2"/>
        <v>3</v>
      </c>
    </row>
    <row r="29" spans="1:17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2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2852884</v>
      </c>
      <c r="O29" s="41"/>
      <c r="P29" s="8" t="str">
        <f t="shared" si="1"/>
        <v>M00111301100000000000</v>
      </c>
      <c r="Q29" s="8" t="str">
        <f t="shared" si="2"/>
        <v>1</v>
      </c>
    </row>
    <row r="30" spans="1:17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3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47147</v>
      </c>
      <c r="O30" s="41"/>
      <c r="P30" s="8" t="str">
        <f t="shared" si="1"/>
        <v>M00113101100000000000</v>
      </c>
      <c r="Q30" s="8" t="str">
        <f t="shared" si="2"/>
        <v>1</v>
      </c>
    </row>
    <row r="31" spans="1:17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4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73547</v>
      </c>
      <c r="O31" s="41"/>
      <c r="P31" s="8" t="str">
        <f t="shared" si="1"/>
        <v>M00113201100000000000</v>
      </c>
      <c r="Q31" s="8" t="str">
        <f t="shared" si="2"/>
        <v>1</v>
      </c>
    </row>
    <row r="32" spans="1:17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265963</v>
      </c>
      <c r="O32" s="41"/>
      <c r="P32" s="8" t="str">
        <f t="shared" si="1"/>
        <v>M00113202100000000000</v>
      </c>
      <c r="Q32" s="8" t="str">
        <f t="shared" si="2"/>
        <v>1</v>
      </c>
    </row>
    <row r="33" spans="1:17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6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371624</v>
      </c>
      <c r="O33" s="41"/>
      <c r="P33" s="8" t="str">
        <f t="shared" si="1"/>
        <v>M00114101100000000000</v>
      </c>
      <c r="Q33" s="8" t="str">
        <f t="shared" si="2"/>
        <v>1</v>
      </c>
    </row>
    <row r="34" spans="1:17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7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126491</v>
      </c>
      <c r="O34" s="41"/>
      <c r="P34" s="8" t="str">
        <f t="shared" si="1"/>
        <v>M00114105100000000000</v>
      </c>
      <c r="Q34" s="8" t="str">
        <f t="shared" si="2"/>
        <v>1</v>
      </c>
    </row>
    <row r="35" spans="1:17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8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132340</v>
      </c>
      <c r="O35" s="41"/>
      <c r="P35" s="8" t="str">
        <f t="shared" si="1"/>
        <v>M00114201100000000000</v>
      </c>
      <c r="Q35" s="8" t="str">
        <f t="shared" si="2"/>
        <v>1</v>
      </c>
    </row>
    <row r="36" spans="1:17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9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52936</v>
      </c>
      <c r="O36" s="41"/>
      <c r="P36" s="8" t="str">
        <f t="shared" si="1"/>
        <v>M00114301100000000000</v>
      </c>
      <c r="Q36" s="8" t="str">
        <f t="shared" si="2"/>
        <v>1</v>
      </c>
    </row>
    <row r="37" spans="1:17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10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90885</v>
      </c>
      <c r="O37" s="41"/>
      <c r="P37" s="8" t="str">
        <f t="shared" si="1"/>
        <v>M00114401100000000000</v>
      </c>
      <c r="Q37" s="8" t="str">
        <f t="shared" si="2"/>
        <v>1</v>
      </c>
    </row>
    <row r="38" spans="1:17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11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260995</v>
      </c>
      <c r="O38" s="41"/>
      <c r="P38" s="8" t="str">
        <f t="shared" si="1"/>
        <v>M00114403100000000000</v>
      </c>
      <c r="Q38" s="8" t="str">
        <f t="shared" si="2"/>
        <v>1</v>
      </c>
    </row>
    <row r="39" spans="1:17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12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712279</v>
      </c>
      <c r="O39" s="41"/>
      <c r="P39" s="8" t="str">
        <f t="shared" si="1"/>
        <v>M00114404100000000000</v>
      </c>
      <c r="Q39" s="8" t="str">
        <f t="shared" si="2"/>
        <v>1</v>
      </c>
    </row>
    <row r="40" spans="1:17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15288</v>
      </c>
      <c r="O40" s="41"/>
      <c r="P40" s="8" t="str">
        <f t="shared" si="1"/>
        <v>M00114405100000000000</v>
      </c>
      <c r="Q40" s="8" t="str">
        <f t="shared" si="2"/>
        <v>1</v>
      </c>
    </row>
    <row r="41" spans="1:17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 t="s">
        <v>14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8200663</v>
      </c>
      <c r="O41" s="41"/>
      <c r="P41" s="8" t="str">
        <f t="shared" si="1"/>
        <v>M00115402100000000000</v>
      </c>
      <c r="Q41" s="8" t="str">
        <f t="shared" si="2"/>
        <v>1</v>
      </c>
    </row>
    <row r="42" spans="1:17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15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66085</v>
      </c>
      <c r="O42" s="41"/>
      <c r="P42" s="8" t="str">
        <f t="shared" si="1"/>
        <v>M00115403100000000000</v>
      </c>
      <c r="Q42" s="8" t="str">
        <f t="shared" si="2"/>
        <v>1</v>
      </c>
    </row>
    <row r="43" spans="1:17" ht="20.100000000000001" customHeight="1" x14ac:dyDescent="0.25">
      <c r="A43" s="5"/>
      <c r="B43" s="1" t="s">
        <v>409</v>
      </c>
      <c r="C43" s="1" t="s">
        <v>408</v>
      </c>
      <c r="D43" s="1" t="s">
        <v>402</v>
      </c>
      <c r="E43" s="1" t="s">
        <v>412</v>
      </c>
      <c r="F43" s="1" t="s">
        <v>405</v>
      </c>
      <c r="G43" s="1" t="s">
        <v>411</v>
      </c>
      <c r="H43" s="1" t="s">
        <v>410</v>
      </c>
      <c r="I43" s="53" t="s">
        <v>420</v>
      </c>
      <c r="J43" s="1" t="s">
        <v>402</v>
      </c>
      <c r="K43" s="1" t="s">
        <v>402</v>
      </c>
      <c r="L43" s="1" t="s">
        <v>455</v>
      </c>
      <c r="M43" s="1" t="s">
        <v>400</v>
      </c>
      <c r="N43" s="42">
        <v>2294870</v>
      </c>
      <c r="O43" s="41"/>
      <c r="P43" s="8" t="str">
        <f t="shared" si="1"/>
        <v>M00116101100000000000</v>
      </c>
      <c r="Q43" s="8" t="str">
        <f t="shared" si="2"/>
        <v>1</v>
      </c>
    </row>
    <row r="44" spans="1:17" ht="20.100000000000001" customHeight="1" x14ac:dyDescent="0.25">
      <c r="A44" s="5"/>
      <c r="B44" s="1" t="s">
        <v>409</v>
      </c>
      <c r="C44" s="1" t="s">
        <v>408</v>
      </c>
      <c r="D44" s="1" t="s">
        <v>402</v>
      </c>
      <c r="E44" s="1" t="s">
        <v>412</v>
      </c>
      <c r="F44" s="1" t="s">
        <v>405</v>
      </c>
      <c r="G44" s="1" t="s">
        <v>411</v>
      </c>
      <c r="H44" s="1" t="s">
        <v>410</v>
      </c>
      <c r="I44" s="53" t="s">
        <v>419</v>
      </c>
      <c r="J44" s="1" t="s">
        <v>402</v>
      </c>
      <c r="K44" s="1" t="s">
        <v>402</v>
      </c>
      <c r="L44" s="1" t="s">
        <v>455</v>
      </c>
      <c r="M44" s="1" t="s">
        <v>400</v>
      </c>
      <c r="N44" s="42">
        <v>136491</v>
      </c>
      <c r="O44" s="41"/>
      <c r="P44" s="8" t="str">
        <f t="shared" si="1"/>
        <v>M00116103100000000000</v>
      </c>
      <c r="Q44" s="8" t="str">
        <f t="shared" si="2"/>
        <v>1</v>
      </c>
    </row>
    <row r="45" spans="1:17" ht="20.100000000000001" customHeight="1" x14ac:dyDescent="0.25">
      <c r="A45" s="5"/>
      <c r="B45" s="1" t="s">
        <v>409</v>
      </c>
      <c r="C45" s="1" t="s">
        <v>408</v>
      </c>
      <c r="D45" s="1" t="s">
        <v>402</v>
      </c>
      <c r="E45" s="1" t="s">
        <v>412</v>
      </c>
      <c r="F45" s="1" t="s">
        <v>405</v>
      </c>
      <c r="G45" s="1" t="s">
        <v>411</v>
      </c>
      <c r="H45" s="1" t="s">
        <v>410</v>
      </c>
      <c r="I45" s="53" t="s">
        <v>418</v>
      </c>
      <c r="J45" s="1" t="s">
        <v>402</v>
      </c>
      <c r="K45" s="1" t="s">
        <v>402</v>
      </c>
      <c r="L45" s="1" t="s">
        <v>455</v>
      </c>
      <c r="M45" s="1" t="s">
        <v>400</v>
      </c>
      <c r="N45" s="42">
        <v>55768</v>
      </c>
      <c r="O45" s="41"/>
      <c r="P45" s="8" t="str">
        <f t="shared" si="1"/>
        <v>M00116104100000000000</v>
      </c>
      <c r="Q45" s="8" t="str">
        <f t="shared" si="2"/>
        <v>1</v>
      </c>
    </row>
    <row r="46" spans="1:17" ht="20.100000000000001" customHeight="1" x14ac:dyDescent="0.25">
      <c r="A46" s="5"/>
      <c r="B46" s="1" t="s">
        <v>409</v>
      </c>
      <c r="C46" s="1" t="s">
        <v>408</v>
      </c>
      <c r="D46" s="1" t="s">
        <v>402</v>
      </c>
      <c r="E46" s="1" t="s">
        <v>412</v>
      </c>
      <c r="F46" s="1" t="s">
        <v>405</v>
      </c>
      <c r="G46" s="1" t="s">
        <v>411</v>
      </c>
      <c r="H46" s="1" t="s">
        <v>410</v>
      </c>
      <c r="I46" s="53" t="s">
        <v>417</v>
      </c>
      <c r="J46" s="1" t="s">
        <v>402</v>
      </c>
      <c r="K46" s="1" t="s">
        <v>402</v>
      </c>
      <c r="L46" s="1" t="s">
        <v>455</v>
      </c>
      <c r="M46" s="1" t="s">
        <v>400</v>
      </c>
      <c r="N46" s="42">
        <v>27968</v>
      </c>
      <c r="O46" s="41"/>
      <c r="P46" s="8" t="str">
        <f t="shared" si="1"/>
        <v>M00116105100000000000</v>
      </c>
      <c r="Q46" s="8" t="str">
        <f t="shared" si="2"/>
        <v>1</v>
      </c>
    </row>
    <row r="47" spans="1:17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416</v>
      </c>
      <c r="J47" s="1" t="s">
        <v>402</v>
      </c>
      <c r="K47" s="1" t="s">
        <v>402</v>
      </c>
      <c r="L47" s="1" t="s">
        <v>455</v>
      </c>
      <c r="M47" s="1" t="s">
        <v>400</v>
      </c>
      <c r="N47" s="42">
        <v>11188</v>
      </c>
      <c r="O47" s="41"/>
      <c r="P47" s="8" t="str">
        <f t="shared" si="1"/>
        <v>M00116106100000000000</v>
      </c>
      <c r="Q47" s="8" t="str">
        <f t="shared" si="2"/>
        <v>1</v>
      </c>
    </row>
    <row r="48" spans="1:17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456</v>
      </c>
      <c r="J48" s="1" t="s">
        <v>402</v>
      </c>
      <c r="K48" s="1" t="s">
        <v>402</v>
      </c>
      <c r="L48" s="1" t="s">
        <v>455</v>
      </c>
      <c r="M48" s="1" t="s">
        <v>400</v>
      </c>
      <c r="N48" s="42">
        <v>17760</v>
      </c>
      <c r="O48" s="41"/>
      <c r="P48" s="8" t="str">
        <f t="shared" si="1"/>
        <v>M00116107100000000000</v>
      </c>
      <c r="Q48" s="8" t="str">
        <f t="shared" si="2"/>
        <v>1</v>
      </c>
    </row>
    <row r="49" spans="1:17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457</v>
      </c>
      <c r="J49" s="1" t="s">
        <v>402</v>
      </c>
      <c r="K49" s="1" t="s">
        <v>402</v>
      </c>
      <c r="L49" s="1" t="s">
        <v>455</v>
      </c>
      <c r="M49" s="1" t="s">
        <v>400</v>
      </c>
      <c r="N49" s="42">
        <v>25280</v>
      </c>
      <c r="O49" s="41"/>
      <c r="P49" s="8" t="str">
        <f t="shared" si="1"/>
        <v>M00116108100000000000</v>
      </c>
      <c r="Q49" s="8" t="str">
        <f t="shared" si="2"/>
        <v>1</v>
      </c>
    </row>
    <row r="50" spans="1:17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16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5000</v>
      </c>
      <c r="O50" s="41"/>
      <c r="P50" s="8" t="str">
        <f t="shared" si="1"/>
        <v>M00122104100000000000</v>
      </c>
      <c r="Q50" s="8" t="str">
        <f t="shared" si="2"/>
        <v>2</v>
      </c>
    </row>
    <row r="51" spans="1:17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17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31000</v>
      </c>
      <c r="O51" s="41"/>
      <c r="P51" s="8" t="str">
        <f t="shared" si="1"/>
        <v>M00126102100000000000</v>
      </c>
      <c r="Q51" s="8" t="str">
        <f t="shared" si="2"/>
        <v>2</v>
      </c>
    </row>
    <row r="52" spans="1:17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18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169993</v>
      </c>
      <c r="O52" s="41"/>
      <c r="P52" s="8" t="str">
        <f t="shared" si="1"/>
        <v>M00131101100000000000</v>
      </c>
      <c r="Q52" s="8" t="str">
        <f t="shared" si="2"/>
        <v>3</v>
      </c>
    </row>
    <row r="53" spans="1:17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19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35000</v>
      </c>
      <c r="O53" s="41"/>
      <c r="P53" s="8" t="str">
        <f t="shared" si="1"/>
        <v>M00131201100000000000</v>
      </c>
      <c r="Q53" s="8" t="str">
        <f t="shared" si="2"/>
        <v>3</v>
      </c>
    </row>
    <row r="54" spans="1:17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20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220000</v>
      </c>
      <c r="O54" s="41"/>
      <c r="P54" s="8" t="str">
        <f t="shared" si="1"/>
        <v>M00133801100000000000</v>
      </c>
      <c r="Q54" s="8" t="str">
        <f t="shared" si="2"/>
        <v>3</v>
      </c>
    </row>
    <row r="55" spans="1:17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21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10000</v>
      </c>
      <c r="O55" s="41"/>
      <c r="P55" s="8" t="str">
        <f t="shared" si="1"/>
        <v>M00134501100000000000</v>
      </c>
      <c r="Q55" s="8" t="str">
        <f t="shared" si="2"/>
        <v>3</v>
      </c>
    </row>
    <row r="56" spans="1:17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22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210007</v>
      </c>
      <c r="O56" s="41"/>
      <c r="P56" s="8" t="str">
        <f t="shared" si="1"/>
        <v>M00139801100000000000</v>
      </c>
      <c r="Q56" s="8" t="str">
        <f t="shared" si="2"/>
        <v>3</v>
      </c>
    </row>
    <row r="57" spans="1:17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29468828</v>
      </c>
      <c r="O57" s="41"/>
      <c r="P57" s="8" t="str">
        <f t="shared" si="1"/>
        <v>E00611301100000000000</v>
      </c>
      <c r="Q57" s="8" t="str">
        <f t="shared" si="2"/>
        <v>1</v>
      </c>
    </row>
    <row r="58" spans="1:17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23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4546750</v>
      </c>
      <c r="O58" s="41"/>
      <c r="P58" s="8" t="str">
        <f t="shared" si="1"/>
        <v>E00612101100000000000</v>
      </c>
      <c r="Q58" s="8" t="str">
        <f t="shared" si="2"/>
        <v>1</v>
      </c>
    </row>
    <row r="59" spans="1:17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3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441981</v>
      </c>
      <c r="O59" s="41"/>
      <c r="P59" s="8" t="str">
        <f t="shared" si="1"/>
        <v>E00613101100000000000</v>
      </c>
      <c r="Q59" s="8" t="str">
        <f t="shared" si="2"/>
        <v>1</v>
      </c>
    </row>
    <row r="60" spans="1:17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748345</v>
      </c>
      <c r="O60" s="41"/>
      <c r="P60" s="8" t="str">
        <f t="shared" si="1"/>
        <v>E00613201100000000000</v>
      </c>
      <c r="Q60" s="8" t="str">
        <f t="shared" si="2"/>
        <v>1</v>
      </c>
    </row>
    <row r="61" spans="1:17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5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2710338</v>
      </c>
      <c r="O61" s="41"/>
      <c r="P61" s="8" t="str">
        <f t="shared" si="1"/>
        <v>E00613202100000000000</v>
      </c>
      <c r="Q61" s="8" t="str">
        <f t="shared" si="2"/>
        <v>1</v>
      </c>
    </row>
    <row r="62" spans="1:17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6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3660878</v>
      </c>
      <c r="O62" s="41"/>
      <c r="P62" s="8" t="str">
        <f t="shared" si="1"/>
        <v>E00614101100000000000</v>
      </c>
      <c r="Q62" s="8" t="str">
        <f t="shared" si="2"/>
        <v>1</v>
      </c>
    </row>
    <row r="63" spans="1:17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7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1241346</v>
      </c>
      <c r="O63" s="41"/>
      <c r="P63" s="8" t="str">
        <f t="shared" si="1"/>
        <v>E00614105100000000000</v>
      </c>
      <c r="Q63" s="8" t="str">
        <f t="shared" si="2"/>
        <v>1</v>
      </c>
    </row>
    <row r="64" spans="1:17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8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1344729</v>
      </c>
      <c r="O64" s="41"/>
      <c r="P64" s="8" t="str">
        <f t="shared" si="1"/>
        <v>E00614201100000000000</v>
      </c>
      <c r="Q64" s="8" t="str">
        <f t="shared" si="2"/>
        <v>1</v>
      </c>
    </row>
    <row r="65" spans="1:17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537891</v>
      </c>
      <c r="O65" s="41"/>
      <c r="P65" s="8" t="str">
        <f t="shared" si="1"/>
        <v>E00614301100000000000</v>
      </c>
      <c r="Q65" s="8" t="str">
        <f t="shared" si="2"/>
        <v>1</v>
      </c>
    </row>
    <row r="66" spans="1:17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10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1248966</v>
      </c>
      <c r="O66" s="41"/>
      <c r="P66" s="8" t="str">
        <f t="shared" si="1"/>
        <v>E00614401100000000000</v>
      </c>
      <c r="Q66" s="8" t="str">
        <f t="shared" si="2"/>
        <v>1</v>
      </c>
    </row>
    <row r="67" spans="1:17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11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2447969</v>
      </c>
      <c r="O67" s="41"/>
      <c r="P67" s="8" t="str">
        <f t="shared" si="1"/>
        <v>E00614403100000000000</v>
      </c>
      <c r="Q67" s="8" t="str">
        <f t="shared" si="2"/>
        <v>1</v>
      </c>
    </row>
    <row r="68" spans="1:17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12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9609986</v>
      </c>
      <c r="O68" s="41"/>
      <c r="P68" s="8" t="str">
        <f t="shared" si="1"/>
        <v>E00614404100000000000</v>
      </c>
      <c r="Q68" s="8" t="str">
        <f t="shared" si="2"/>
        <v>1</v>
      </c>
    </row>
    <row r="69" spans="1:17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13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139119</v>
      </c>
      <c r="O69" s="41"/>
      <c r="P69" s="8" t="str">
        <f t="shared" si="1"/>
        <v>E00614405100000000000</v>
      </c>
      <c r="Q69" s="8" t="str">
        <f t="shared" si="2"/>
        <v>1</v>
      </c>
    </row>
    <row r="70" spans="1:17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14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64012119</v>
      </c>
      <c r="O70" s="41"/>
      <c r="P70" s="8" t="str">
        <f t="shared" si="1"/>
        <v>E00615402100000000000</v>
      </c>
      <c r="Q70" s="8" t="str">
        <f t="shared" si="2"/>
        <v>1</v>
      </c>
    </row>
    <row r="71" spans="1:17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15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579630</v>
      </c>
      <c r="O71" s="41"/>
      <c r="P71" s="8" t="str">
        <f t="shared" si="1"/>
        <v>E00615403100000000000</v>
      </c>
      <c r="Q71" s="8" t="str">
        <f t="shared" si="2"/>
        <v>1</v>
      </c>
    </row>
    <row r="72" spans="1:17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24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186000</v>
      </c>
      <c r="O72" s="41"/>
      <c r="P72" s="8" t="str">
        <f t="shared" si="1"/>
        <v>E00615901100000000000</v>
      </c>
      <c r="Q72" s="8" t="str">
        <f t="shared" si="2"/>
        <v>1</v>
      </c>
    </row>
    <row r="73" spans="1:17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25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35000</v>
      </c>
      <c r="O73" s="41"/>
      <c r="P73" s="8" t="str">
        <f t="shared" ref="P73:P136" si="3">+CONCATENATE(H73,I73,K73,M73)</f>
        <v>E00621101100000000000</v>
      </c>
      <c r="Q73" s="8" t="str">
        <f t="shared" ref="Q73:Q136" si="4">+MID(I73,1,1)</f>
        <v>2</v>
      </c>
    </row>
    <row r="74" spans="1:17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26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20000</v>
      </c>
      <c r="O74" s="41"/>
      <c r="P74" s="8" t="str">
        <f t="shared" si="3"/>
        <v>E00621401100000000000</v>
      </c>
      <c r="Q74" s="8" t="str">
        <f t="shared" si="4"/>
        <v>2</v>
      </c>
    </row>
    <row r="75" spans="1:17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 t="s">
        <v>27</v>
      </c>
      <c r="J75" s="1" t="s">
        <v>402</v>
      </c>
      <c r="K75" s="1" t="s">
        <v>402</v>
      </c>
      <c r="L75" s="1" t="s">
        <v>401</v>
      </c>
      <c r="M75" s="1" t="s">
        <v>400</v>
      </c>
      <c r="N75" s="42">
        <v>110000</v>
      </c>
      <c r="O75" s="41"/>
      <c r="P75" s="8" t="str">
        <f t="shared" si="3"/>
        <v>E00624601100000000000</v>
      </c>
      <c r="Q75" s="8" t="str">
        <f t="shared" si="4"/>
        <v>2</v>
      </c>
    </row>
    <row r="76" spans="1:17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 t="s">
        <v>28</v>
      </c>
      <c r="J76" s="1" t="s">
        <v>402</v>
      </c>
      <c r="K76" s="1" t="s">
        <v>402</v>
      </c>
      <c r="L76" s="1" t="s">
        <v>401</v>
      </c>
      <c r="M76" s="1" t="s">
        <v>400</v>
      </c>
      <c r="N76" s="42">
        <v>2586000</v>
      </c>
      <c r="O76" s="41"/>
      <c r="P76" s="8" t="str">
        <f t="shared" si="3"/>
        <v>E00625101100000000000</v>
      </c>
      <c r="Q76" s="8" t="str">
        <f t="shared" si="4"/>
        <v>2</v>
      </c>
    </row>
    <row r="77" spans="1:17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 t="s">
        <v>29</v>
      </c>
      <c r="J77" s="1" t="s">
        <v>402</v>
      </c>
      <c r="K77" s="1" t="s">
        <v>402</v>
      </c>
      <c r="L77" s="1" t="s">
        <v>401</v>
      </c>
      <c r="M77" s="1" t="s">
        <v>400</v>
      </c>
      <c r="N77" s="42">
        <v>180000</v>
      </c>
      <c r="O77" s="41"/>
      <c r="P77" s="8" t="str">
        <f t="shared" si="3"/>
        <v>E00625501100000000000</v>
      </c>
      <c r="Q77" s="8" t="str">
        <f t="shared" si="4"/>
        <v>2</v>
      </c>
    </row>
    <row r="78" spans="1:17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 t="s">
        <v>30</v>
      </c>
      <c r="J78" s="1" t="s">
        <v>402</v>
      </c>
      <c r="K78" s="1" t="s">
        <v>402</v>
      </c>
      <c r="L78" s="1" t="s">
        <v>401</v>
      </c>
      <c r="M78" s="1" t="s">
        <v>400</v>
      </c>
      <c r="N78" s="42">
        <v>140000</v>
      </c>
      <c r="O78" s="41"/>
      <c r="P78" s="8" t="str">
        <f t="shared" si="3"/>
        <v>E00625901100000000000</v>
      </c>
      <c r="Q78" s="8" t="str">
        <f t="shared" si="4"/>
        <v>2</v>
      </c>
    </row>
    <row r="79" spans="1:17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 t="s">
        <v>17</v>
      </c>
      <c r="J79" s="1" t="s">
        <v>402</v>
      </c>
      <c r="K79" s="1" t="s">
        <v>402</v>
      </c>
      <c r="L79" s="1" t="s">
        <v>401</v>
      </c>
      <c r="M79" s="1" t="s">
        <v>400</v>
      </c>
      <c r="N79" s="42">
        <v>800000</v>
      </c>
      <c r="O79" s="41"/>
      <c r="P79" s="8" t="str">
        <f t="shared" si="3"/>
        <v>E00626102100000000000</v>
      </c>
      <c r="Q79" s="8" t="str">
        <f t="shared" si="4"/>
        <v>2</v>
      </c>
    </row>
    <row r="80" spans="1:17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 t="s">
        <v>31</v>
      </c>
      <c r="J80" s="1" t="s">
        <v>402</v>
      </c>
      <c r="K80" s="1" t="s">
        <v>402</v>
      </c>
      <c r="L80" s="1" t="s">
        <v>401</v>
      </c>
      <c r="M80" s="1" t="s">
        <v>400</v>
      </c>
      <c r="N80" s="42">
        <v>122000</v>
      </c>
      <c r="O80" s="41"/>
      <c r="P80" s="8" t="str">
        <f t="shared" si="3"/>
        <v>E00626105100000000000</v>
      </c>
      <c r="Q80" s="8" t="str">
        <f t="shared" si="4"/>
        <v>2</v>
      </c>
    </row>
    <row r="81" spans="1:17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 t="s">
        <v>32</v>
      </c>
      <c r="J81" s="1" t="s">
        <v>402</v>
      </c>
      <c r="K81" s="1" t="s">
        <v>402</v>
      </c>
      <c r="L81" s="1" t="s">
        <v>401</v>
      </c>
      <c r="M81" s="1" t="s">
        <v>400</v>
      </c>
      <c r="N81" s="42">
        <v>15000</v>
      </c>
      <c r="O81" s="41"/>
      <c r="P81" s="8" t="str">
        <f t="shared" si="3"/>
        <v>E00629101100000000000</v>
      </c>
      <c r="Q81" s="8" t="str">
        <f t="shared" si="4"/>
        <v>2</v>
      </c>
    </row>
    <row r="82" spans="1:17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 t="s">
        <v>33</v>
      </c>
      <c r="J82" s="1" t="s">
        <v>402</v>
      </c>
      <c r="K82" s="1" t="s">
        <v>402</v>
      </c>
      <c r="L82" s="1" t="s">
        <v>401</v>
      </c>
      <c r="M82" s="1" t="s">
        <v>400</v>
      </c>
      <c r="N82" s="42">
        <v>300000</v>
      </c>
      <c r="O82" s="41"/>
      <c r="P82" s="8" t="str">
        <f t="shared" si="3"/>
        <v>E00629201100000000000</v>
      </c>
      <c r="Q82" s="8" t="str">
        <f t="shared" si="4"/>
        <v>2</v>
      </c>
    </row>
    <row r="83" spans="1:17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 t="s">
        <v>34</v>
      </c>
      <c r="J83" s="1" t="s">
        <v>402</v>
      </c>
      <c r="K83" s="1" t="s">
        <v>402</v>
      </c>
      <c r="L83" s="1" t="s">
        <v>401</v>
      </c>
      <c r="M83" s="1" t="s">
        <v>400</v>
      </c>
      <c r="N83" s="42">
        <v>25000</v>
      </c>
      <c r="O83" s="41"/>
      <c r="P83" s="8" t="str">
        <f t="shared" si="3"/>
        <v>E00629401100000000000</v>
      </c>
      <c r="Q83" s="8" t="str">
        <f t="shared" si="4"/>
        <v>2</v>
      </c>
    </row>
    <row r="84" spans="1:17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 t="s">
        <v>35</v>
      </c>
      <c r="J84" s="1" t="s">
        <v>402</v>
      </c>
      <c r="K84" s="1" t="s">
        <v>402</v>
      </c>
      <c r="L84" s="1" t="s">
        <v>401</v>
      </c>
      <c r="M84" s="1" t="s">
        <v>400</v>
      </c>
      <c r="N84" s="42">
        <v>150000</v>
      </c>
      <c r="O84" s="41"/>
      <c r="P84" s="8" t="str">
        <f t="shared" si="3"/>
        <v>E00629501100000000000</v>
      </c>
      <c r="Q84" s="8" t="str">
        <f t="shared" si="4"/>
        <v>2</v>
      </c>
    </row>
    <row r="85" spans="1:17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403</v>
      </c>
      <c r="I85" s="53" t="s">
        <v>36</v>
      </c>
      <c r="J85" s="1" t="s">
        <v>402</v>
      </c>
      <c r="K85" s="1" t="s">
        <v>402</v>
      </c>
      <c r="L85" s="1" t="s">
        <v>401</v>
      </c>
      <c r="M85" s="1" t="s">
        <v>400</v>
      </c>
      <c r="N85" s="42">
        <v>25000</v>
      </c>
      <c r="O85" s="41"/>
      <c r="P85" s="8" t="str">
        <f t="shared" si="3"/>
        <v>E00629801100000000000</v>
      </c>
      <c r="Q85" s="8" t="str">
        <f t="shared" si="4"/>
        <v>2</v>
      </c>
    </row>
    <row r="86" spans="1:17" s="36" customFormat="1" ht="20.100000000000001" customHeight="1" x14ac:dyDescent="0.25">
      <c r="A86" s="5"/>
      <c r="B86" s="1" t="s">
        <v>409</v>
      </c>
      <c r="C86" s="1" t="s">
        <v>408</v>
      </c>
      <c r="D86" s="1" t="s">
        <v>407</v>
      </c>
      <c r="E86" s="1" t="s">
        <v>406</v>
      </c>
      <c r="F86" s="1" t="s">
        <v>405</v>
      </c>
      <c r="G86" s="1" t="s">
        <v>404</v>
      </c>
      <c r="H86" s="1" t="s">
        <v>403</v>
      </c>
      <c r="I86" s="53" t="s">
        <v>18</v>
      </c>
      <c r="J86" s="1" t="s">
        <v>402</v>
      </c>
      <c r="K86" s="1" t="s">
        <v>402</v>
      </c>
      <c r="L86" s="1" t="s">
        <v>401</v>
      </c>
      <c r="M86" s="1" t="s">
        <v>400</v>
      </c>
      <c r="N86" s="42">
        <v>9693877</v>
      </c>
      <c r="O86" s="41"/>
      <c r="P86" s="8" t="str">
        <f t="shared" si="3"/>
        <v>E00631101100000000000</v>
      </c>
      <c r="Q86" s="8" t="str">
        <f t="shared" si="4"/>
        <v>3</v>
      </c>
    </row>
    <row r="87" spans="1:17" s="36" customFormat="1" ht="20.100000000000001" customHeight="1" x14ac:dyDescent="0.25">
      <c r="A87" s="5"/>
      <c r="B87" s="1" t="s">
        <v>409</v>
      </c>
      <c r="C87" s="1" t="s">
        <v>408</v>
      </c>
      <c r="D87" s="1" t="s">
        <v>407</v>
      </c>
      <c r="E87" s="1" t="s">
        <v>406</v>
      </c>
      <c r="F87" s="1" t="s">
        <v>405</v>
      </c>
      <c r="G87" s="1" t="s">
        <v>404</v>
      </c>
      <c r="H87" s="1" t="s">
        <v>403</v>
      </c>
      <c r="I87" s="53" t="s">
        <v>19</v>
      </c>
      <c r="J87" s="1" t="s">
        <v>402</v>
      </c>
      <c r="K87" s="1" t="s">
        <v>402</v>
      </c>
      <c r="L87" s="1" t="s">
        <v>401</v>
      </c>
      <c r="M87" s="1" t="s">
        <v>400</v>
      </c>
      <c r="N87" s="42">
        <v>3018900</v>
      </c>
      <c r="O87" s="41"/>
      <c r="P87" s="8" t="str">
        <f t="shared" si="3"/>
        <v>E00631201100000000000</v>
      </c>
      <c r="Q87" s="8" t="str">
        <f t="shared" si="4"/>
        <v>3</v>
      </c>
    </row>
    <row r="88" spans="1:17" s="36" customFormat="1" ht="20.100000000000001" customHeight="1" x14ac:dyDescent="0.25">
      <c r="A88" s="5"/>
      <c r="B88" s="1" t="s">
        <v>409</v>
      </c>
      <c r="C88" s="1" t="s">
        <v>408</v>
      </c>
      <c r="D88" s="1" t="s">
        <v>407</v>
      </c>
      <c r="E88" s="1" t="s">
        <v>406</v>
      </c>
      <c r="F88" s="1" t="s">
        <v>405</v>
      </c>
      <c r="G88" s="1" t="s">
        <v>404</v>
      </c>
      <c r="H88" s="1" t="s">
        <v>403</v>
      </c>
      <c r="I88" s="53" t="s">
        <v>37</v>
      </c>
      <c r="J88" s="1" t="s">
        <v>402</v>
      </c>
      <c r="K88" s="1" t="s">
        <v>402</v>
      </c>
      <c r="L88" s="1" t="s">
        <v>401</v>
      </c>
      <c r="M88" s="1" t="s">
        <v>400</v>
      </c>
      <c r="N88" s="42">
        <v>1000000</v>
      </c>
      <c r="O88" s="41"/>
      <c r="P88" s="8" t="str">
        <f t="shared" si="3"/>
        <v>E00631301100000000000</v>
      </c>
      <c r="Q88" s="8" t="str">
        <f t="shared" si="4"/>
        <v>3</v>
      </c>
    </row>
    <row r="89" spans="1:17" s="36" customFormat="1" ht="20.100000000000001" customHeight="1" x14ac:dyDescent="0.25">
      <c r="A89" s="5"/>
      <c r="B89" s="1" t="s">
        <v>409</v>
      </c>
      <c r="C89" s="1" t="s">
        <v>408</v>
      </c>
      <c r="D89" s="1" t="s">
        <v>407</v>
      </c>
      <c r="E89" s="1" t="s">
        <v>406</v>
      </c>
      <c r="F89" s="1" t="s">
        <v>405</v>
      </c>
      <c r="G89" s="1" t="s">
        <v>404</v>
      </c>
      <c r="H89" s="1" t="s">
        <v>403</v>
      </c>
      <c r="I89" s="53" t="s">
        <v>38</v>
      </c>
      <c r="J89" s="1" t="s">
        <v>402</v>
      </c>
      <c r="K89" s="1" t="s">
        <v>402</v>
      </c>
      <c r="L89" s="1" t="s">
        <v>401</v>
      </c>
      <c r="M89" s="1" t="s">
        <v>400</v>
      </c>
      <c r="N89" s="42">
        <v>164874</v>
      </c>
      <c r="O89" s="41"/>
      <c r="P89" s="8" t="str">
        <f t="shared" si="3"/>
        <v>E00631701100000000000</v>
      </c>
      <c r="Q89" s="8" t="str">
        <f t="shared" si="4"/>
        <v>3</v>
      </c>
    </row>
    <row r="90" spans="1:17" s="36" customFormat="1" ht="20.100000000000001" customHeight="1" x14ac:dyDescent="0.25">
      <c r="A90" s="5"/>
      <c r="B90" s="1" t="s">
        <v>409</v>
      </c>
      <c r="C90" s="1" t="s">
        <v>408</v>
      </c>
      <c r="D90" s="1" t="s">
        <v>407</v>
      </c>
      <c r="E90" s="1" t="s">
        <v>406</v>
      </c>
      <c r="F90" s="1" t="s">
        <v>405</v>
      </c>
      <c r="G90" s="1" t="s">
        <v>404</v>
      </c>
      <c r="H90" s="1" t="s">
        <v>403</v>
      </c>
      <c r="I90" s="53" t="s">
        <v>20</v>
      </c>
      <c r="J90" s="1" t="s">
        <v>402</v>
      </c>
      <c r="K90" s="1" t="s">
        <v>402</v>
      </c>
      <c r="L90" s="1" t="s">
        <v>401</v>
      </c>
      <c r="M90" s="1" t="s">
        <v>400</v>
      </c>
      <c r="N90" s="42">
        <v>1630000</v>
      </c>
      <c r="O90" s="41"/>
      <c r="P90" s="8" t="str">
        <f t="shared" si="3"/>
        <v>E00633801100000000000</v>
      </c>
      <c r="Q90" s="8" t="str">
        <f t="shared" si="4"/>
        <v>3</v>
      </c>
    </row>
    <row r="91" spans="1:17" s="36" customFormat="1" ht="20.100000000000001" customHeight="1" x14ac:dyDescent="0.25">
      <c r="A91" s="5"/>
      <c r="B91" s="1" t="s">
        <v>409</v>
      </c>
      <c r="C91" s="1" t="s">
        <v>408</v>
      </c>
      <c r="D91" s="1" t="s">
        <v>407</v>
      </c>
      <c r="E91" s="1" t="s">
        <v>406</v>
      </c>
      <c r="F91" s="1" t="s">
        <v>405</v>
      </c>
      <c r="G91" s="1" t="s">
        <v>404</v>
      </c>
      <c r="H91" s="1" t="s">
        <v>403</v>
      </c>
      <c r="I91" s="53" t="s">
        <v>21</v>
      </c>
      <c r="J91" s="1" t="s">
        <v>402</v>
      </c>
      <c r="K91" s="1" t="s">
        <v>402</v>
      </c>
      <c r="L91" s="1" t="s">
        <v>401</v>
      </c>
      <c r="M91" s="1" t="s">
        <v>400</v>
      </c>
      <c r="N91" s="42">
        <v>2150000</v>
      </c>
      <c r="O91" s="41"/>
      <c r="P91" s="8" t="str">
        <f t="shared" si="3"/>
        <v>E00634501100000000000</v>
      </c>
      <c r="Q91" s="8" t="str">
        <f t="shared" si="4"/>
        <v>3</v>
      </c>
    </row>
    <row r="92" spans="1:17" s="36" customFormat="1" ht="20.100000000000001" customHeight="1" x14ac:dyDescent="0.25">
      <c r="A92" s="5"/>
      <c r="B92" s="1" t="s">
        <v>409</v>
      </c>
      <c r="C92" s="1" t="s">
        <v>408</v>
      </c>
      <c r="D92" s="1" t="s">
        <v>407</v>
      </c>
      <c r="E92" s="1" t="s">
        <v>406</v>
      </c>
      <c r="F92" s="1" t="s">
        <v>405</v>
      </c>
      <c r="G92" s="1" t="s">
        <v>404</v>
      </c>
      <c r="H92" s="1" t="s">
        <v>403</v>
      </c>
      <c r="I92" s="53" t="s">
        <v>39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1680000</v>
      </c>
      <c r="O92" s="41"/>
      <c r="P92" s="8" t="str">
        <f t="shared" si="3"/>
        <v>E00635102100000000000</v>
      </c>
      <c r="Q92" s="8" t="str">
        <f t="shared" si="4"/>
        <v>3</v>
      </c>
    </row>
    <row r="93" spans="1:17" s="36" customFormat="1" ht="20.100000000000001" customHeight="1" x14ac:dyDescent="0.25">
      <c r="A93" s="5"/>
      <c r="B93" s="1" t="s">
        <v>409</v>
      </c>
      <c r="C93" s="1" t="s">
        <v>408</v>
      </c>
      <c r="D93" s="1" t="s">
        <v>407</v>
      </c>
      <c r="E93" s="1" t="s">
        <v>406</v>
      </c>
      <c r="F93" s="1" t="s">
        <v>405</v>
      </c>
      <c r="G93" s="1" t="s">
        <v>404</v>
      </c>
      <c r="H93" s="1" t="s">
        <v>403</v>
      </c>
      <c r="I93" s="53" t="s">
        <v>40</v>
      </c>
      <c r="J93" s="1" t="s">
        <v>402</v>
      </c>
      <c r="K93" s="1" t="s">
        <v>402</v>
      </c>
      <c r="L93" s="1" t="s">
        <v>401</v>
      </c>
      <c r="M93" s="1" t="s">
        <v>400</v>
      </c>
      <c r="N93" s="42">
        <v>4000</v>
      </c>
      <c r="O93" s="41"/>
      <c r="P93" s="8" t="str">
        <f t="shared" si="3"/>
        <v>E00635201100000000000</v>
      </c>
      <c r="Q93" s="8" t="str">
        <f t="shared" si="4"/>
        <v>3</v>
      </c>
    </row>
    <row r="94" spans="1:17" s="36" customFormat="1" ht="20.100000000000001" customHeight="1" x14ac:dyDescent="0.25">
      <c r="A94" s="5"/>
      <c r="B94" s="1" t="s">
        <v>409</v>
      </c>
      <c r="C94" s="1" t="s">
        <v>408</v>
      </c>
      <c r="D94" s="1" t="s">
        <v>407</v>
      </c>
      <c r="E94" s="1" t="s">
        <v>406</v>
      </c>
      <c r="F94" s="1" t="s">
        <v>405</v>
      </c>
      <c r="G94" s="1" t="s">
        <v>404</v>
      </c>
      <c r="H94" s="1" t="s">
        <v>403</v>
      </c>
      <c r="I94" s="53" t="s">
        <v>41</v>
      </c>
      <c r="J94" s="1" t="s">
        <v>402</v>
      </c>
      <c r="K94" s="1" t="s">
        <v>402</v>
      </c>
      <c r="L94" s="1" t="s">
        <v>401</v>
      </c>
      <c r="M94" s="1" t="s">
        <v>400</v>
      </c>
      <c r="N94" s="42">
        <v>400000</v>
      </c>
      <c r="O94" s="41"/>
      <c r="P94" s="8" t="str">
        <f t="shared" si="3"/>
        <v>E00635301100000000000</v>
      </c>
      <c r="Q94" s="8" t="str">
        <f t="shared" si="4"/>
        <v>3</v>
      </c>
    </row>
    <row r="95" spans="1:17" s="36" customFormat="1" ht="20.100000000000001" customHeight="1" x14ac:dyDescent="0.25">
      <c r="A95" s="5"/>
      <c r="B95" s="1" t="s">
        <v>409</v>
      </c>
      <c r="C95" s="1" t="s">
        <v>408</v>
      </c>
      <c r="D95" s="1" t="s">
        <v>407</v>
      </c>
      <c r="E95" s="1" t="s">
        <v>406</v>
      </c>
      <c r="F95" s="1" t="s">
        <v>405</v>
      </c>
      <c r="G95" s="1" t="s">
        <v>404</v>
      </c>
      <c r="H95" s="1" t="s">
        <v>403</v>
      </c>
      <c r="I95" s="53" t="s">
        <v>42</v>
      </c>
      <c r="J95" s="1" t="s">
        <v>402</v>
      </c>
      <c r="K95" s="1" t="s">
        <v>402</v>
      </c>
      <c r="L95" s="1" t="s">
        <v>401</v>
      </c>
      <c r="M95" s="1" t="s">
        <v>400</v>
      </c>
      <c r="N95" s="42">
        <v>2900000</v>
      </c>
      <c r="O95" s="41"/>
      <c r="P95" s="8" t="str">
        <f t="shared" si="3"/>
        <v>E00635401100000000000</v>
      </c>
      <c r="Q95" s="8" t="str">
        <f t="shared" si="4"/>
        <v>3</v>
      </c>
    </row>
    <row r="96" spans="1:17" s="36" customFormat="1" ht="20.100000000000001" customHeight="1" x14ac:dyDescent="0.25">
      <c r="A96" s="5"/>
      <c r="B96" s="1" t="s">
        <v>409</v>
      </c>
      <c r="C96" s="1" t="s">
        <v>408</v>
      </c>
      <c r="D96" s="1" t="s">
        <v>407</v>
      </c>
      <c r="E96" s="1" t="s">
        <v>406</v>
      </c>
      <c r="F96" s="1" t="s">
        <v>405</v>
      </c>
      <c r="G96" s="1" t="s">
        <v>404</v>
      </c>
      <c r="H96" s="1" t="s">
        <v>403</v>
      </c>
      <c r="I96" s="53" t="s">
        <v>43</v>
      </c>
      <c r="J96" s="1" t="s">
        <v>402</v>
      </c>
      <c r="K96" s="1" t="s">
        <v>402</v>
      </c>
      <c r="L96" s="1" t="s">
        <v>401</v>
      </c>
      <c r="M96" s="1" t="s">
        <v>400</v>
      </c>
      <c r="N96" s="42">
        <v>760713</v>
      </c>
      <c r="O96" s="41"/>
      <c r="P96" s="8" t="str">
        <f t="shared" si="3"/>
        <v>E00635701100000000000</v>
      </c>
      <c r="Q96" s="8" t="str">
        <f t="shared" si="4"/>
        <v>3</v>
      </c>
    </row>
    <row r="97" spans="1:17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 t="s">
        <v>44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180000</v>
      </c>
      <c r="O97" s="41"/>
      <c r="P97" s="8" t="str">
        <f t="shared" si="3"/>
        <v>E00635801100000000000</v>
      </c>
      <c r="Q97" s="8" t="str">
        <f t="shared" si="4"/>
        <v>3</v>
      </c>
    </row>
    <row r="98" spans="1:17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45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105000</v>
      </c>
      <c r="O98" s="41"/>
      <c r="P98" s="8" t="str">
        <f t="shared" si="3"/>
        <v>E00635901100000000000</v>
      </c>
      <c r="Q98" s="8" t="str">
        <f t="shared" si="4"/>
        <v>3</v>
      </c>
    </row>
    <row r="99" spans="1:17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22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2310451</v>
      </c>
      <c r="O99" s="41"/>
      <c r="P99" s="8" t="str">
        <f t="shared" si="3"/>
        <v>E00639801100000000000</v>
      </c>
      <c r="Q99" s="8" t="str">
        <f t="shared" si="4"/>
        <v>3</v>
      </c>
    </row>
    <row r="100" spans="1:17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46</v>
      </c>
      <c r="J100" s="1" t="s">
        <v>458</v>
      </c>
      <c r="K100" s="1" t="s">
        <v>402</v>
      </c>
      <c r="L100" s="1" t="s">
        <v>401</v>
      </c>
      <c r="M100" s="1" t="s">
        <v>459</v>
      </c>
      <c r="N100" s="42">
        <v>2200000</v>
      </c>
      <c r="O100" s="41"/>
      <c r="P100" s="8" t="str">
        <f t="shared" si="3"/>
        <v>E0065310111210K2H0001</v>
      </c>
      <c r="Q100" s="8" t="str">
        <f t="shared" si="4"/>
        <v>5</v>
      </c>
    </row>
    <row r="101" spans="1:17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47</v>
      </c>
      <c r="J101" s="1" t="s">
        <v>458</v>
      </c>
      <c r="K101" s="1" t="s">
        <v>402</v>
      </c>
      <c r="L101" s="1" t="s">
        <v>401</v>
      </c>
      <c r="M101" s="1" t="s">
        <v>459</v>
      </c>
      <c r="N101" s="42">
        <v>20000000</v>
      </c>
      <c r="O101" s="41"/>
      <c r="P101" s="8" t="str">
        <f t="shared" si="3"/>
        <v>E0065320111210K2H0001</v>
      </c>
      <c r="Q101" s="8" t="str">
        <f t="shared" si="4"/>
        <v>5</v>
      </c>
    </row>
    <row r="102" spans="1:17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460</v>
      </c>
      <c r="I102" s="53" t="s">
        <v>48</v>
      </c>
      <c r="J102" s="1" t="s">
        <v>408</v>
      </c>
      <c r="K102" s="1" t="s">
        <v>402</v>
      </c>
      <c r="L102" s="1" t="s">
        <v>401</v>
      </c>
      <c r="M102" s="1" t="s">
        <v>461</v>
      </c>
      <c r="N102" s="42">
        <v>122708529</v>
      </c>
      <c r="O102" s="41"/>
      <c r="P102" s="8" t="str">
        <f t="shared" si="3"/>
        <v>K0246270110310K2H0001</v>
      </c>
      <c r="Q102" s="8" t="str">
        <f t="shared" si="4"/>
        <v>6</v>
      </c>
    </row>
    <row r="103" spans="1:17" s="36" customFormat="1" ht="20.100000000000001" customHeight="1" x14ac:dyDescent="0.25">
      <c r="A103" s="5"/>
      <c r="B103" s="2" t="s">
        <v>409</v>
      </c>
      <c r="C103" s="2" t="s">
        <v>402</v>
      </c>
      <c r="D103" s="2" t="s">
        <v>408</v>
      </c>
      <c r="E103" s="2" t="s">
        <v>415</v>
      </c>
      <c r="F103" s="2" t="s">
        <v>405</v>
      </c>
      <c r="G103" s="2" t="s">
        <v>414</v>
      </c>
      <c r="H103" s="2" t="s">
        <v>413</v>
      </c>
      <c r="I103" s="54" t="s">
        <v>24</v>
      </c>
      <c r="J103" s="2" t="s">
        <v>402</v>
      </c>
      <c r="K103" s="2" t="s">
        <v>449</v>
      </c>
      <c r="L103" s="2" t="s">
        <v>401</v>
      </c>
      <c r="M103" s="2" t="s">
        <v>400</v>
      </c>
      <c r="N103" s="42">
        <v>57410</v>
      </c>
      <c r="O103" s="41"/>
      <c r="P103" s="8" t="str">
        <f t="shared" si="3"/>
        <v>O00115901400000000000</v>
      </c>
      <c r="Q103" s="8" t="str">
        <f t="shared" si="4"/>
        <v>1</v>
      </c>
    </row>
    <row r="104" spans="1:17" s="36" customFormat="1" ht="20.100000000000001" customHeight="1" x14ac:dyDescent="0.25">
      <c r="A104" s="40"/>
      <c r="B104" s="2" t="s">
        <v>409</v>
      </c>
      <c r="C104" s="2" t="s">
        <v>402</v>
      </c>
      <c r="D104" s="2" t="s">
        <v>408</v>
      </c>
      <c r="E104" s="2" t="s">
        <v>415</v>
      </c>
      <c r="F104" s="2" t="s">
        <v>405</v>
      </c>
      <c r="G104" s="2" t="s">
        <v>414</v>
      </c>
      <c r="H104" s="2" t="s">
        <v>413</v>
      </c>
      <c r="I104" s="54" t="s">
        <v>25</v>
      </c>
      <c r="J104" s="2" t="s">
        <v>402</v>
      </c>
      <c r="K104" s="2" t="s">
        <v>449</v>
      </c>
      <c r="L104" s="2" t="s">
        <v>401</v>
      </c>
      <c r="M104" s="2" t="s">
        <v>400</v>
      </c>
      <c r="N104" s="38">
        <v>5000</v>
      </c>
      <c r="O104" s="37"/>
      <c r="P104" s="8" t="str">
        <f t="shared" si="3"/>
        <v>O00121101400000000000</v>
      </c>
      <c r="Q104" s="8" t="str">
        <f t="shared" si="4"/>
        <v>2</v>
      </c>
    </row>
    <row r="105" spans="1:17" s="36" customFormat="1" ht="20.100000000000001" customHeight="1" x14ac:dyDescent="0.25">
      <c r="A105" s="40"/>
      <c r="B105" s="2" t="s">
        <v>409</v>
      </c>
      <c r="C105" s="2" t="s">
        <v>402</v>
      </c>
      <c r="D105" s="2" t="s">
        <v>408</v>
      </c>
      <c r="E105" s="2" t="s">
        <v>415</v>
      </c>
      <c r="F105" s="2" t="s">
        <v>405</v>
      </c>
      <c r="G105" s="2" t="s">
        <v>414</v>
      </c>
      <c r="H105" s="2" t="s">
        <v>413</v>
      </c>
      <c r="I105" s="54" t="s">
        <v>49</v>
      </c>
      <c r="J105" s="2" t="s">
        <v>402</v>
      </c>
      <c r="K105" s="2" t="s">
        <v>449</v>
      </c>
      <c r="L105" s="2" t="s">
        <v>401</v>
      </c>
      <c r="M105" s="2" t="s">
        <v>400</v>
      </c>
      <c r="N105" s="38">
        <v>2000</v>
      </c>
      <c r="O105" s="37"/>
      <c r="P105" s="8" t="str">
        <f t="shared" si="3"/>
        <v>O00121501400000000000</v>
      </c>
      <c r="Q105" s="8" t="str">
        <f t="shared" si="4"/>
        <v>2</v>
      </c>
    </row>
    <row r="106" spans="1:17" s="36" customFormat="1" ht="20.100000000000001" customHeight="1" x14ac:dyDescent="0.25">
      <c r="A106" s="40"/>
      <c r="B106" s="2" t="s">
        <v>409</v>
      </c>
      <c r="C106" s="2" t="s">
        <v>402</v>
      </c>
      <c r="D106" s="2" t="s">
        <v>408</v>
      </c>
      <c r="E106" s="2" t="s">
        <v>415</v>
      </c>
      <c r="F106" s="2" t="s">
        <v>405</v>
      </c>
      <c r="G106" s="2" t="s">
        <v>414</v>
      </c>
      <c r="H106" s="2" t="s">
        <v>413</v>
      </c>
      <c r="I106" s="54" t="s">
        <v>17</v>
      </c>
      <c r="J106" s="2" t="s">
        <v>402</v>
      </c>
      <c r="K106" s="2" t="s">
        <v>449</v>
      </c>
      <c r="L106" s="2" t="s">
        <v>401</v>
      </c>
      <c r="M106" s="2" t="s">
        <v>400</v>
      </c>
      <c r="N106" s="38">
        <v>10000</v>
      </c>
      <c r="O106" s="37"/>
      <c r="P106" s="8" t="str">
        <f t="shared" si="3"/>
        <v>O00126102400000000000</v>
      </c>
      <c r="Q106" s="8" t="str">
        <f t="shared" si="4"/>
        <v>2</v>
      </c>
    </row>
    <row r="107" spans="1:17" s="36" customFormat="1" ht="20.100000000000001" customHeight="1" x14ac:dyDescent="0.25">
      <c r="A107" s="40"/>
      <c r="B107" s="2" t="s">
        <v>409</v>
      </c>
      <c r="C107" s="2" t="s">
        <v>402</v>
      </c>
      <c r="D107" s="2" t="s">
        <v>408</v>
      </c>
      <c r="E107" s="2" t="s">
        <v>415</v>
      </c>
      <c r="F107" s="2" t="s">
        <v>405</v>
      </c>
      <c r="G107" s="2" t="s">
        <v>414</v>
      </c>
      <c r="H107" s="2" t="s">
        <v>413</v>
      </c>
      <c r="I107" s="54" t="s">
        <v>18</v>
      </c>
      <c r="J107" s="2" t="s">
        <v>402</v>
      </c>
      <c r="K107" s="2" t="s">
        <v>449</v>
      </c>
      <c r="L107" s="2" t="s">
        <v>401</v>
      </c>
      <c r="M107" s="2" t="s">
        <v>400</v>
      </c>
      <c r="N107" s="38">
        <v>20000</v>
      </c>
      <c r="O107" s="37"/>
      <c r="P107" s="8" t="str">
        <f t="shared" si="3"/>
        <v>O00131101400000000000</v>
      </c>
      <c r="Q107" s="8" t="str">
        <f t="shared" si="4"/>
        <v>3</v>
      </c>
    </row>
    <row r="108" spans="1:17" s="36" customFormat="1" ht="20.100000000000001" customHeight="1" x14ac:dyDescent="0.25">
      <c r="A108" s="40"/>
      <c r="B108" s="2" t="s">
        <v>409</v>
      </c>
      <c r="C108" s="2" t="s">
        <v>402</v>
      </c>
      <c r="D108" s="2" t="s">
        <v>408</v>
      </c>
      <c r="E108" s="2" t="s">
        <v>415</v>
      </c>
      <c r="F108" s="2" t="s">
        <v>405</v>
      </c>
      <c r="G108" s="2" t="s">
        <v>414</v>
      </c>
      <c r="H108" s="2" t="s">
        <v>413</v>
      </c>
      <c r="I108" s="54" t="s">
        <v>19</v>
      </c>
      <c r="J108" s="2" t="s">
        <v>402</v>
      </c>
      <c r="K108" s="2" t="s">
        <v>449</v>
      </c>
      <c r="L108" s="2" t="s">
        <v>401</v>
      </c>
      <c r="M108" s="2" t="s">
        <v>400</v>
      </c>
      <c r="N108" s="38">
        <v>15000</v>
      </c>
      <c r="O108" s="37"/>
      <c r="P108" s="8" t="str">
        <f t="shared" si="3"/>
        <v>O00131201400000000000</v>
      </c>
      <c r="Q108" s="8" t="str">
        <f t="shared" si="4"/>
        <v>3</v>
      </c>
    </row>
    <row r="109" spans="1:17" s="36" customFormat="1" ht="20.100000000000001" customHeight="1" x14ac:dyDescent="0.25">
      <c r="A109" s="40"/>
      <c r="B109" s="2" t="s">
        <v>409</v>
      </c>
      <c r="C109" s="2" t="s">
        <v>402</v>
      </c>
      <c r="D109" s="2" t="s">
        <v>408</v>
      </c>
      <c r="E109" s="2" t="s">
        <v>415</v>
      </c>
      <c r="F109" s="2" t="s">
        <v>405</v>
      </c>
      <c r="G109" s="2" t="s">
        <v>414</v>
      </c>
      <c r="H109" s="2" t="s">
        <v>413</v>
      </c>
      <c r="I109" s="54" t="s">
        <v>37</v>
      </c>
      <c r="J109" s="2" t="s">
        <v>402</v>
      </c>
      <c r="K109" s="2" t="s">
        <v>449</v>
      </c>
      <c r="L109" s="2" t="s">
        <v>401</v>
      </c>
      <c r="M109" s="2" t="s">
        <v>400</v>
      </c>
      <c r="N109" s="38">
        <v>45000</v>
      </c>
      <c r="O109" s="37"/>
      <c r="P109" s="8" t="str">
        <f t="shared" si="3"/>
        <v>O00131301400000000000</v>
      </c>
      <c r="Q109" s="8" t="str">
        <f t="shared" si="4"/>
        <v>3</v>
      </c>
    </row>
    <row r="110" spans="1:17" s="36" customFormat="1" ht="20.100000000000001" customHeight="1" x14ac:dyDescent="0.25">
      <c r="A110" s="40"/>
      <c r="B110" s="2" t="s">
        <v>409</v>
      </c>
      <c r="C110" s="2" t="s">
        <v>402</v>
      </c>
      <c r="D110" s="2" t="s">
        <v>408</v>
      </c>
      <c r="E110" s="2" t="s">
        <v>415</v>
      </c>
      <c r="F110" s="2" t="s">
        <v>405</v>
      </c>
      <c r="G110" s="2" t="s">
        <v>414</v>
      </c>
      <c r="H110" s="2" t="s">
        <v>413</v>
      </c>
      <c r="I110" s="54" t="s">
        <v>50</v>
      </c>
      <c r="J110" s="2" t="s">
        <v>402</v>
      </c>
      <c r="K110" s="2" t="s">
        <v>449</v>
      </c>
      <c r="L110" s="2" t="s">
        <v>401</v>
      </c>
      <c r="M110" s="2" t="s">
        <v>400</v>
      </c>
      <c r="N110" s="38">
        <v>9000</v>
      </c>
      <c r="O110" s="37"/>
      <c r="P110" s="8" t="str">
        <f t="shared" si="3"/>
        <v>O00131401400000000000</v>
      </c>
      <c r="Q110" s="8" t="str">
        <f t="shared" si="4"/>
        <v>3</v>
      </c>
    </row>
    <row r="111" spans="1:17" s="36" customFormat="1" ht="20.100000000000001" customHeight="1" x14ac:dyDescent="0.25">
      <c r="A111" s="40"/>
      <c r="B111" s="2" t="s">
        <v>409</v>
      </c>
      <c r="C111" s="2" t="s">
        <v>402</v>
      </c>
      <c r="D111" s="2" t="s">
        <v>408</v>
      </c>
      <c r="E111" s="2" t="s">
        <v>415</v>
      </c>
      <c r="F111" s="2" t="s">
        <v>405</v>
      </c>
      <c r="G111" s="2" t="s">
        <v>414</v>
      </c>
      <c r="H111" s="2" t="s">
        <v>413</v>
      </c>
      <c r="I111" s="54" t="s">
        <v>51</v>
      </c>
      <c r="J111" s="2" t="s">
        <v>402</v>
      </c>
      <c r="K111" s="2" t="s">
        <v>449</v>
      </c>
      <c r="L111" s="2" t="s">
        <v>401</v>
      </c>
      <c r="M111" s="2" t="s">
        <v>400</v>
      </c>
      <c r="N111" s="38">
        <v>23000</v>
      </c>
      <c r="O111" s="37"/>
      <c r="P111" s="8" t="str">
        <f t="shared" si="3"/>
        <v>O00131601400000000000</v>
      </c>
      <c r="Q111" s="8" t="str">
        <f t="shared" si="4"/>
        <v>3</v>
      </c>
    </row>
    <row r="112" spans="1:17" s="36" customFormat="1" ht="20.100000000000001" customHeight="1" x14ac:dyDescent="0.25">
      <c r="A112" s="40"/>
      <c r="B112" s="2" t="s">
        <v>409</v>
      </c>
      <c r="C112" s="2" t="s">
        <v>402</v>
      </c>
      <c r="D112" s="2" t="s">
        <v>408</v>
      </c>
      <c r="E112" s="2" t="s">
        <v>415</v>
      </c>
      <c r="F112" s="2" t="s">
        <v>405</v>
      </c>
      <c r="G112" s="2" t="s">
        <v>414</v>
      </c>
      <c r="H112" s="2" t="s">
        <v>413</v>
      </c>
      <c r="I112" s="54" t="s">
        <v>38</v>
      </c>
      <c r="J112" s="2" t="s">
        <v>402</v>
      </c>
      <c r="K112" s="2" t="s">
        <v>449</v>
      </c>
      <c r="L112" s="2" t="s">
        <v>401</v>
      </c>
      <c r="M112" s="2" t="s">
        <v>400</v>
      </c>
      <c r="N112" s="38">
        <v>7000</v>
      </c>
      <c r="O112" s="37"/>
      <c r="P112" s="8" t="str">
        <f t="shared" si="3"/>
        <v>O00131701400000000000</v>
      </c>
      <c r="Q112" s="8" t="str">
        <f t="shared" si="4"/>
        <v>3</v>
      </c>
    </row>
    <row r="113" spans="1:17" s="36" customFormat="1" ht="20.100000000000001" customHeight="1" x14ac:dyDescent="0.25">
      <c r="A113" s="40"/>
      <c r="B113" s="2" t="s">
        <v>409</v>
      </c>
      <c r="C113" s="2" t="s">
        <v>402</v>
      </c>
      <c r="D113" s="2" t="s">
        <v>408</v>
      </c>
      <c r="E113" s="2" t="s">
        <v>415</v>
      </c>
      <c r="F113" s="2" t="s">
        <v>405</v>
      </c>
      <c r="G113" s="2" t="s">
        <v>414</v>
      </c>
      <c r="H113" s="2" t="s">
        <v>413</v>
      </c>
      <c r="I113" s="54" t="s">
        <v>52</v>
      </c>
      <c r="J113" s="2" t="s">
        <v>402</v>
      </c>
      <c r="K113" s="2" t="s">
        <v>449</v>
      </c>
      <c r="L113" s="2" t="s">
        <v>401</v>
      </c>
      <c r="M113" s="2" t="s">
        <v>400</v>
      </c>
      <c r="N113" s="38">
        <v>3000</v>
      </c>
      <c r="O113" s="37"/>
      <c r="P113" s="8" t="str">
        <f t="shared" si="3"/>
        <v>O00131801400000000000</v>
      </c>
      <c r="Q113" s="8" t="str">
        <f t="shared" si="4"/>
        <v>3</v>
      </c>
    </row>
    <row r="114" spans="1:17" s="36" customFormat="1" ht="20.100000000000001" customHeight="1" x14ac:dyDescent="0.25">
      <c r="A114" s="40"/>
      <c r="B114" s="2" t="s">
        <v>409</v>
      </c>
      <c r="C114" s="2" t="s">
        <v>402</v>
      </c>
      <c r="D114" s="2" t="s">
        <v>408</v>
      </c>
      <c r="E114" s="2" t="s">
        <v>415</v>
      </c>
      <c r="F114" s="2" t="s">
        <v>405</v>
      </c>
      <c r="G114" s="2" t="s">
        <v>414</v>
      </c>
      <c r="H114" s="2" t="s">
        <v>413</v>
      </c>
      <c r="I114" s="54" t="s">
        <v>53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45000</v>
      </c>
      <c r="O114" s="37"/>
      <c r="P114" s="8" t="str">
        <f t="shared" si="3"/>
        <v>O00132503400000000000</v>
      </c>
      <c r="Q114" s="8" t="str">
        <f t="shared" si="4"/>
        <v>3</v>
      </c>
    </row>
    <row r="115" spans="1:17" s="36" customFormat="1" ht="20.100000000000001" customHeight="1" x14ac:dyDescent="0.25">
      <c r="A115" s="40"/>
      <c r="B115" s="2" t="s">
        <v>409</v>
      </c>
      <c r="C115" s="2" t="s">
        <v>402</v>
      </c>
      <c r="D115" s="2" t="s">
        <v>408</v>
      </c>
      <c r="E115" s="2" t="s">
        <v>415</v>
      </c>
      <c r="F115" s="2" t="s">
        <v>405</v>
      </c>
      <c r="G115" s="2" t="s">
        <v>414</v>
      </c>
      <c r="H115" s="2" t="s">
        <v>413</v>
      </c>
      <c r="I115" s="54" t="s">
        <v>54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12000</v>
      </c>
      <c r="O115" s="37"/>
      <c r="P115" s="8" t="str">
        <f t="shared" si="3"/>
        <v>O00132701400000000000</v>
      </c>
      <c r="Q115" s="8" t="str">
        <f t="shared" si="4"/>
        <v>3</v>
      </c>
    </row>
    <row r="116" spans="1:17" s="36" customFormat="1" ht="20.100000000000001" customHeight="1" x14ac:dyDescent="0.25">
      <c r="A116" s="40"/>
      <c r="B116" s="2" t="s">
        <v>409</v>
      </c>
      <c r="C116" s="2" t="s">
        <v>402</v>
      </c>
      <c r="D116" s="2" t="s">
        <v>408</v>
      </c>
      <c r="E116" s="2" t="s">
        <v>415</v>
      </c>
      <c r="F116" s="2" t="s">
        <v>405</v>
      </c>
      <c r="G116" s="2" t="s">
        <v>414</v>
      </c>
      <c r="H116" s="2" t="s">
        <v>413</v>
      </c>
      <c r="I116" s="54" t="s">
        <v>55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1000</v>
      </c>
      <c r="O116" s="37"/>
      <c r="P116" s="8" t="str">
        <f t="shared" si="3"/>
        <v>O00133104400000000000</v>
      </c>
      <c r="Q116" s="8" t="str">
        <f t="shared" si="4"/>
        <v>3</v>
      </c>
    </row>
    <row r="117" spans="1:17" s="36" customFormat="1" ht="20.100000000000001" customHeight="1" x14ac:dyDescent="0.25">
      <c r="A117" s="40"/>
      <c r="B117" s="2" t="s">
        <v>409</v>
      </c>
      <c r="C117" s="2" t="s">
        <v>402</v>
      </c>
      <c r="D117" s="2" t="s">
        <v>408</v>
      </c>
      <c r="E117" s="2" t="s">
        <v>415</v>
      </c>
      <c r="F117" s="2" t="s">
        <v>405</v>
      </c>
      <c r="G117" s="2" t="s">
        <v>414</v>
      </c>
      <c r="H117" s="2" t="s">
        <v>413</v>
      </c>
      <c r="I117" s="54" t="s">
        <v>56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31000</v>
      </c>
      <c r="O117" s="37"/>
      <c r="P117" s="8" t="str">
        <f t="shared" si="3"/>
        <v>O00133301400000000000</v>
      </c>
      <c r="Q117" s="8" t="str">
        <f t="shared" si="4"/>
        <v>3</v>
      </c>
    </row>
    <row r="118" spans="1:17" s="36" customFormat="1" ht="20.100000000000001" customHeight="1" x14ac:dyDescent="0.25">
      <c r="A118" s="40"/>
      <c r="B118" s="2" t="s">
        <v>409</v>
      </c>
      <c r="C118" s="2" t="s">
        <v>402</v>
      </c>
      <c r="D118" s="2" t="s">
        <v>408</v>
      </c>
      <c r="E118" s="2" t="s">
        <v>415</v>
      </c>
      <c r="F118" s="2" t="s">
        <v>405</v>
      </c>
      <c r="G118" s="2" t="s">
        <v>414</v>
      </c>
      <c r="H118" s="2" t="s">
        <v>413</v>
      </c>
      <c r="I118" s="54" t="s">
        <v>57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85000</v>
      </c>
      <c r="O118" s="37"/>
      <c r="P118" s="8" t="str">
        <f t="shared" si="3"/>
        <v>O00133401400000000000</v>
      </c>
      <c r="Q118" s="8" t="str">
        <f t="shared" si="4"/>
        <v>3</v>
      </c>
    </row>
    <row r="119" spans="1:17" s="36" customFormat="1" ht="20.100000000000001" customHeight="1" x14ac:dyDescent="0.25">
      <c r="A119" s="40"/>
      <c r="B119" s="2" t="s">
        <v>409</v>
      </c>
      <c r="C119" s="2" t="s">
        <v>402</v>
      </c>
      <c r="D119" s="2" t="s">
        <v>408</v>
      </c>
      <c r="E119" s="2" t="s">
        <v>415</v>
      </c>
      <c r="F119" s="2" t="s">
        <v>405</v>
      </c>
      <c r="G119" s="2" t="s">
        <v>414</v>
      </c>
      <c r="H119" s="2" t="s">
        <v>413</v>
      </c>
      <c r="I119" s="54" t="s">
        <v>58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2000</v>
      </c>
      <c r="O119" s="37"/>
      <c r="P119" s="8" t="str">
        <f t="shared" si="3"/>
        <v>O00133602400000000000</v>
      </c>
      <c r="Q119" s="8" t="str">
        <f t="shared" si="4"/>
        <v>3</v>
      </c>
    </row>
    <row r="120" spans="1:17" s="36" customFormat="1" ht="20.100000000000001" customHeight="1" x14ac:dyDescent="0.25">
      <c r="A120" s="40"/>
      <c r="B120" s="2" t="s">
        <v>409</v>
      </c>
      <c r="C120" s="2" t="s">
        <v>402</v>
      </c>
      <c r="D120" s="2" t="s">
        <v>408</v>
      </c>
      <c r="E120" s="2" t="s">
        <v>415</v>
      </c>
      <c r="F120" s="2" t="s">
        <v>405</v>
      </c>
      <c r="G120" s="2" t="s">
        <v>414</v>
      </c>
      <c r="H120" s="2" t="s">
        <v>413</v>
      </c>
      <c r="I120" s="54" t="s">
        <v>20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10000</v>
      </c>
      <c r="O120" s="37"/>
      <c r="P120" s="8" t="str">
        <f t="shared" si="3"/>
        <v>O00133801400000000000</v>
      </c>
      <c r="Q120" s="8" t="str">
        <f t="shared" si="4"/>
        <v>3</v>
      </c>
    </row>
    <row r="121" spans="1:17" s="36" customFormat="1" ht="20.100000000000001" customHeight="1" x14ac:dyDescent="0.25">
      <c r="A121" s="40"/>
      <c r="B121" s="2" t="s">
        <v>409</v>
      </c>
      <c r="C121" s="2" t="s">
        <v>402</v>
      </c>
      <c r="D121" s="2" t="s">
        <v>408</v>
      </c>
      <c r="E121" s="2" t="s">
        <v>415</v>
      </c>
      <c r="F121" s="2" t="s">
        <v>405</v>
      </c>
      <c r="G121" s="2" t="s">
        <v>414</v>
      </c>
      <c r="H121" s="2" t="s">
        <v>413</v>
      </c>
      <c r="I121" s="54" t="s">
        <v>59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10000</v>
      </c>
      <c r="O121" s="37"/>
      <c r="P121" s="8" t="str">
        <f t="shared" si="3"/>
        <v>O00135101400000000000</v>
      </c>
      <c r="Q121" s="8" t="str">
        <f t="shared" si="4"/>
        <v>3</v>
      </c>
    </row>
    <row r="122" spans="1:17" s="36" customFormat="1" ht="20.100000000000001" customHeight="1" x14ac:dyDescent="0.25">
      <c r="A122" s="40"/>
      <c r="B122" s="2" t="s">
        <v>409</v>
      </c>
      <c r="C122" s="2" t="s">
        <v>402</v>
      </c>
      <c r="D122" s="2" t="s">
        <v>408</v>
      </c>
      <c r="E122" s="2" t="s">
        <v>415</v>
      </c>
      <c r="F122" s="2" t="s">
        <v>405</v>
      </c>
      <c r="G122" s="2" t="s">
        <v>414</v>
      </c>
      <c r="H122" s="2" t="s">
        <v>413</v>
      </c>
      <c r="I122" s="54" t="s">
        <v>41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85000</v>
      </c>
      <c r="O122" s="37"/>
      <c r="P122" s="8" t="str">
        <f t="shared" si="3"/>
        <v>O00135301400000000000</v>
      </c>
      <c r="Q122" s="8" t="str">
        <f t="shared" si="4"/>
        <v>3</v>
      </c>
    </row>
    <row r="123" spans="1:17" s="36" customFormat="1" ht="20.100000000000001" customHeight="1" x14ac:dyDescent="0.25">
      <c r="A123" s="40"/>
      <c r="B123" s="2" t="s">
        <v>409</v>
      </c>
      <c r="C123" s="2" t="s">
        <v>402</v>
      </c>
      <c r="D123" s="2" t="s">
        <v>408</v>
      </c>
      <c r="E123" s="2" t="s">
        <v>415</v>
      </c>
      <c r="F123" s="2" t="s">
        <v>405</v>
      </c>
      <c r="G123" s="2" t="s">
        <v>414</v>
      </c>
      <c r="H123" s="2" t="s">
        <v>413</v>
      </c>
      <c r="I123" s="54" t="s">
        <v>60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8000</v>
      </c>
      <c r="O123" s="37"/>
      <c r="P123" s="8" t="str">
        <f t="shared" si="3"/>
        <v>O00135501400000000000</v>
      </c>
      <c r="Q123" s="8" t="str">
        <f t="shared" si="4"/>
        <v>3</v>
      </c>
    </row>
    <row r="124" spans="1:17" s="36" customFormat="1" ht="20.100000000000001" customHeight="1" x14ac:dyDescent="0.25">
      <c r="A124" s="40"/>
      <c r="B124" s="2" t="s">
        <v>409</v>
      </c>
      <c r="C124" s="2" t="s">
        <v>402</v>
      </c>
      <c r="D124" s="2" t="s">
        <v>408</v>
      </c>
      <c r="E124" s="2" t="s">
        <v>415</v>
      </c>
      <c r="F124" s="2" t="s">
        <v>405</v>
      </c>
      <c r="G124" s="2" t="s">
        <v>414</v>
      </c>
      <c r="H124" s="2" t="s">
        <v>413</v>
      </c>
      <c r="I124" s="54" t="s">
        <v>43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55000</v>
      </c>
      <c r="O124" s="37"/>
      <c r="P124" s="8" t="str">
        <f t="shared" si="3"/>
        <v>O00135701400000000000</v>
      </c>
      <c r="Q124" s="8" t="str">
        <f t="shared" si="4"/>
        <v>3</v>
      </c>
    </row>
    <row r="125" spans="1:17" s="36" customFormat="1" ht="20.100000000000001" customHeight="1" x14ac:dyDescent="0.25">
      <c r="A125" s="40"/>
      <c r="B125" s="2" t="s">
        <v>409</v>
      </c>
      <c r="C125" s="2" t="s">
        <v>402</v>
      </c>
      <c r="D125" s="2" t="s">
        <v>408</v>
      </c>
      <c r="E125" s="2" t="s">
        <v>415</v>
      </c>
      <c r="F125" s="2" t="s">
        <v>405</v>
      </c>
      <c r="G125" s="2" t="s">
        <v>414</v>
      </c>
      <c r="H125" s="2" t="s">
        <v>413</v>
      </c>
      <c r="I125" s="54" t="s">
        <v>44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33000</v>
      </c>
      <c r="O125" s="37"/>
      <c r="P125" s="8" t="str">
        <f t="shared" si="3"/>
        <v>O00135801400000000000</v>
      </c>
      <c r="Q125" s="8" t="str">
        <f t="shared" si="4"/>
        <v>3</v>
      </c>
    </row>
    <row r="126" spans="1:17" s="36" customFormat="1" ht="20.100000000000001" customHeight="1" x14ac:dyDescent="0.25">
      <c r="A126" s="40"/>
      <c r="B126" s="2" t="s">
        <v>409</v>
      </c>
      <c r="C126" s="2" t="s">
        <v>402</v>
      </c>
      <c r="D126" s="2" t="s">
        <v>408</v>
      </c>
      <c r="E126" s="2" t="s">
        <v>415</v>
      </c>
      <c r="F126" s="2" t="s">
        <v>405</v>
      </c>
      <c r="G126" s="2" t="s">
        <v>414</v>
      </c>
      <c r="H126" s="2" t="s">
        <v>413</v>
      </c>
      <c r="I126" s="54" t="s">
        <v>45</v>
      </c>
      <c r="J126" s="2" t="s">
        <v>402</v>
      </c>
      <c r="K126" s="2" t="s">
        <v>449</v>
      </c>
      <c r="L126" s="2" t="s">
        <v>401</v>
      </c>
      <c r="M126" s="2" t="s">
        <v>400</v>
      </c>
      <c r="N126" s="38">
        <v>45000</v>
      </c>
      <c r="O126" s="37"/>
      <c r="P126" s="8" t="str">
        <f t="shared" si="3"/>
        <v>O00135901400000000000</v>
      </c>
      <c r="Q126" s="8" t="str">
        <f t="shared" si="4"/>
        <v>3</v>
      </c>
    </row>
    <row r="127" spans="1:17" s="36" customFormat="1" ht="20.100000000000001" customHeight="1" x14ac:dyDescent="0.25">
      <c r="A127" s="40"/>
      <c r="B127" s="2" t="s">
        <v>409</v>
      </c>
      <c r="C127" s="2" t="s">
        <v>402</v>
      </c>
      <c r="D127" s="2" t="s">
        <v>408</v>
      </c>
      <c r="E127" s="2" t="s">
        <v>415</v>
      </c>
      <c r="F127" s="2" t="s">
        <v>405</v>
      </c>
      <c r="G127" s="2" t="s">
        <v>414</v>
      </c>
      <c r="H127" s="2" t="s">
        <v>413</v>
      </c>
      <c r="I127" s="54" t="s">
        <v>61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15000</v>
      </c>
      <c r="O127" s="37"/>
      <c r="P127" s="8" t="str">
        <f t="shared" si="3"/>
        <v>O00137204400000000000</v>
      </c>
      <c r="Q127" s="8" t="str">
        <f t="shared" si="4"/>
        <v>3</v>
      </c>
    </row>
    <row r="128" spans="1:17" s="36" customFormat="1" ht="20.100000000000001" customHeight="1" x14ac:dyDescent="0.25">
      <c r="A128" s="40"/>
      <c r="B128" s="2" t="s">
        <v>409</v>
      </c>
      <c r="C128" s="2" t="s">
        <v>402</v>
      </c>
      <c r="D128" s="2" t="s">
        <v>408</v>
      </c>
      <c r="E128" s="2" t="s">
        <v>415</v>
      </c>
      <c r="F128" s="2" t="s">
        <v>405</v>
      </c>
      <c r="G128" s="2" t="s">
        <v>414</v>
      </c>
      <c r="H128" s="2" t="s">
        <v>413</v>
      </c>
      <c r="I128" s="54" t="s">
        <v>62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35000</v>
      </c>
      <c r="O128" s="37"/>
      <c r="P128" s="8" t="str">
        <f t="shared" si="3"/>
        <v>O00137504400000000000</v>
      </c>
      <c r="Q128" s="8" t="str">
        <f t="shared" si="4"/>
        <v>3</v>
      </c>
    </row>
    <row r="129" spans="1:17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402</v>
      </c>
      <c r="E129" s="2" t="s">
        <v>412</v>
      </c>
      <c r="F129" s="2" t="s">
        <v>405</v>
      </c>
      <c r="G129" s="2" t="s">
        <v>411</v>
      </c>
      <c r="H129" s="2" t="s">
        <v>410</v>
      </c>
      <c r="I129" s="54" t="s">
        <v>23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1692960</v>
      </c>
      <c r="O129" s="37"/>
      <c r="P129" s="8" t="str">
        <f t="shared" si="3"/>
        <v>M00112101400000000000</v>
      </c>
      <c r="Q129" s="8" t="str">
        <f t="shared" si="4"/>
        <v>1</v>
      </c>
    </row>
    <row r="130" spans="1:17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402</v>
      </c>
      <c r="E130" s="2" t="s">
        <v>412</v>
      </c>
      <c r="F130" s="2" t="s">
        <v>405</v>
      </c>
      <c r="G130" s="2" t="s">
        <v>411</v>
      </c>
      <c r="H130" s="2" t="s">
        <v>410</v>
      </c>
      <c r="I130" s="54" t="s">
        <v>24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174460</v>
      </c>
      <c r="O130" s="37"/>
      <c r="P130" s="8" t="str">
        <f t="shared" si="3"/>
        <v>M00115901400000000000</v>
      </c>
      <c r="Q130" s="8" t="str">
        <f t="shared" si="4"/>
        <v>1</v>
      </c>
    </row>
    <row r="131" spans="1:17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402</v>
      </c>
      <c r="E131" s="2" t="s">
        <v>412</v>
      </c>
      <c r="F131" s="2" t="s">
        <v>405</v>
      </c>
      <c r="G131" s="2" t="s">
        <v>411</v>
      </c>
      <c r="H131" s="2" t="s">
        <v>410</v>
      </c>
      <c r="I131" s="54" t="s">
        <v>25</v>
      </c>
      <c r="J131" s="2" t="s">
        <v>402</v>
      </c>
      <c r="K131" s="2" t="s">
        <v>449</v>
      </c>
      <c r="L131" s="2" t="s">
        <v>401</v>
      </c>
      <c r="M131" s="2" t="s">
        <v>400</v>
      </c>
      <c r="N131" s="38">
        <v>25000</v>
      </c>
      <c r="O131" s="37"/>
      <c r="P131" s="8" t="str">
        <f t="shared" si="3"/>
        <v>M00121101400000000000</v>
      </c>
      <c r="Q131" s="8" t="str">
        <f t="shared" si="4"/>
        <v>2</v>
      </c>
    </row>
    <row r="132" spans="1:17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402</v>
      </c>
      <c r="E132" s="2" t="s">
        <v>412</v>
      </c>
      <c r="F132" s="2" t="s">
        <v>405</v>
      </c>
      <c r="G132" s="2" t="s">
        <v>411</v>
      </c>
      <c r="H132" s="2" t="s">
        <v>410</v>
      </c>
      <c r="I132" s="54" t="s">
        <v>26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</v>
      </c>
      <c r="O132" s="37"/>
      <c r="P132" s="8" t="str">
        <f t="shared" si="3"/>
        <v>M00121401400000000000</v>
      </c>
      <c r="Q132" s="8" t="str">
        <f t="shared" si="4"/>
        <v>2</v>
      </c>
    </row>
    <row r="133" spans="1:17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402</v>
      </c>
      <c r="E133" s="2" t="s">
        <v>412</v>
      </c>
      <c r="F133" s="2" t="s">
        <v>405</v>
      </c>
      <c r="G133" s="2" t="s">
        <v>411</v>
      </c>
      <c r="H133" s="2" t="s">
        <v>410</v>
      </c>
      <c r="I133" s="54" t="s">
        <v>49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15000</v>
      </c>
      <c r="O133" s="37"/>
      <c r="P133" s="8" t="str">
        <f t="shared" si="3"/>
        <v>M00121501400000000000</v>
      </c>
      <c r="Q133" s="8" t="str">
        <f t="shared" si="4"/>
        <v>2</v>
      </c>
    </row>
    <row r="134" spans="1:17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402</v>
      </c>
      <c r="E134" s="2" t="s">
        <v>412</v>
      </c>
      <c r="F134" s="2" t="s">
        <v>405</v>
      </c>
      <c r="G134" s="2" t="s">
        <v>411</v>
      </c>
      <c r="H134" s="2" t="s">
        <v>410</v>
      </c>
      <c r="I134" s="54" t="s">
        <v>16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20000</v>
      </c>
      <c r="O134" s="37"/>
      <c r="P134" s="8" t="str">
        <f t="shared" si="3"/>
        <v>M00122104400000000000</v>
      </c>
      <c r="Q134" s="8" t="str">
        <f t="shared" si="4"/>
        <v>2</v>
      </c>
    </row>
    <row r="135" spans="1:17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402</v>
      </c>
      <c r="E135" s="2" t="s">
        <v>412</v>
      </c>
      <c r="F135" s="2" t="s">
        <v>405</v>
      </c>
      <c r="G135" s="2" t="s">
        <v>411</v>
      </c>
      <c r="H135" s="2" t="s">
        <v>410</v>
      </c>
      <c r="I135" s="54" t="s">
        <v>63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10000</v>
      </c>
      <c r="O135" s="37"/>
      <c r="P135" s="8" t="str">
        <f t="shared" si="3"/>
        <v>M00122106400000000000</v>
      </c>
      <c r="Q135" s="8" t="str">
        <f t="shared" si="4"/>
        <v>2</v>
      </c>
    </row>
    <row r="136" spans="1:17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402</v>
      </c>
      <c r="E136" s="2" t="s">
        <v>412</v>
      </c>
      <c r="F136" s="2" t="s">
        <v>405</v>
      </c>
      <c r="G136" s="2" t="s">
        <v>411</v>
      </c>
      <c r="H136" s="2" t="s">
        <v>410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30000</v>
      </c>
      <c r="O136" s="37"/>
      <c r="P136" s="8" t="str">
        <f t="shared" si="3"/>
        <v>M00126102400000000000</v>
      </c>
      <c r="Q136" s="8" t="str">
        <f t="shared" si="4"/>
        <v>2</v>
      </c>
    </row>
    <row r="137" spans="1:17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402</v>
      </c>
      <c r="E137" s="2" t="s">
        <v>412</v>
      </c>
      <c r="F137" s="2" t="s">
        <v>405</v>
      </c>
      <c r="G137" s="2" t="s">
        <v>411</v>
      </c>
      <c r="H137" s="2" t="s">
        <v>410</v>
      </c>
      <c r="I137" s="54" t="s">
        <v>64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20000</v>
      </c>
      <c r="O137" s="37"/>
      <c r="P137" s="8" t="str">
        <f t="shared" ref="P137:P200" si="5">+CONCATENATE(H137,I137,K137,M137)</f>
        <v>M00127301400000000000</v>
      </c>
      <c r="Q137" s="8" t="str">
        <f t="shared" ref="Q137:Q200" si="6">+MID(I137,1,1)</f>
        <v>2</v>
      </c>
    </row>
    <row r="138" spans="1:17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402</v>
      </c>
      <c r="E138" s="2" t="s">
        <v>412</v>
      </c>
      <c r="F138" s="2" t="s">
        <v>405</v>
      </c>
      <c r="G138" s="2" t="s">
        <v>411</v>
      </c>
      <c r="H138" s="2" t="s">
        <v>410</v>
      </c>
      <c r="I138" s="54" t="s">
        <v>34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15000</v>
      </c>
      <c r="O138" s="37"/>
      <c r="P138" s="8" t="str">
        <f t="shared" si="5"/>
        <v>M00129401400000000000</v>
      </c>
      <c r="Q138" s="8" t="str">
        <f t="shared" si="6"/>
        <v>2</v>
      </c>
    </row>
    <row r="139" spans="1:17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402</v>
      </c>
      <c r="E139" s="2" t="s">
        <v>412</v>
      </c>
      <c r="F139" s="2" t="s">
        <v>405</v>
      </c>
      <c r="G139" s="2" t="s">
        <v>411</v>
      </c>
      <c r="H139" s="2" t="s">
        <v>410</v>
      </c>
      <c r="I139" s="54" t="s">
        <v>18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170000</v>
      </c>
      <c r="O139" s="37"/>
      <c r="P139" s="8" t="str">
        <f t="shared" si="5"/>
        <v>M00131101400000000000</v>
      </c>
      <c r="Q139" s="8" t="str">
        <f t="shared" si="6"/>
        <v>3</v>
      </c>
    </row>
    <row r="140" spans="1:17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402</v>
      </c>
      <c r="E140" s="2" t="s">
        <v>412</v>
      </c>
      <c r="F140" s="2" t="s">
        <v>405</v>
      </c>
      <c r="G140" s="2" t="s">
        <v>411</v>
      </c>
      <c r="H140" s="2" t="s">
        <v>410</v>
      </c>
      <c r="I140" s="54" t="s">
        <v>19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40000</v>
      </c>
      <c r="O140" s="37"/>
      <c r="P140" s="8" t="str">
        <f t="shared" si="5"/>
        <v>M00131201400000000000</v>
      </c>
      <c r="Q140" s="8" t="str">
        <f t="shared" si="6"/>
        <v>3</v>
      </c>
    </row>
    <row r="141" spans="1:17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402</v>
      </c>
      <c r="E141" s="2" t="s">
        <v>412</v>
      </c>
      <c r="F141" s="2" t="s">
        <v>405</v>
      </c>
      <c r="G141" s="2" t="s">
        <v>411</v>
      </c>
      <c r="H141" s="2" t="s">
        <v>410</v>
      </c>
      <c r="I141" s="54" t="s">
        <v>37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220000</v>
      </c>
      <c r="O141" s="37"/>
      <c r="P141" s="8" t="str">
        <f t="shared" si="5"/>
        <v>M00131301400000000000</v>
      </c>
      <c r="Q141" s="8" t="str">
        <f t="shared" si="6"/>
        <v>3</v>
      </c>
    </row>
    <row r="142" spans="1:17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402</v>
      </c>
      <c r="E142" s="2" t="s">
        <v>412</v>
      </c>
      <c r="F142" s="2" t="s">
        <v>405</v>
      </c>
      <c r="G142" s="2" t="s">
        <v>411</v>
      </c>
      <c r="H142" s="2" t="s">
        <v>410</v>
      </c>
      <c r="I142" s="54" t="s">
        <v>50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25000</v>
      </c>
      <c r="O142" s="37"/>
      <c r="P142" s="8" t="str">
        <f t="shared" si="5"/>
        <v>M00131401400000000000</v>
      </c>
      <c r="Q142" s="8" t="str">
        <f t="shared" si="6"/>
        <v>3</v>
      </c>
    </row>
    <row r="143" spans="1:17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402</v>
      </c>
      <c r="E143" s="2" t="s">
        <v>412</v>
      </c>
      <c r="F143" s="2" t="s">
        <v>405</v>
      </c>
      <c r="G143" s="2" t="s">
        <v>411</v>
      </c>
      <c r="H143" s="2" t="s">
        <v>410</v>
      </c>
      <c r="I143" s="54" t="s">
        <v>51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65000</v>
      </c>
      <c r="O143" s="37"/>
      <c r="P143" s="8" t="str">
        <f t="shared" si="5"/>
        <v>M00131601400000000000</v>
      </c>
      <c r="Q143" s="8" t="str">
        <f t="shared" si="6"/>
        <v>3</v>
      </c>
    </row>
    <row r="144" spans="1:17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402</v>
      </c>
      <c r="E144" s="2" t="s">
        <v>412</v>
      </c>
      <c r="F144" s="2" t="s">
        <v>405</v>
      </c>
      <c r="G144" s="2" t="s">
        <v>411</v>
      </c>
      <c r="H144" s="2" t="s">
        <v>410</v>
      </c>
      <c r="I144" s="54" t="s">
        <v>38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18000</v>
      </c>
      <c r="O144" s="37"/>
      <c r="P144" s="8" t="str">
        <f t="shared" si="5"/>
        <v>M00131701400000000000</v>
      </c>
      <c r="Q144" s="8" t="str">
        <f t="shared" si="6"/>
        <v>3</v>
      </c>
    </row>
    <row r="145" spans="1:17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402</v>
      </c>
      <c r="E145" s="2" t="s">
        <v>412</v>
      </c>
      <c r="F145" s="2" t="s">
        <v>405</v>
      </c>
      <c r="G145" s="2" t="s">
        <v>411</v>
      </c>
      <c r="H145" s="2" t="s">
        <v>410</v>
      </c>
      <c r="I145" s="54" t="s">
        <v>52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7000</v>
      </c>
      <c r="O145" s="37"/>
      <c r="P145" s="8" t="str">
        <f t="shared" si="5"/>
        <v>M00131801400000000000</v>
      </c>
      <c r="Q145" s="8" t="str">
        <f t="shared" si="6"/>
        <v>3</v>
      </c>
    </row>
    <row r="146" spans="1:17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402</v>
      </c>
      <c r="E146" s="2" t="s">
        <v>412</v>
      </c>
      <c r="F146" s="2" t="s">
        <v>405</v>
      </c>
      <c r="G146" s="2" t="s">
        <v>411</v>
      </c>
      <c r="H146" s="2" t="s">
        <v>410</v>
      </c>
      <c r="I146" s="54" t="s">
        <v>53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210000</v>
      </c>
      <c r="O146" s="37"/>
      <c r="P146" s="8" t="str">
        <f t="shared" si="5"/>
        <v>M00132503400000000000</v>
      </c>
      <c r="Q146" s="8" t="str">
        <f t="shared" si="6"/>
        <v>3</v>
      </c>
    </row>
    <row r="147" spans="1:17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402</v>
      </c>
      <c r="E147" s="2" t="s">
        <v>412</v>
      </c>
      <c r="F147" s="2" t="s">
        <v>405</v>
      </c>
      <c r="G147" s="2" t="s">
        <v>411</v>
      </c>
      <c r="H147" s="2" t="s">
        <v>410</v>
      </c>
      <c r="I147" s="54" t="s">
        <v>54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120000</v>
      </c>
      <c r="O147" s="37"/>
      <c r="P147" s="8" t="str">
        <f t="shared" si="5"/>
        <v>M00132701400000000000</v>
      </c>
      <c r="Q147" s="8" t="str">
        <f t="shared" si="6"/>
        <v>3</v>
      </c>
    </row>
    <row r="148" spans="1:17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402</v>
      </c>
      <c r="E148" s="2" t="s">
        <v>412</v>
      </c>
      <c r="F148" s="2" t="s">
        <v>405</v>
      </c>
      <c r="G148" s="2" t="s">
        <v>411</v>
      </c>
      <c r="H148" s="2" t="s">
        <v>410</v>
      </c>
      <c r="I148" s="54" t="s">
        <v>55</v>
      </c>
      <c r="J148" s="2" t="s">
        <v>402</v>
      </c>
      <c r="K148" s="2" t="s">
        <v>449</v>
      </c>
      <c r="L148" s="2" t="s">
        <v>401</v>
      </c>
      <c r="M148" s="2" t="s">
        <v>400</v>
      </c>
      <c r="N148" s="38">
        <v>460000</v>
      </c>
      <c r="O148" s="37"/>
      <c r="P148" s="8" t="str">
        <f t="shared" si="5"/>
        <v>M00133104400000000000</v>
      </c>
      <c r="Q148" s="8" t="str">
        <f t="shared" si="6"/>
        <v>3</v>
      </c>
    </row>
    <row r="149" spans="1:17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402</v>
      </c>
      <c r="E149" s="2" t="s">
        <v>412</v>
      </c>
      <c r="F149" s="2" t="s">
        <v>405</v>
      </c>
      <c r="G149" s="2" t="s">
        <v>411</v>
      </c>
      <c r="H149" s="2" t="s">
        <v>410</v>
      </c>
      <c r="I149" s="54" t="s">
        <v>56</v>
      </c>
      <c r="J149" s="2" t="s">
        <v>402</v>
      </c>
      <c r="K149" s="2" t="s">
        <v>449</v>
      </c>
      <c r="L149" s="2" t="s">
        <v>401</v>
      </c>
      <c r="M149" s="2" t="s">
        <v>400</v>
      </c>
      <c r="N149" s="38">
        <v>100000</v>
      </c>
      <c r="O149" s="37"/>
      <c r="P149" s="8" t="str">
        <f t="shared" si="5"/>
        <v>M00133301400000000000</v>
      </c>
      <c r="Q149" s="8" t="str">
        <f t="shared" si="6"/>
        <v>3</v>
      </c>
    </row>
    <row r="150" spans="1:17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402</v>
      </c>
      <c r="E150" s="2" t="s">
        <v>412</v>
      </c>
      <c r="F150" s="2" t="s">
        <v>405</v>
      </c>
      <c r="G150" s="2" t="s">
        <v>411</v>
      </c>
      <c r="H150" s="2" t="s">
        <v>410</v>
      </c>
      <c r="I150" s="54" t="s">
        <v>65</v>
      </c>
      <c r="J150" s="2" t="s">
        <v>402</v>
      </c>
      <c r="K150" s="2" t="s">
        <v>449</v>
      </c>
      <c r="L150" s="2" t="s">
        <v>401</v>
      </c>
      <c r="M150" s="2" t="s">
        <v>400</v>
      </c>
      <c r="N150" s="38">
        <v>30000</v>
      </c>
      <c r="O150" s="37"/>
      <c r="P150" s="8" t="str">
        <f t="shared" si="5"/>
        <v>M00133303400000000000</v>
      </c>
      <c r="Q150" s="8" t="str">
        <f t="shared" si="6"/>
        <v>3</v>
      </c>
    </row>
    <row r="151" spans="1:17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402</v>
      </c>
      <c r="E151" s="2" t="s">
        <v>412</v>
      </c>
      <c r="F151" s="2" t="s">
        <v>405</v>
      </c>
      <c r="G151" s="2" t="s">
        <v>411</v>
      </c>
      <c r="H151" s="2" t="s">
        <v>410</v>
      </c>
      <c r="I151" s="54" t="s">
        <v>57</v>
      </c>
      <c r="J151" s="2" t="s">
        <v>402</v>
      </c>
      <c r="K151" s="2" t="s">
        <v>449</v>
      </c>
      <c r="L151" s="2" t="s">
        <v>401</v>
      </c>
      <c r="M151" s="2" t="s">
        <v>400</v>
      </c>
      <c r="N151" s="38">
        <v>160000</v>
      </c>
      <c r="O151" s="37"/>
      <c r="P151" s="8" t="str">
        <f t="shared" si="5"/>
        <v>M00133401400000000000</v>
      </c>
      <c r="Q151" s="8" t="str">
        <f t="shared" si="6"/>
        <v>3</v>
      </c>
    </row>
    <row r="152" spans="1:17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402</v>
      </c>
      <c r="E152" s="2" t="s">
        <v>412</v>
      </c>
      <c r="F152" s="2" t="s">
        <v>405</v>
      </c>
      <c r="G152" s="2" t="s">
        <v>411</v>
      </c>
      <c r="H152" s="2" t="s">
        <v>410</v>
      </c>
      <c r="I152" s="54" t="s">
        <v>58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80000</v>
      </c>
      <c r="O152" s="37"/>
      <c r="P152" s="8" t="str">
        <f t="shared" si="5"/>
        <v>M00133602400000000000</v>
      </c>
      <c r="Q152" s="8" t="str">
        <f t="shared" si="6"/>
        <v>3</v>
      </c>
    </row>
    <row r="153" spans="1:17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402</v>
      </c>
      <c r="E153" s="2" t="s">
        <v>412</v>
      </c>
      <c r="F153" s="2" t="s">
        <v>405</v>
      </c>
      <c r="G153" s="2" t="s">
        <v>411</v>
      </c>
      <c r="H153" s="2" t="s">
        <v>410</v>
      </c>
      <c r="I153" s="54" t="s">
        <v>66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10000</v>
      </c>
      <c r="O153" s="37"/>
      <c r="P153" s="8" t="str">
        <f t="shared" si="5"/>
        <v>M00133603400000000000</v>
      </c>
      <c r="Q153" s="8" t="str">
        <f t="shared" si="6"/>
        <v>3</v>
      </c>
    </row>
    <row r="154" spans="1:17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402</v>
      </c>
      <c r="E154" s="2" t="s">
        <v>412</v>
      </c>
      <c r="F154" s="2" t="s">
        <v>405</v>
      </c>
      <c r="G154" s="2" t="s">
        <v>411</v>
      </c>
      <c r="H154" s="2" t="s">
        <v>410</v>
      </c>
      <c r="I154" s="54" t="s">
        <v>67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10000</v>
      </c>
      <c r="O154" s="37"/>
      <c r="P154" s="8" t="str">
        <f t="shared" si="5"/>
        <v>M00133604400000000000</v>
      </c>
      <c r="Q154" s="8" t="str">
        <f t="shared" si="6"/>
        <v>3</v>
      </c>
    </row>
    <row r="155" spans="1:17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402</v>
      </c>
      <c r="E155" s="2" t="s">
        <v>412</v>
      </c>
      <c r="F155" s="2" t="s">
        <v>405</v>
      </c>
      <c r="G155" s="2" t="s">
        <v>411</v>
      </c>
      <c r="H155" s="2" t="s">
        <v>410</v>
      </c>
      <c r="I155" s="54" t="s">
        <v>20</v>
      </c>
      <c r="J155" s="2" t="s">
        <v>402</v>
      </c>
      <c r="K155" s="2" t="s">
        <v>449</v>
      </c>
      <c r="L155" s="2" t="s">
        <v>401</v>
      </c>
      <c r="M155" s="2" t="s">
        <v>400</v>
      </c>
      <c r="N155" s="38">
        <v>60000</v>
      </c>
      <c r="O155" s="37"/>
      <c r="P155" s="8" t="str">
        <f t="shared" si="5"/>
        <v>M00133801400000000000</v>
      </c>
      <c r="Q155" s="8" t="str">
        <f t="shared" si="6"/>
        <v>3</v>
      </c>
    </row>
    <row r="156" spans="1:17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402</v>
      </c>
      <c r="E156" s="2" t="s">
        <v>412</v>
      </c>
      <c r="F156" s="2" t="s">
        <v>405</v>
      </c>
      <c r="G156" s="2" t="s">
        <v>411</v>
      </c>
      <c r="H156" s="2" t="s">
        <v>410</v>
      </c>
      <c r="I156" s="54" t="s">
        <v>450</v>
      </c>
      <c r="J156" s="2" t="s">
        <v>402</v>
      </c>
      <c r="K156" s="2" t="s">
        <v>449</v>
      </c>
      <c r="L156" s="2" t="s">
        <v>401</v>
      </c>
      <c r="M156" s="2" t="s">
        <v>400</v>
      </c>
      <c r="N156" s="38">
        <v>220000</v>
      </c>
      <c r="O156" s="37"/>
      <c r="P156" s="8" t="str">
        <f t="shared" si="5"/>
        <v>M00134101400000000000</v>
      </c>
      <c r="Q156" s="8" t="str">
        <f t="shared" si="6"/>
        <v>3</v>
      </c>
    </row>
    <row r="157" spans="1:17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402</v>
      </c>
      <c r="E157" s="2" t="s">
        <v>412</v>
      </c>
      <c r="F157" s="2" t="s">
        <v>405</v>
      </c>
      <c r="G157" s="2" t="s">
        <v>411</v>
      </c>
      <c r="H157" s="2" t="s">
        <v>410</v>
      </c>
      <c r="I157" s="54" t="s">
        <v>21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20000</v>
      </c>
      <c r="O157" s="37"/>
      <c r="P157" s="8" t="str">
        <f t="shared" si="5"/>
        <v>M00134501400000000000</v>
      </c>
      <c r="Q157" s="8" t="str">
        <f t="shared" si="6"/>
        <v>3</v>
      </c>
    </row>
    <row r="158" spans="1:17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402</v>
      </c>
      <c r="E158" s="2" t="s">
        <v>412</v>
      </c>
      <c r="F158" s="2" t="s">
        <v>405</v>
      </c>
      <c r="G158" s="2" t="s">
        <v>411</v>
      </c>
      <c r="H158" s="2" t="s">
        <v>410</v>
      </c>
      <c r="I158" s="54" t="s">
        <v>59</v>
      </c>
      <c r="J158" s="2" t="s">
        <v>402</v>
      </c>
      <c r="K158" s="2" t="s">
        <v>449</v>
      </c>
      <c r="L158" s="2" t="s">
        <v>401</v>
      </c>
      <c r="M158" s="2" t="s">
        <v>400</v>
      </c>
      <c r="N158" s="38">
        <v>35000</v>
      </c>
      <c r="O158" s="37"/>
      <c r="P158" s="8" t="str">
        <f t="shared" si="5"/>
        <v>M00135101400000000000</v>
      </c>
      <c r="Q158" s="8" t="str">
        <f t="shared" si="6"/>
        <v>3</v>
      </c>
    </row>
    <row r="159" spans="1:17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402</v>
      </c>
      <c r="E159" s="2" t="s">
        <v>412</v>
      </c>
      <c r="F159" s="2" t="s">
        <v>405</v>
      </c>
      <c r="G159" s="2" t="s">
        <v>411</v>
      </c>
      <c r="H159" s="2" t="s">
        <v>410</v>
      </c>
      <c r="I159" s="54" t="s">
        <v>40</v>
      </c>
      <c r="J159" s="2" t="s">
        <v>402</v>
      </c>
      <c r="K159" s="2" t="s">
        <v>449</v>
      </c>
      <c r="L159" s="2" t="s">
        <v>401</v>
      </c>
      <c r="M159" s="2" t="s">
        <v>400</v>
      </c>
      <c r="N159" s="38">
        <v>15000</v>
      </c>
      <c r="O159" s="37"/>
      <c r="P159" s="8" t="str">
        <f t="shared" si="5"/>
        <v>M00135201400000000000</v>
      </c>
      <c r="Q159" s="8" t="str">
        <f t="shared" si="6"/>
        <v>3</v>
      </c>
    </row>
    <row r="160" spans="1:17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402</v>
      </c>
      <c r="E160" s="2" t="s">
        <v>412</v>
      </c>
      <c r="F160" s="2" t="s">
        <v>405</v>
      </c>
      <c r="G160" s="2" t="s">
        <v>411</v>
      </c>
      <c r="H160" s="2" t="s">
        <v>410</v>
      </c>
      <c r="I160" s="54" t="s">
        <v>41</v>
      </c>
      <c r="J160" s="2" t="s">
        <v>402</v>
      </c>
      <c r="K160" s="2" t="s">
        <v>449</v>
      </c>
      <c r="L160" s="2" t="s">
        <v>401</v>
      </c>
      <c r="M160" s="2" t="s">
        <v>400</v>
      </c>
      <c r="N160" s="38">
        <v>260000</v>
      </c>
      <c r="O160" s="37"/>
      <c r="P160" s="8" t="str">
        <f t="shared" si="5"/>
        <v>M00135301400000000000</v>
      </c>
      <c r="Q160" s="8" t="str">
        <f t="shared" si="6"/>
        <v>3</v>
      </c>
    </row>
    <row r="161" spans="1:17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402</v>
      </c>
      <c r="E161" s="2" t="s">
        <v>412</v>
      </c>
      <c r="F161" s="2" t="s">
        <v>405</v>
      </c>
      <c r="G161" s="2" t="s">
        <v>411</v>
      </c>
      <c r="H161" s="2" t="s">
        <v>410</v>
      </c>
      <c r="I161" s="54" t="s">
        <v>60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10000</v>
      </c>
      <c r="O161" s="37"/>
      <c r="P161" s="8" t="str">
        <f t="shared" si="5"/>
        <v>M00135501400000000000</v>
      </c>
      <c r="Q161" s="8" t="str">
        <f t="shared" si="6"/>
        <v>3</v>
      </c>
    </row>
    <row r="162" spans="1:17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402</v>
      </c>
      <c r="E162" s="2" t="s">
        <v>412</v>
      </c>
      <c r="F162" s="2" t="s">
        <v>405</v>
      </c>
      <c r="G162" s="2" t="s">
        <v>411</v>
      </c>
      <c r="H162" s="2" t="s">
        <v>410</v>
      </c>
      <c r="I162" s="54" t="s">
        <v>43</v>
      </c>
      <c r="J162" s="2" t="s">
        <v>402</v>
      </c>
      <c r="K162" s="2" t="s">
        <v>449</v>
      </c>
      <c r="L162" s="2" t="s">
        <v>401</v>
      </c>
      <c r="M162" s="2" t="s">
        <v>400</v>
      </c>
      <c r="N162" s="38">
        <v>220000</v>
      </c>
      <c r="O162" s="37"/>
      <c r="P162" s="8" t="str">
        <f t="shared" si="5"/>
        <v>M00135701400000000000</v>
      </c>
      <c r="Q162" s="8" t="str">
        <f t="shared" si="6"/>
        <v>3</v>
      </c>
    </row>
    <row r="163" spans="1:17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402</v>
      </c>
      <c r="E163" s="2" t="s">
        <v>412</v>
      </c>
      <c r="F163" s="2" t="s">
        <v>405</v>
      </c>
      <c r="G163" s="2" t="s">
        <v>411</v>
      </c>
      <c r="H163" s="2" t="s">
        <v>410</v>
      </c>
      <c r="I163" s="54" t="s">
        <v>44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145000</v>
      </c>
      <c r="O163" s="37"/>
      <c r="P163" s="8" t="str">
        <f t="shared" si="5"/>
        <v>M00135801400000000000</v>
      </c>
      <c r="Q163" s="8" t="str">
        <f t="shared" si="6"/>
        <v>3</v>
      </c>
    </row>
    <row r="164" spans="1:17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402</v>
      </c>
      <c r="E164" s="2" t="s">
        <v>412</v>
      </c>
      <c r="F164" s="2" t="s">
        <v>405</v>
      </c>
      <c r="G164" s="2" t="s">
        <v>411</v>
      </c>
      <c r="H164" s="2" t="s">
        <v>410</v>
      </c>
      <c r="I164" s="54" t="s">
        <v>45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220000</v>
      </c>
      <c r="O164" s="37"/>
      <c r="P164" s="8" t="str">
        <f t="shared" si="5"/>
        <v>M00135901400000000000</v>
      </c>
      <c r="Q164" s="8" t="str">
        <f t="shared" si="6"/>
        <v>3</v>
      </c>
    </row>
    <row r="165" spans="1:17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402</v>
      </c>
      <c r="E165" s="2" t="s">
        <v>412</v>
      </c>
      <c r="F165" s="2" t="s">
        <v>405</v>
      </c>
      <c r="G165" s="2" t="s">
        <v>411</v>
      </c>
      <c r="H165" s="2" t="s">
        <v>410</v>
      </c>
      <c r="I165" s="54" t="s">
        <v>68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25000</v>
      </c>
      <c r="O165" s="37"/>
      <c r="P165" s="8" t="str">
        <f t="shared" si="5"/>
        <v>M00137201400000000000</v>
      </c>
      <c r="Q165" s="8" t="str">
        <f t="shared" si="6"/>
        <v>3</v>
      </c>
    </row>
    <row r="166" spans="1:17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402</v>
      </c>
      <c r="E166" s="2" t="s">
        <v>412</v>
      </c>
      <c r="F166" s="2" t="s">
        <v>405</v>
      </c>
      <c r="G166" s="2" t="s">
        <v>411</v>
      </c>
      <c r="H166" s="2" t="s">
        <v>410</v>
      </c>
      <c r="I166" s="54" t="s">
        <v>61</v>
      </c>
      <c r="J166" s="2" t="s">
        <v>402</v>
      </c>
      <c r="K166" s="2" t="s">
        <v>449</v>
      </c>
      <c r="L166" s="2" t="s">
        <v>401</v>
      </c>
      <c r="M166" s="2" t="s">
        <v>400</v>
      </c>
      <c r="N166" s="38">
        <v>35000</v>
      </c>
      <c r="O166" s="37"/>
      <c r="P166" s="8" t="str">
        <f t="shared" si="5"/>
        <v>M00137204400000000000</v>
      </c>
      <c r="Q166" s="8" t="str">
        <f t="shared" si="6"/>
        <v>3</v>
      </c>
    </row>
    <row r="167" spans="1:17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402</v>
      </c>
      <c r="E167" s="2" t="s">
        <v>412</v>
      </c>
      <c r="F167" s="2" t="s">
        <v>405</v>
      </c>
      <c r="G167" s="2" t="s">
        <v>411</v>
      </c>
      <c r="H167" s="2" t="s">
        <v>410</v>
      </c>
      <c r="I167" s="54" t="s">
        <v>69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30000</v>
      </c>
      <c r="O167" s="37"/>
      <c r="P167" s="8" t="str">
        <f t="shared" si="5"/>
        <v>M00137501400000000000</v>
      </c>
      <c r="Q167" s="8" t="str">
        <f t="shared" si="6"/>
        <v>3</v>
      </c>
    </row>
    <row r="168" spans="1:17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402</v>
      </c>
      <c r="E168" s="2" t="s">
        <v>412</v>
      </c>
      <c r="F168" s="2" t="s">
        <v>405</v>
      </c>
      <c r="G168" s="2" t="s">
        <v>411</v>
      </c>
      <c r="H168" s="2" t="s">
        <v>410</v>
      </c>
      <c r="I168" s="54" t="s">
        <v>62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80000</v>
      </c>
      <c r="O168" s="37"/>
      <c r="P168" s="8" t="str">
        <f t="shared" si="5"/>
        <v>M00137504400000000000</v>
      </c>
      <c r="Q168" s="8" t="str">
        <f t="shared" si="6"/>
        <v>3</v>
      </c>
    </row>
    <row r="169" spans="1:17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402</v>
      </c>
      <c r="E169" s="2" t="s">
        <v>412</v>
      </c>
      <c r="F169" s="2" t="s">
        <v>405</v>
      </c>
      <c r="G169" s="2" t="s">
        <v>411</v>
      </c>
      <c r="H169" s="2" t="s">
        <v>410</v>
      </c>
      <c r="I169" s="54" t="s">
        <v>70</v>
      </c>
      <c r="J169" s="2" t="s">
        <v>402</v>
      </c>
      <c r="K169" s="2" t="s">
        <v>449</v>
      </c>
      <c r="L169" s="2" t="s">
        <v>401</v>
      </c>
      <c r="M169" s="2" t="s">
        <v>400</v>
      </c>
      <c r="N169" s="38">
        <v>5000</v>
      </c>
      <c r="O169" s="37"/>
      <c r="P169" s="8" t="str">
        <f t="shared" si="5"/>
        <v>M00138201400000000000</v>
      </c>
      <c r="Q169" s="8" t="str">
        <f t="shared" si="6"/>
        <v>3</v>
      </c>
    </row>
    <row r="170" spans="1:17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402</v>
      </c>
      <c r="E170" s="2" t="s">
        <v>412</v>
      </c>
      <c r="F170" s="2" t="s">
        <v>405</v>
      </c>
      <c r="G170" s="2" t="s">
        <v>411</v>
      </c>
      <c r="H170" s="2" t="s">
        <v>410</v>
      </c>
      <c r="I170" s="54" t="s">
        <v>71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30000</v>
      </c>
      <c r="O170" s="37"/>
      <c r="P170" s="8" t="str">
        <f t="shared" si="5"/>
        <v>M00139202400000000000</v>
      </c>
      <c r="Q170" s="8" t="str">
        <f t="shared" si="6"/>
        <v>3</v>
      </c>
    </row>
    <row r="171" spans="1:17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24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3333866</v>
      </c>
      <c r="O171" s="37"/>
      <c r="P171" s="8" t="str">
        <f t="shared" si="5"/>
        <v>E00615901400000000000</v>
      </c>
      <c r="Q171" s="8" t="str">
        <f t="shared" si="6"/>
        <v>1</v>
      </c>
    </row>
    <row r="172" spans="1:17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25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445000</v>
      </c>
      <c r="O172" s="37"/>
      <c r="P172" s="8" t="str">
        <f t="shared" si="5"/>
        <v>E00621101400000000000</v>
      </c>
      <c r="Q172" s="8" t="str">
        <f t="shared" si="6"/>
        <v>2</v>
      </c>
    </row>
    <row r="173" spans="1:17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72</v>
      </c>
      <c r="J173" s="2" t="s">
        <v>402</v>
      </c>
      <c r="K173" s="2" t="s">
        <v>449</v>
      </c>
      <c r="L173" s="2" t="s">
        <v>401</v>
      </c>
      <c r="M173" s="2" t="s">
        <v>400</v>
      </c>
      <c r="N173" s="38">
        <v>20000</v>
      </c>
      <c r="O173" s="37"/>
      <c r="P173" s="8" t="str">
        <f t="shared" si="5"/>
        <v>E00621201400000000000</v>
      </c>
      <c r="Q173" s="8" t="str">
        <f t="shared" si="6"/>
        <v>2</v>
      </c>
    </row>
    <row r="174" spans="1:17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26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475000</v>
      </c>
      <c r="O174" s="37"/>
      <c r="P174" s="8" t="str">
        <f t="shared" si="5"/>
        <v>E00621401400000000000</v>
      </c>
      <c r="Q174" s="8" t="str">
        <f t="shared" si="6"/>
        <v>2</v>
      </c>
    </row>
    <row r="175" spans="1:17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49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43000</v>
      </c>
      <c r="O175" s="37"/>
      <c r="P175" s="8" t="str">
        <f t="shared" si="5"/>
        <v>E00621501400000000000</v>
      </c>
      <c r="Q175" s="8" t="str">
        <f t="shared" si="6"/>
        <v>2</v>
      </c>
    </row>
    <row r="176" spans="1:17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73</v>
      </c>
      <c r="J176" s="2" t="s">
        <v>402</v>
      </c>
      <c r="K176" s="2" t="s">
        <v>449</v>
      </c>
      <c r="L176" s="2" t="s">
        <v>401</v>
      </c>
      <c r="M176" s="2" t="s">
        <v>400</v>
      </c>
      <c r="N176" s="38">
        <v>700000</v>
      </c>
      <c r="O176" s="37"/>
      <c r="P176" s="8" t="str">
        <f t="shared" si="5"/>
        <v>E00621502400000000000</v>
      </c>
      <c r="Q176" s="8" t="str">
        <f t="shared" si="6"/>
        <v>2</v>
      </c>
    </row>
    <row r="177" spans="1:17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74</v>
      </c>
      <c r="J177" s="2" t="s">
        <v>402</v>
      </c>
      <c r="K177" s="2" t="s">
        <v>449</v>
      </c>
      <c r="L177" s="2" t="s">
        <v>401</v>
      </c>
      <c r="M177" s="2" t="s">
        <v>400</v>
      </c>
      <c r="N177" s="38">
        <v>50000</v>
      </c>
      <c r="O177" s="37"/>
      <c r="P177" s="8" t="str">
        <f t="shared" si="5"/>
        <v>E00621601400000000000</v>
      </c>
      <c r="Q177" s="8" t="str">
        <f t="shared" si="6"/>
        <v>2</v>
      </c>
    </row>
    <row r="178" spans="1:17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16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218000</v>
      </c>
      <c r="O178" s="37"/>
      <c r="P178" s="8" t="str">
        <f t="shared" si="5"/>
        <v>E00622104400000000000</v>
      </c>
      <c r="Q178" s="8" t="str">
        <f t="shared" si="6"/>
        <v>2</v>
      </c>
    </row>
    <row r="179" spans="1:17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63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55000</v>
      </c>
      <c r="O179" s="37"/>
      <c r="P179" s="8" t="str">
        <f t="shared" si="5"/>
        <v>E00622106400000000000</v>
      </c>
      <c r="Q179" s="8" t="str">
        <f t="shared" si="6"/>
        <v>2</v>
      </c>
    </row>
    <row r="180" spans="1:17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75</v>
      </c>
      <c r="J180" s="2" t="s">
        <v>402</v>
      </c>
      <c r="K180" s="2" t="s">
        <v>449</v>
      </c>
      <c r="L180" s="2" t="s">
        <v>401</v>
      </c>
      <c r="M180" s="2" t="s">
        <v>400</v>
      </c>
      <c r="N180" s="38">
        <v>10000</v>
      </c>
      <c r="O180" s="37"/>
      <c r="P180" s="8" t="str">
        <f t="shared" si="5"/>
        <v>E00622301400000000000</v>
      </c>
      <c r="Q180" s="8" t="str">
        <f t="shared" si="6"/>
        <v>2</v>
      </c>
    </row>
    <row r="181" spans="1:17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76</v>
      </c>
      <c r="J181" s="2" t="s">
        <v>402</v>
      </c>
      <c r="K181" s="2" t="s">
        <v>449</v>
      </c>
      <c r="L181" s="2" t="s">
        <v>401</v>
      </c>
      <c r="M181" s="2" t="s">
        <v>400</v>
      </c>
      <c r="N181" s="38">
        <v>15000</v>
      </c>
      <c r="O181" s="37"/>
      <c r="P181" s="8" t="str">
        <f t="shared" si="5"/>
        <v>E00624101400000000000</v>
      </c>
      <c r="Q181" s="8" t="str">
        <f t="shared" si="6"/>
        <v>2</v>
      </c>
    </row>
    <row r="182" spans="1:17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77</v>
      </c>
      <c r="J182" s="2" t="s">
        <v>402</v>
      </c>
      <c r="K182" s="2" t="s">
        <v>449</v>
      </c>
      <c r="L182" s="2" t="s">
        <v>401</v>
      </c>
      <c r="M182" s="2" t="s">
        <v>400</v>
      </c>
      <c r="N182" s="38">
        <v>20000</v>
      </c>
      <c r="O182" s="37"/>
      <c r="P182" s="8" t="str">
        <f t="shared" si="5"/>
        <v>E00624201400000000000</v>
      </c>
      <c r="Q182" s="8" t="str">
        <f t="shared" si="6"/>
        <v>2</v>
      </c>
    </row>
    <row r="183" spans="1:17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78</v>
      </c>
      <c r="J183" s="2" t="s">
        <v>402</v>
      </c>
      <c r="K183" s="2" t="s">
        <v>449</v>
      </c>
      <c r="L183" s="2" t="s">
        <v>401</v>
      </c>
      <c r="M183" s="2" t="s">
        <v>400</v>
      </c>
      <c r="N183" s="38">
        <v>5000</v>
      </c>
      <c r="O183" s="37"/>
      <c r="P183" s="8" t="str">
        <f t="shared" si="5"/>
        <v>E00624301400000000000</v>
      </c>
      <c r="Q183" s="8" t="str">
        <f t="shared" si="6"/>
        <v>2</v>
      </c>
    </row>
    <row r="184" spans="1:17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79</v>
      </c>
      <c r="J184" s="2" t="s">
        <v>402</v>
      </c>
      <c r="K184" s="2" t="s">
        <v>449</v>
      </c>
      <c r="L184" s="2" t="s">
        <v>401</v>
      </c>
      <c r="M184" s="2" t="s">
        <v>400</v>
      </c>
      <c r="N184" s="38">
        <v>20000</v>
      </c>
      <c r="O184" s="37"/>
      <c r="P184" s="8" t="str">
        <f t="shared" si="5"/>
        <v>E00624401400000000000</v>
      </c>
      <c r="Q184" s="8" t="str">
        <f t="shared" si="6"/>
        <v>2</v>
      </c>
    </row>
    <row r="185" spans="1:17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80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20000</v>
      </c>
      <c r="O185" s="37"/>
      <c r="P185" s="8" t="str">
        <f t="shared" si="5"/>
        <v>E00624501400000000000</v>
      </c>
      <c r="Q185" s="8" t="str">
        <f t="shared" si="6"/>
        <v>2</v>
      </c>
    </row>
    <row r="186" spans="1:17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27</v>
      </c>
      <c r="J186" s="2" t="s">
        <v>402</v>
      </c>
      <c r="K186" s="2" t="s">
        <v>449</v>
      </c>
      <c r="L186" s="2" t="s">
        <v>401</v>
      </c>
      <c r="M186" s="2" t="s">
        <v>400</v>
      </c>
      <c r="N186" s="38">
        <v>1990000</v>
      </c>
      <c r="O186" s="37"/>
      <c r="P186" s="8" t="str">
        <f t="shared" si="5"/>
        <v>E00624601400000000000</v>
      </c>
      <c r="Q186" s="8" t="str">
        <f t="shared" si="6"/>
        <v>2</v>
      </c>
    </row>
    <row r="187" spans="1:17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81</v>
      </c>
      <c r="J187" s="2" t="s">
        <v>402</v>
      </c>
      <c r="K187" s="2" t="s">
        <v>449</v>
      </c>
      <c r="L187" s="2" t="s">
        <v>401</v>
      </c>
      <c r="M187" s="2" t="s">
        <v>400</v>
      </c>
      <c r="N187" s="38">
        <v>600000</v>
      </c>
      <c r="O187" s="37"/>
      <c r="P187" s="8" t="str">
        <f t="shared" si="5"/>
        <v>E00624701400000000000</v>
      </c>
      <c r="Q187" s="8" t="str">
        <f t="shared" si="6"/>
        <v>2</v>
      </c>
    </row>
    <row r="188" spans="1:17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82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300000</v>
      </c>
      <c r="O188" s="37"/>
      <c r="P188" s="8" t="str">
        <f t="shared" si="5"/>
        <v>E00624801400000000000</v>
      </c>
      <c r="Q188" s="8" t="str">
        <f t="shared" si="6"/>
        <v>2</v>
      </c>
    </row>
    <row r="189" spans="1:17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83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1200000</v>
      </c>
      <c r="O189" s="37"/>
      <c r="P189" s="8" t="str">
        <f t="shared" si="5"/>
        <v>E00624901400000000000</v>
      </c>
      <c r="Q189" s="8" t="str">
        <f t="shared" si="6"/>
        <v>2</v>
      </c>
    </row>
    <row r="190" spans="1:17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28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414000</v>
      </c>
      <c r="O190" s="37"/>
      <c r="P190" s="8" t="str">
        <f t="shared" si="5"/>
        <v>E00625101400000000000</v>
      </c>
      <c r="Q190" s="8" t="str">
        <f t="shared" si="6"/>
        <v>2</v>
      </c>
    </row>
    <row r="191" spans="1:17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84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45000</v>
      </c>
      <c r="O191" s="37"/>
      <c r="P191" s="8" t="str">
        <f t="shared" si="5"/>
        <v>E00625301400000000000</v>
      </c>
      <c r="Q191" s="8" t="str">
        <f t="shared" si="6"/>
        <v>2</v>
      </c>
    </row>
    <row r="192" spans="1:17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85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25000</v>
      </c>
      <c r="O192" s="37"/>
      <c r="P192" s="8" t="str">
        <f t="shared" si="5"/>
        <v>E00625401400000000000</v>
      </c>
      <c r="Q192" s="8" t="str">
        <f t="shared" si="6"/>
        <v>2</v>
      </c>
    </row>
    <row r="193" spans="1:17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29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4420000</v>
      </c>
      <c r="O193" s="37"/>
      <c r="P193" s="8" t="str">
        <f t="shared" si="5"/>
        <v>E00625501400000000000</v>
      </c>
      <c r="Q193" s="8" t="str">
        <f t="shared" si="6"/>
        <v>2</v>
      </c>
    </row>
    <row r="194" spans="1:17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30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960000</v>
      </c>
      <c r="O194" s="37"/>
      <c r="P194" s="8" t="str">
        <f t="shared" si="5"/>
        <v>E00625901400000000000</v>
      </c>
      <c r="Q194" s="8" t="str">
        <f t="shared" si="6"/>
        <v>2</v>
      </c>
    </row>
    <row r="195" spans="1:17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17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208000</v>
      </c>
      <c r="O195" s="37"/>
      <c r="P195" s="8" t="str">
        <f t="shared" si="5"/>
        <v>E00626102400000000000</v>
      </c>
      <c r="Q195" s="8" t="str">
        <f t="shared" si="6"/>
        <v>2</v>
      </c>
    </row>
    <row r="196" spans="1:17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86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40000</v>
      </c>
      <c r="O196" s="37"/>
      <c r="P196" s="8" t="str">
        <f t="shared" si="5"/>
        <v>E00626103400000000000</v>
      </c>
      <c r="Q196" s="8" t="str">
        <f t="shared" si="6"/>
        <v>2</v>
      </c>
    </row>
    <row r="197" spans="1:17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31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30000</v>
      </c>
      <c r="O197" s="37"/>
      <c r="P197" s="8" t="str">
        <f t="shared" si="5"/>
        <v>E00626105400000000000</v>
      </c>
      <c r="Q197" s="8" t="str">
        <f t="shared" si="6"/>
        <v>2</v>
      </c>
    </row>
    <row r="198" spans="1:17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87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100000</v>
      </c>
      <c r="O198" s="37"/>
      <c r="P198" s="8" t="str">
        <f t="shared" si="5"/>
        <v>E00627101400000000000</v>
      </c>
      <c r="Q198" s="8" t="str">
        <f t="shared" si="6"/>
        <v>2</v>
      </c>
    </row>
    <row r="199" spans="1:17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88</v>
      </c>
      <c r="J199" s="2" t="s">
        <v>402</v>
      </c>
      <c r="K199" s="2" t="s">
        <v>449</v>
      </c>
      <c r="L199" s="2" t="s">
        <v>401</v>
      </c>
      <c r="M199" s="2" t="s">
        <v>400</v>
      </c>
      <c r="N199" s="38">
        <v>350000</v>
      </c>
      <c r="O199" s="37"/>
      <c r="P199" s="8" t="str">
        <f t="shared" si="5"/>
        <v>E00627201400000000000</v>
      </c>
      <c r="Q199" s="8" t="str">
        <f t="shared" si="6"/>
        <v>2</v>
      </c>
    </row>
    <row r="200" spans="1:17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 t="s">
        <v>64</v>
      </c>
      <c r="J200" s="2" t="s">
        <v>402</v>
      </c>
      <c r="K200" s="2" t="s">
        <v>449</v>
      </c>
      <c r="L200" s="2" t="s">
        <v>401</v>
      </c>
      <c r="M200" s="2" t="s">
        <v>400</v>
      </c>
      <c r="N200" s="38">
        <v>20000</v>
      </c>
      <c r="O200" s="37"/>
      <c r="P200" s="8" t="str">
        <f t="shared" si="5"/>
        <v>E00627301400000000000</v>
      </c>
      <c r="Q200" s="8" t="str">
        <f t="shared" si="6"/>
        <v>2</v>
      </c>
    </row>
    <row r="201" spans="1:17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 t="s">
        <v>32</v>
      </c>
      <c r="J201" s="2" t="s">
        <v>402</v>
      </c>
      <c r="K201" s="2" t="s">
        <v>449</v>
      </c>
      <c r="L201" s="2" t="s">
        <v>401</v>
      </c>
      <c r="M201" s="2" t="s">
        <v>400</v>
      </c>
      <c r="N201" s="38">
        <v>585000</v>
      </c>
      <c r="O201" s="37"/>
      <c r="P201" s="8" t="str">
        <f t="shared" ref="P201:P259" si="7">+CONCATENATE(H201,I201,K201,M201)</f>
        <v>E00629101400000000000</v>
      </c>
      <c r="Q201" s="8" t="str">
        <f t="shared" ref="Q201:Q259" si="8">+MID(I201,1,1)</f>
        <v>2</v>
      </c>
    </row>
    <row r="202" spans="1:17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 t="s">
        <v>34</v>
      </c>
      <c r="J202" s="2" t="s">
        <v>402</v>
      </c>
      <c r="K202" s="2" t="s">
        <v>449</v>
      </c>
      <c r="L202" s="2" t="s">
        <v>401</v>
      </c>
      <c r="M202" s="2" t="s">
        <v>400</v>
      </c>
      <c r="N202" s="38">
        <v>360000</v>
      </c>
      <c r="O202" s="37"/>
      <c r="P202" s="8" t="str">
        <f t="shared" si="7"/>
        <v>E00629401400000000000</v>
      </c>
      <c r="Q202" s="8" t="str">
        <f t="shared" si="8"/>
        <v>2</v>
      </c>
    </row>
    <row r="203" spans="1:17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 t="s">
        <v>35</v>
      </c>
      <c r="J203" s="2" t="s">
        <v>402</v>
      </c>
      <c r="K203" s="2" t="s">
        <v>449</v>
      </c>
      <c r="L203" s="2" t="s">
        <v>401</v>
      </c>
      <c r="M203" s="2" t="s">
        <v>400</v>
      </c>
      <c r="N203" s="38">
        <v>850000</v>
      </c>
      <c r="O203" s="37"/>
      <c r="P203" s="8" t="str">
        <f t="shared" si="7"/>
        <v>E00629501400000000000</v>
      </c>
      <c r="Q203" s="8" t="str">
        <f t="shared" si="8"/>
        <v>2</v>
      </c>
    </row>
    <row r="204" spans="1:17" s="36" customFormat="1" ht="20.100000000000001" customHeight="1" x14ac:dyDescent="0.25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403</v>
      </c>
      <c r="I204" s="54" t="s">
        <v>89</v>
      </c>
      <c r="J204" s="2" t="s">
        <v>402</v>
      </c>
      <c r="K204" s="2" t="s">
        <v>449</v>
      </c>
      <c r="L204" s="2" t="s">
        <v>401</v>
      </c>
      <c r="M204" s="2" t="s">
        <v>400</v>
      </c>
      <c r="N204" s="38">
        <v>100000</v>
      </c>
      <c r="O204" s="37"/>
      <c r="P204" s="8" t="str">
        <f t="shared" si="7"/>
        <v>E00629601400000000000</v>
      </c>
      <c r="Q204" s="8" t="str">
        <f t="shared" si="8"/>
        <v>2</v>
      </c>
    </row>
    <row r="205" spans="1:17" s="36" customFormat="1" ht="20.100000000000001" customHeight="1" x14ac:dyDescent="0.25">
      <c r="A205" s="40"/>
      <c r="B205" s="2" t="s">
        <v>409</v>
      </c>
      <c r="C205" s="2" t="s">
        <v>408</v>
      </c>
      <c r="D205" s="2" t="s">
        <v>407</v>
      </c>
      <c r="E205" s="2" t="s">
        <v>406</v>
      </c>
      <c r="F205" s="2" t="s">
        <v>405</v>
      </c>
      <c r="G205" s="2" t="s">
        <v>404</v>
      </c>
      <c r="H205" s="2" t="s">
        <v>403</v>
      </c>
      <c r="I205" s="54" t="s">
        <v>36</v>
      </c>
      <c r="J205" s="2" t="s">
        <v>402</v>
      </c>
      <c r="K205" s="2" t="s">
        <v>449</v>
      </c>
      <c r="L205" s="2" t="s">
        <v>401</v>
      </c>
      <c r="M205" s="2" t="s">
        <v>400</v>
      </c>
      <c r="N205" s="38">
        <v>475000</v>
      </c>
      <c r="O205" s="37"/>
      <c r="P205" s="8" t="str">
        <f t="shared" si="7"/>
        <v>E00629801400000000000</v>
      </c>
      <c r="Q205" s="8" t="str">
        <f t="shared" si="8"/>
        <v>2</v>
      </c>
    </row>
    <row r="206" spans="1:17" s="36" customFormat="1" ht="20.100000000000001" customHeight="1" x14ac:dyDescent="0.25">
      <c r="A206" s="40"/>
      <c r="B206" s="2" t="s">
        <v>409</v>
      </c>
      <c r="C206" s="2" t="s">
        <v>408</v>
      </c>
      <c r="D206" s="2" t="s">
        <v>407</v>
      </c>
      <c r="E206" s="2" t="s">
        <v>406</v>
      </c>
      <c r="F206" s="2" t="s">
        <v>405</v>
      </c>
      <c r="G206" s="2" t="s">
        <v>404</v>
      </c>
      <c r="H206" s="2" t="s">
        <v>403</v>
      </c>
      <c r="I206" s="54" t="s">
        <v>90</v>
      </c>
      <c r="J206" s="2" t="s">
        <v>402</v>
      </c>
      <c r="K206" s="2" t="s">
        <v>449</v>
      </c>
      <c r="L206" s="2" t="s">
        <v>401</v>
      </c>
      <c r="M206" s="2" t="s">
        <v>400</v>
      </c>
      <c r="N206" s="38">
        <v>300000</v>
      </c>
      <c r="O206" s="37"/>
      <c r="P206" s="8" t="str">
        <f t="shared" si="7"/>
        <v>E00629901400000000000</v>
      </c>
      <c r="Q206" s="8" t="str">
        <f t="shared" si="8"/>
        <v>2</v>
      </c>
    </row>
    <row r="207" spans="1:17" s="36" customFormat="1" ht="20.100000000000001" customHeight="1" x14ac:dyDescent="0.25">
      <c r="A207" s="40"/>
      <c r="B207" s="2" t="s">
        <v>409</v>
      </c>
      <c r="C207" s="2" t="s">
        <v>408</v>
      </c>
      <c r="D207" s="2" t="s">
        <v>407</v>
      </c>
      <c r="E207" s="2" t="s">
        <v>406</v>
      </c>
      <c r="F207" s="2" t="s">
        <v>405</v>
      </c>
      <c r="G207" s="2" t="s">
        <v>404</v>
      </c>
      <c r="H207" s="2" t="s">
        <v>403</v>
      </c>
      <c r="I207" s="54" t="s">
        <v>18</v>
      </c>
      <c r="J207" s="2" t="s">
        <v>402</v>
      </c>
      <c r="K207" s="2" t="s">
        <v>449</v>
      </c>
      <c r="L207" s="2" t="s">
        <v>401</v>
      </c>
      <c r="M207" s="2" t="s">
        <v>400</v>
      </c>
      <c r="N207" s="38">
        <v>370000</v>
      </c>
      <c r="O207" s="37"/>
      <c r="P207" s="8" t="str">
        <f t="shared" si="7"/>
        <v>E00631101400000000000</v>
      </c>
      <c r="Q207" s="8" t="str">
        <f t="shared" si="8"/>
        <v>3</v>
      </c>
    </row>
    <row r="208" spans="1:17" s="36" customFormat="1" ht="20.100000000000001" customHeight="1" x14ac:dyDescent="0.25">
      <c r="A208" s="40"/>
      <c r="B208" s="2" t="s">
        <v>409</v>
      </c>
      <c r="C208" s="2" t="s">
        <v>408</v>
      </c>
      <c r="D208" s="2" t="s">
        <v>407</v>
      </c>
      <c r="E208" s="2" t="s">
        <v>406</v>
      </c>
      <c r="F208" s="2" t="s">
        <v>405</v>
      </c>
      <c r="G208" s="2" t="s">
        <v>404</v>
      </c>
      <c r="H208" s="2" t="s">
        <v>403</v>
      </c>
      <c r="I208" s="54" t="s">
        <v>19</v>
      </c>
      <c r="J208" s="2" t="s">
        <v>402</v>
      </c>
      <c r="K208" s="2" t="s">
        <v>449</v>
      </c>
      <c r="L208" s="2" t="s">
        <v>401</v>
      </c>
      <c r="M208" s="2" t="s">
        <v>400</v>
      </c>
      <c r="N208" s="38">
        <v>899100</v>
      </c>
      <c r="O208" s="37"/>
      <c r="P208" s="8" t="str">
        <f t="shared" si="7"/>
        <v>E00631201400000000000</v>
      </c>
      <c r="Q208" s="8" t="str">
        <f t="shared" si="8"/>
        <v>3</v>
      </c>
    </row>
    <row r="209" spans="1:17" s="36" customFormat="1" ht="20.100000000000001" customHeight="1" x14ac:dyDescent="0.25">
      <c r="A209" s="40"/>
      <c r="B209" s="2" t="s">
        <v>409</v>
      </c>
      <c r="C209" s="2" t="s">
        <v>408</v>
      </c>
      <c r="D209" s="2" t="s">
        <v>407</v>
      </c>
      <c r="E209" s="2" t="s">
        <v>406</v>
      </c>
      <c r="F209" s="2" t="s">
        <v>405</v>
      </c>
      <c r="G209" s="2" t="s">
        <v>404</v>
      </c>
      <c r="H209" s="2" t="s">
        <v>403</v>
      </c>
      <c r="I209" s="54" t="s">
        <v>50</v>
      </c>
      <c r="J209" s="2" t="s">
        <v>402</v>
      </c>
      <c r="K209" s="2" t="s">
        <v>449</v>
      </c>
      <c r="L209" s="2" t="s">
        <v>401</v>
      </c>
      <c r="M209" s="2" t="s">
        <v>400</v>
      </c>
      <c r="N209" s="38">
        <v>292657</v>
      </c>
      <c r="O209" s="37"/>
      <c r="P209" s="8" t="str">
        <f t="shared" si="7"/>
        <v>E00631401400000000000</v>
      </c>
      <c r="Q209" s="8" t="str">
        <f t="shared" si="8"/>
        <v>3</v>
      </c>
    </row>
    <row r="210" spans="1:17" s="36" customFormat="1" ht="20.100000000000001" customHeight="1" x14ac:dyDescent="0.25">
      <c r="A210" s="40"/>
      <c r="B210" s="2" t="s">
        <v>409</v>
      </c>
      <c r="C210" s="2" t="s">
        <v>408</v>
      </c>
      <c r="D210" s="2" t="s">
        <v>407</v>
      </c>
      <c r="E210" s="2" t="s">
        <v>406</v>
      </c>
      <c r="F210" s="2" t="s">
        <v>405</v>
      </c>
      <c r="G210" s="2" t="s">
        <v>404</v>
      </c>
      <c r="H210" s="2" t="s">
        <v>403</v>
      </c>
      <c r="I210" s="54" t="s">
        <v>51</v>
      </c>
      <c r="J210" s="2" t="s">
        <v>402</v>
      </c>
      <c r="K210" s="2" t="s">
        <v>449</v>
      </c>
      <c r="L210" s="2" t="s">
        <v>401</v>
      </c>
      <c r="M210" s="2" t="s">
        <v>400</v>
      </c>
      <c r="N210" s="38">
        <v>212000</v>
      </c>
      <c r="O210" s="37"/>
      <c r="P210" s="8" t="str">
        <f t="shared" si="7"/>
        <v>E00631601400000000000</v>
      </c>
      <c r="Q210" s="8" t="str">
        <f t="shared" si="8"/>
        <v>3</v>
      </c>
    </row>
    <row r="211" spans="1:17" s="36" customFormat="1" ht="20.100000000000001" customHeight="1" x14ac:dyDescent="0.25">
      <c r="A211" s="40"/>
      <c r="B211" s="2" t="s">
        <v>409</v>
      </c>
      <c r="C211" s="2" t="s">
        <v>408</v>
      </c>
      <c r="D211" s="2" t="s">
        <v>407</v>
      </c>
      <c r="E211" s="2" t="s">
        <v>406</v>
      </c>
      <c r="F211" s="2" t="s">
        <v>405</v>
      </c>
      <c r="G211" s="2" t="s">
        <v>404</v>
      </c>
      <c r="H211" s="2" t="s">
        <v>403</v>
      </c>
      <c r="I211" s="54" t="s">
        <v>91</v>
      </c>
      <c r="J211" s="2" t="s">
        <v>402</v>
      </c>
      <c r="K211" s="2" t="s">
        <v>449</v>
      </c>
      <c r="L211" s="2" t="s">
        <v>401</v>
      </c>
      <c r="M211" s="2" t="s">
        <v>400</v>
      </c>
      <c r="N211" s="38">
        <v>50000</v>
      </c>
      <c r="O211" s="37"/>
      <c r="P211" s="8" t="str">
        <f t="shared" si="7"/>
        <v>E00631602400000000000</v>
      </c>
      <c r="Q211" s="8" t="str">
        <f t="shared" si="8"/>
        <v>3</v>
      </c>
    </row>
    <row r="212" spans="1:17" s="36" customFormat="1" ht="20.100000000000001" customHeight="1" x14ac:dyDescent="0.25">
      <c r="A212" s="40"/>
      <c r="B212" s="2" t="s">
        <v>409</v>
      </c>
      <c r="C212" s="2" t="s">
        <v>408</v>
      </c>
      <c r="D212" s="2" t="s">
        <v>407</v>
      </c>
      <c r="E212" s="2" t="s">
        <v>406</v>
      </c>
      <c r="F212" s="2" t="s">
        <v>405</v>
      </c>
      <c r="G212" s="2" t="s">
        <v>404</v>
      </c>
      <c r="H212" s="2" t="s">
        <v>403</v>
      </c>
      <c r="I212" s="54" t="s">
        <v>38</v>
      </c>
      <c r="J212" s="2" t="s">
        <v>402</v>
      </c>
      <c r="K212" s="2" t="s">
        <v>449</v>
      </c>
      <c r="L212" s="2" t="s">
        <v>401</v>
      </c>
      <c r="M212" s="2" t="s">
        <v>400</v>
      </c>
      <c r="N212" s="38">
        <v>51000</v>
      </c>
      <c r="O212" s="37"/>
      <c r="P212" s="8" t="str">
        <f t="shared" si="7"/>
        <v>E00631701400000000000</v>
      </c>
      <c r="Q212" s="8" t="str">
        <f t="shared" si="8"/>
        <v>3</v>
      </c>
    </row>
    <row r="213" spans="1:17" s="36" customFormat="1" ht="20.100000000000001" customHeight="1" x14ac:dyDescent="0.25">
      <c r="A213" s="40"/>
      <c r="B213" s="2" t="s">
        <v>409</v>
      </c>
      <c r="C213" s="2" t="s">
        <v>408</v>
      </c>
      <c r="D213" s="2" t="s">
        <v>407</v>
      </c>
      <c r="E213" s="2" t="s">
        <v>406</v>
      </c>
      <c r="F213" s="2" t="s">
        <v>405</v>
      </c>
      <c r="G213" s="2" t="s">
        <v>404</v>
      </c>
      <c r="H213" s="2" t="s">
        <v>403</v>
      </c>
      <c r="I213" s="54" t="s">
        <v>52</v>
      </c>
      <c r="J213" s="2" t="s">
        <v>402</v>
      </c>
      <c r="K213" s="2" t="s">
        <v>449</v>
      </c>
      <c r="L213" s="2" t="s">
        <v>401</v>
      </c>
      <c r="M213" s="2" t="s">
        <v>400</v>
      </c>
      <c r="N213" s="38">
        <v>390000</v>
      </c>
      <c r="O213" s="37"/>
      <c r="P213" s="8" t="str">
        <f t="shared" si="7"/>
        <v>E00631801400000000000</v>
      </c>
      <c r="Q213" s="8" t="str">
        <f t="shared" si="8"/>
        <v>3</v>
      </c>
    </row>
    <row r="214" spans="1:17" s="36" customFormat="1" ht="20.100000000000001" customHeight="1" x14ac:dyDescent="0.25">
      <c r="A214" s="40"/>
      <c r="B214" s="2" t="s">
        <v>409</v>
      </c>
      <c r="C214" s="2" t="s">
        <v>408</v>
      </c>
      <c r="D214" s="2" t="s">
        <v>407</v>
      </c>
      <c r="E214" s="2" t="s">
        <v>406</v>
      </c>
      <c r="F214" s="2" t="s">
        <v>405</v>
      </c>
      <c r="G214" s="2" t="s">
        <v>404</v>
      </c>
      <c r="H214" s="2" t="s">
        <v>403</v>
      </c>
      <c r="I214" s="54" t="s">
        <v>92</v>
      </c>
      <c r="J214" s="2" t="s">
        <v>402</v>
      </c>
      <c r="K214" s="2" t="s">
        <v>449</v>
      </c>
      <c r="L214" s="2" t="s">
        <v>401</v>
      </c>
      <c r="M214" s="2" t="s">
        <v>400</v>
      </c>
      <c r="N214" s="38">
        <v>30000</v>
      </c>
      <c r="O214" s="37"/>
      <c r="P214" s="8" t="str">
        <f t="shared" si="7"/>
        <v>E00631902400000000000</v>
      </c>
      <c r="Q214" s="8" t="str">
        <f t="shared" si="8"/>
        <v>3</v>
      </c>
    </row>
    <row r="215" spans="1:17" s="36" customFormat="1" ht="20.100000000000001" customHeight="1" x14ac:dyDescent="0.25">
      <c r="A215" s="40"/>
      <c r="B215" s="2" t="s">
        <v>409</v>
      </c>
      <c r="C215" s="2" t="s">
        <v>408</v>
      </c>
      <c r="D215" s="2" t="s">
        <v>407</v>
      </c>
      <c r="E215" s="2" t="s">
        <v>406</v>
      </c>
      <c r="F215" s="2" t="s">
        <v>405</v>
      </c>
      <c r="G215" s="2" t="s">
        <v>404</v>
      </c>
      <c r="H215" s="2" t="s">
        <v>403</v>
      </c>
      <c r="I215" s="54" t="s">
        <v>93</v>
      </c>
      <c r="J215" s="2" t="s">
        <v>402</v>
      </c>
      <c r="K215" s="2" t="s">
        <v>449</v>
      </c>
      <c r="L215" s="2" t="s">
        <v>401</v>
      </c>
      <c r="M215" s="2" t="s">
        <v>400</v>
      </c>
      <c r="N215" s="38">
        <v>200000</v>
      </c>
      <c r="O215" s="37"/>
      <c r="P215" s="8" t="str">
        <f t="shared" si="7"/>
        <v>E00632301400000000000</v>
      </c>
      <c r="Q215" s="8" t="str">
        <f t="shared" si="8"/>
        <v>3</v>
      </c>
    </row>
    <row r="216" spans="1:17" s="36" customFormat="1" ht="20.100000000000001" customHeight="1" x14ac:dyDescent="0.25">
      <c r="A216" s="40"/>
      <c r="B216" s="2" t="s">
        <v>409</v>
      </c>
      <c r="C216" s="2" t="s">
        <v>408</v>
      </c>
      <c r="D216" s="2" t="s">
        <v>407</v>
      </c>
      <c r="E216" s="2" t="s">
        <v>406</v>
      </c>
      <c r="F216" s="2" t="s">
        <v>405</v>
      </c>
      <c r="G216" s="2" t="s">
        <v>404</v>
      </c>
      <c r="H216" s="2" t="s">
        <v>403</v>
      </c>
      <c r="I216" s="54" t="s">
        <v>94</v>
      </c>
      <c r="J216" s="2" t="s">
        <v>402</v>
      </c>
      <c r="K216" s="2" t="s">
        <v>449</v>
      </c>
      <c r="L216" s="2" t="s">
        <v>401</v>
      </c>
      <c r="M216" s="2" t="s">
        <v>400</v>
      </c>
      <c r="N216" s="38">
        <v>30000</v>
      </c>
      <c r="O216" s="37"/>
      <c r="P216" s="8" t="str">
        <f t="shared" si="7"/>
        <v>E00632502400000000000</v>
      </c>
      <c r="Q216" s="8" t="str">
        <f t="shared" si="8"/>
        <v>3</v>
      </c>
    </row>
    <row r="217" spans="1:17" s="36" customFormat="1" ht="20.100000000000001" customHeight="1" x14ac:dyDescent="0.25">
      <c r="A217" s="40"/>
      <c r="B217" s="2" t="s">
        <v>409</v>
      </c>
      <c r="C217" s="2" t="s">
        <v>408</v>
      </c>
      <c r="D217" s="2" t="s">
        <v>407</v>
      </c>
      <c r="E217" s="2" t="s">
        <v>406</v>
      </c>
      <c r="F217" s="2" t="s">
        <v>405</v>
      </c>
      <c r="G217" s="2" t="s">
        <v>404</v>
      </c>
      <c r="H217" s="2" t="s">
        <v>403</v>
      </c>
      <c r="I217" s="54" t="s">
        <v>53</v>
      </c>
      <c r="J217" s="2" t="s">
        <v>402</v>
      </c>
      <c r="K217" s="2" t="s">
        <v>449</v>
      </c>
      <c r="L217" s="2" t="s">
        <v>401</v>
      </c>
      <c r="M217" s="2" t="s">
        <v>400</v>
      </c>
      <c r="N217" s="38">
        <v>1095000</v>
      </c>
      <c r="O217" s="37"/>
      <c r="P217" s="8" t="str">
        <f t="shared" si="7"/>
        <v>E00632503400000000000</v>
      </c>
      <c r="Q217" s="8" t="str">
        <f t="shared" si="8"/>
        <v>3</v>
      </c>
    </row>
    <row r="218" spans="1:17" s="36" customFormat="1" ht="20.100000000000001" customHeight="1" x14ac:dyDescent="0.25">
      <c r="A218" s="40"/>
      <c r="B218" s="2" t="s">
        <v>409</v>
      </c>
      <c r="C218" s="2" t="s">
        <v>408</v>
      </c>
      <c r="D218" s="2" t="s">
        <v>407</v>
      </c>
      <c r="E218" s="2" t="s">
        <v>406</v>
      </c>
      <c r="F218" s="2" t="s">
        <v>405</v>
      </c>
      <c r="G218" s="2" t="s">
        <v>404</v>
      </c>
      <c r="H218" s="2" t="s">
        <v>403</v>
      </c>
      <c r="I218" s="54" t="s">
        <v>95</v>
      </c>
      <c r="J218" s="2" t="s">
        <v>402</v>
      </c>
      <c r="K218" s="2" t="s">
        <v>449</v>
      </c>
      <c r="L218" s="2" t="s">
        <v>401</v>
      </c>
      <c r="M218" s="2" t="s">
        <v>400</v>
      </c>
      <c r="N218" s="38">
        <v>20000</v>
      </c>
      <c r="O218" s="37"/>
      <c r="P218" s="8" t="str">
        <f t="shared" si="7"/>
        <v>E00632505400000000000</v>
      </c>
      <c r="Q218" s="8" t="str">
        <f t="shared" si="8"/>
        <v>3</v>
      </c>
    </row>
    <row r="219" spans="1:17" s="36" customFormat="1" ht="20.100000000000001" customHeight="1" x14ac:dyDescent="0.25">
      <c r="A219" s="40"/>
      <c r="B219" s="2" t="s">
        <v>409</v>
      </c>
      <c r="C219" s="2" t="s">
        <v>408</v>
      </c>
      <c r="D219" s="2" t="s">
        <v>407</v>
      </c>
      <c r="E219" s="2" t="s">
        <v>406</v>
      </c>
      <c r="F219" s="2" t="s">
        <v>405</v>
      </c>
      <c r="G219" s="2" t="s">
        <v>404</v>
      </c>
      <c r="H219" s="2" t="s">
        <v>403</v>
      </c>
      <c r="I219" s="54" t="s">
        <v>96</v>
      </c>
      <c r="J219" s="2" t="s">
        <v>402</v>
      </c>
      <c r="K219" s="2" t="s">
        <v>449</v>
      </c>
      <c r="L219" s="2" t="s">
        <v>401</v>
      </c>
      <c r="M219" s="2" t="s">
        <v>400</v>
      </c>
      <c r="N219" s="38">
        <v>300000</v>
      </c>
      <c r="O219" s="37"/>
      <c r="P219" s="8" t="str">
        <f t="shared" si="7"/>
        <v>E00632601400000000000</v>
      </c>
      <c r="Q219" s="8" t="str">
        <f t="shared" si="8"/>
        <v>3</v>
      </c>
    </row>
    <row r="220" spans="1:17" s="36" customFormat="1" ht="20.100000000000001" customHeight="1" x14ac:dyDescent="0.25">
      <c r="A220" s="40"/>
      <c r="B220" s="2" t="s">
        <v>409</v>
      </c>
      <c r="C220" s="2" t="s">
        <v>408</v>
      </c>
      <c r="D220" s="2" t="s">
        <v>407</v>
      </c>
      <c r="E220" s="2" t="s">
        <v>406</v>
      </c>
      <c r="F220" s="2" t="s">
        <v>405</v>
      </c>
      <c r="G220" s="2" t="s">
        <v>404</v>
      </c>
      <c r="H220" s="2" t="s">
        <v>403</v>
      </c>
      <c r="I220" s="54" t="s">
        <v>54</v>
      </c>
      <c r="J220" s="2" t="s">
        <v>402</v>
      </c>
      <c r="K220" s="2" t="s">
        <v>449</v>
      </c>
      <c r="L220" s="2" t="s">
        <v>401</v>
      </c>
      <c r="M220" s="2" t="s">
        <v>400</v>
      </c>
      <c r="N220" s="38">
        <v>1328000</v>
      </c>
      <c r="O220" s="37"/>
      <c r="P220" s="8" t="str">
        <f t="shared" si="7"/>
        <v>E00632701400000000000</v>
      </c>
      <c r="Q220" s="8" t="str">
        <f t="shared" si="8"/>
        <v>3</v>
      </c>
    </row>
    <row r="221" spans="1:17" s="36" customFormat="1" ht="20.100000000000001" customHeight="1" x14ac:dyDescent="0.25">
      <c r="A221" s="40"/>
      <c r="B221" s="2" t="s">
        <v>409</v>
      </c>
      <c r="C221" s="2" t="s">
        <v>408</v>
      </c>
      <c r="D221" s="2" t="s">
        <v>407</v>
      </c>
      <c r="E221" s="2" t="s">
        <v>406</v>
      </c>
      <c r="F221" s="2" t="s">
        <v>405</v>
      </c>
      <c r="G221" s="2" t="s">
        <v>404</v>
      </c>
      <c r="H221" s="2" t="s">
        <v>403</v>
      </c>
      <c r="I221" s="54" t="s">
        <v>55</v>
      </c>
      <c r="J221" s="2" t="s">
        <v>402</v>
      </c>
      <c r="K221" s="2" t="s">
        <v>449</v>
      </c>
      <c r="L221" s="2" t="s">
        <v>401</v>
      </c>
      <c r="M221" s="2" t="s">
        <v>400</v>
      </c>
      <c r="N221" s="38">
        <v>1439000</v>
      </c>
      <c r="O221" s="37"/>
      <c r="P221" s="8" t="str">
        <f t="shared" si="7"/>
        <v>E00633104400000000000</v>
      </c>
      <c r="Q221" s="8" t="str">
        <f t="shared" si="8"/>
        <v>3</v>
      </c>
    </row>
    <row r="222" spans="1:17" s="36" customFormat="1" ht="20.100000000000001" customHeight="1" x14ac:dyDescent="0.25">
      <c r="A222" s="40"/>
      <c r="B222" s="2" t="s">
        <v>409</v>
      </c>
      <c r="C222" s="2" t="s">
        <v>408</v>
      </c>
      <c r="D222" s="2" t="s">
        <v>407</v>
      </c>
      <c r="E222" s="2" t="s">
        <v>406</v>
      </c>
      <c r="F222" s="2" t="s">
        <v>405</v>
      </c>
      <c r="G222" s="2" t="s">
        <v>404</v>
      </c>
      <c r="H222" s="2" t="s">
        <v>403</v>
      </c>
      <c r="I222" s="54" t="s">
        <v>56</v>
      </c>
      <c r="J222" s="2" t="s">
        <v>402</v>
      </c>
      <c r="K222" s="2" t="s">
        <v>449</v>
      </c>
      <c r="L222" s="2" t="s">
        <v>401</v>
      </c>
      <c r="M222" s="2" t="s">
        <v>400</v>
      </c>
      <c r="N222" s="38">
        <v>1929000</v>
      </c>
      <c r="O222" s="37"/>
      <c r="P222" s="8" t="str">
        <f t="shared" si="7"/>
        <v>E00633301400000000000</v>
      </c>
      <c r="Q222" s="8" t="str">
        <f t="shared" si="8"/>
        <v>3</v>
      </c>
    </row>
    <row r="223" spans="1:17" s="36" customFormat="1" ht="20.100000000000001" customHeight="1" x14ac:dyDescent="0.25">
      <c r="A223" s="40"/>
      <c r="B223" s="2" t="s">
        <v>409</v>
      </c>
      <c r="C223" s="2" t="s">
        <v>408</v>
      </c>
      <c r="D223" s="2" t="s">
        <v>407</v>
      </c>
      <c r="E223" s="2" t="s">
        <v>406</v>
      </c>
      <c r="F223" s="2" t="s">
        <v>405</v>
      </c>
      <c r="G223" s="2" t="s">
        <v>404</v>
      </c>
      <c r="H223" s="2" t="s">
        <v>403</v>
      </c>
      <c r="I223" s="54" t="s">
        <v>65</v>
      </c>
      <c r="J223" s="2" t="s">
        <v>402</v>
      </c>
      <c r="K223" s="2" t="s">
        <v>449</v>
      </c>
      <c r="L223" s="2" t="s">
        <v>401</v>
      </c>
      <c r="M223" s="2" t="s">
        <v>400</v>
      </c>
      <c r="N223" s="38">
        <v>70000</v>
      </c>
      <c r="O223" s="37"/>
      <c r="P223" s="8" t="str">
        <f t="shared" si="7"/>
        <v>E00633303400000000000</v>
      </c>
      <c r="Q223" s="8" t="str">
        <f t="shared" si="8"/>
        <v>3</v>
      </c>
    </row>
    <row r="224" spans="1:17" s="36" customFormat="1" ht="20.100000000000001" customHeight="1" x14ac:dyDescent="0.25">
      <c r="A224" s="40"/>
      <c r="B224" s="2" t="s">
        <v>409</v>
      </c>
      <c r="C224" s="2" t="s">
        <v>408</v>
      </c>
      <c r="D224" s="2" t="s">
        <v>407</v>
      </c>
      <c r="E224" s="2" t="s">
        <v>406</v>
      </c>
      <c r="F224" s="2" t="s">
        <v>405</v>
      </c>
      <c r="G224" s="2" t="s">
        <v>404</v>
      </c>
      <c r="H224" s="2" t="s">
        <v>403</v>
      </c>
      <c r="I224" s="54" t="s">
        <v>57</v>
      </c>
      <c r="J224" s="2" t="s">
        <v>402</v>
      </c>
      <c r="K224" s="2" t="s">
        <v>449</v>
      </c>
      <c r="L224" s="2" t="s">
        <v>401</v>
      </c>
      <c r="M224" s="2" t="s">
        <v>400</v>
      </c>
      <c r="N224" s="38">
        <v>755000</v>
      </c>
      <c r="O224" s="37"/>
      <c r="P224" s="8" t="str">
        <f t="shared" si="7"/>
        <v>E00633401400000000000</v>
      </c>
      <c r="Q224" s="8" t="str">
        <f t="shared" si="8"/>
        <v>3</v>
      </c>
    </row>
    <row r="225" spans="1:17" s="36" customFormat="1" ht="20.100000000000001" customHeight="1" x14ac:dyDescent="0.25">
      <c r="A225" s="40"/>
      <c r="B225" s="2" t="s">
        <v>409</v>
      </c>
      <c r="C225" s="2" t="s">
        <v>408</v>
      </c>
      <c r="D225" s="2" t="s">
        <v>407</v>
      </c>
      <c r="E225" s="2" t="s">
        <v>406</v>
      </c>
      <c r="F225" s="2" t="s">
        <v>405</v>
      </c>
      <c r="G225" s="2" t="s">
        <v>404</v>
      </c>
      <c r="H225" s="2" t="s">
        <v>403</v>
      </c>
      <c r="I225" s="54" t="s">
        <v>97</v>
      </c>
      <c r="J225" s="2" t="s">
        <v>402</v>
      </c>
      <c r="K225" s="2" t="s">
        <v>449</v>
      </c>
      <c r="L225" s="2" t="s">
        <v>401</v>
      </c>
      <c r="M225" s="2" t="s">
        <v>400</v>
      </c>
      <c r="N225" s="38">
        <v>50000</v>
      </c>
      <c r="O225" s="37"/>
      <c r="P225" s="8" t="str">
        <f t="shared" si="7"/>
        <v>E00633501400000000000</v>
      </c>
      <c r="Q225" s="8" t="str">
        <f t="shared" si="8"/>
        <v>3</v>
      </c>
    </row>
    <row r="226" spans="1:17" s="36" customFormat="1" ht="20.100000000000001" customHeight="1" x14ac:dyDescent="0.25">
      <c r="A226" s="40"/>
      <c r="B226" s="2" t="s">
        <v>409</v>
      </c>
      <c r="C226" s="2" t="s">
        <v>408</v>
      </c>
      <c r="D226" s="2" t="s">
        <v>407</v>
      </c>
      <c r="E226" s="2" t="s">
        <v>406</v>
      </c>
      <c r="F226" s="2" t="s">
        <v>405</v>
      </c>
      <c r="G226" s="2" t="s">
        <v>404</v>
      </c>
      <c r="H226" s="2" t="s">
        <v>403</v>
      </c>
      <c r="I226" s="54" t="s">
        <v>98</v>
      </c>
      <c r="J226" s="2" t="s">
        <v>402</v>
      </c>
      <c r="K226" s="2" t="s">
        <v>449</v>
      </c>
      <c r="L226" s="2" t="s">
        <v>401</v>
      </c>
      <c r="M226" s="2" t="s">
        <v>400</v>
      </c>
      <c r="N226" s="38">
        <v>160000</v>
      </c>
      <c r="O226" s="37"/>
      <c r="P226" s="8" t="str">
        <f t="shared" si="7"/>
        <v>E00633601400000000000</v>
      </c>
      <c r="Q226" s="8" t="str">
        <f t="shared" si="8"/>
        <v>3</v>
      </c>
    </row>
    <row r="227" spans="1:17" s="36" customFormat="1" ht="20.100000000000001" customHeight="1" x14ac:dyDescent="0.25">
      <c r="A227" s="40"/>
      <c r="B227" s="2" t="s">
        <v>409</v>
      </c>
      <c r="C227" s="2" t="s">
        <v>408</v>
      </c>
      <c r="D227" s="2" t="s">
        <v>407</v>
      </c>
      <c r="E227" s="2" t="s">
        <v>406</v>
      </c>
      <c r="F227" s="2" t="s">
        <v>405</v>
      </c>
      <c r="G227" s="2" t="s">
        <v>404</v>
      </c>
      <c r="H227" s="2" t="s">
        <v>403</v>
      </c>
      <c r="I227" s="54" t="s">
        <v>58</v>
      </c>
      <c r="J227" s="2" t="s">
        <v>402</v>
      </c>
      <c r="K227" s="2" t="s">
        <v>449</v>
      </c>
      <c r="L227" s="2" t="s">
        <v>401</v>
      </c>
      <c r="M227" s="2" t="s">
        <v>400</v>
      </c>
      <c r="N227" s="38">
        <v>618000</v>
      </c>
      <c r="O227" s="37"/>
      <c r="P227" s="8" t="str">
        <f t="shared" si="7"/>
        <v>E00633602400000000000</v>
      </c>
      <c r="Q227" s="8" t="str">
        <f t="shared" si="8"/>
        <v>3</v>
      </c>
    </row>
    <row r="228" spans="1:17" s="36" customFormat="1" ht="20.100000000000001" customHeight="1" x14ac:dyDescent="0.25">
      <c r="A228" s="40"/>
      <c r="B228" s="2" t="s">
        <v>409</v>
      </c>
      <c r="C228" s="2" t="s">
        <v>408</v>
      </c>
      <c r="D228" s="2" t="s">
        <v>407</v>
      </c>
      <c r="E228" s="2" t="s">
        <v>406</v>
      </c>
      <c r="F228" s="2" t="s">
        <v>405</v>
      </c>
      <c r="G228" s="2" t="s">
        <v>404</v>
      </c>
      <c r="H228" s="2" t="s">
        <v>403</v>
      </c>
      <c r="I228" s="54" t="s">
        <v>66</v>
      </c>
      <c r="J228" s="2" t="s">
        <v>402</v>
      </c>
      <c r="K228" s="2" t="s">
        <v>449</v>
      </c>
      <c r="L228" s="2" t="s">
        <v>401</v>
      </c>
      <c r="M228" s="2" t="s">
        <v>400</v>
      </c>
      <c r="N228" s="38">
        <v>60000</v>
      </c>
      <c r="O228" s="37"/>
      <c r="P228" s="8" t="str">
        <f t="shared" si="7"/>
        <v>E00633603400000000000</v>
      </c>
      <c r="Q228" s="8" t="str">
        <f t="shared" si="8"/>
        <v>3</v>
      </c>
    </row>
    <row r="229" spans="1:17" s="36" customFormat="1" ht="20.100000000000001" customHeight="1" x14ac:dyDescent="0.25">
      <c r="A229" s="40"/>
      <c r="B229" s="2" t="s">
        <v>409</v>
      </c>
      <c r="C229" s="2" t="s">
        <v>408</v>
      </c>
      <c r="D229" s="2" t="s">
        <v>407</v>
      </c>
      <c r="E229" s="2" t="s">
        <v>406</v>
      </c>
      <c r="F229" s="2" t="s">
        <v>405</v>
      </c>
      <c r="G229" s="2" t="s">
        <v>404</v>
      </c>
      <c r="H229" s="2" t="s">
        <v>403</v>
      </c>
      <c r="I229" s="54" t="s">
        <v>67</v>
      </c>
      <c r="J229" s="2" t="s">
        <v>402</v>
      </c>
      <c r="K229" s="2" t="s">
        <v>449</v>
      </c>
      <c r="L229" s="2" t="s">
        <v>401</v>
      </c>
      <c r="M229" s="2" t="s">
        <v>400</v>
      </c>
      <c r="N229" s="38">
        <v>100000</v>
      </c>
      <c r="O229" s="37"/>
      <c r="P229" s="8" t="str">
        <f t="shared" si="7"/>
        <v>E00633604400000000000</v>
      </c>
      <c r="Q229" s="8" t="str">
        <f t="shared" si="8"/>
        <v>3</v>
      </c>
    </row>
    <row r="230" spans="1:17" s="36" customFormat="1" ht="20.100000000000001" customHeight="1" x14ac:dyDescent="0.25">
      <c r="A230" s="40"/>
      <c r="B230" s="2" t="s">
        <v>409</v>
      </c>
      <c r="C230" s="2" t="s">
        <v>408</v>
      </c>
      <c r="D230" s="2" t="s">
        <v>407</v>
      </c>
      <c r="E230" s="2" t="s">
        <v>406</v>
      </c>
      <c r="F230" s="2" t="s">
        <v>405</v>
      </c>
      <c r="G230" s="2" t="s">
        <v>404</v>
      </c>
      <c r="H230" s="2" t="s">
        <v>403</v>
      </c>
      <c r="I230" s="54" t="s">
        <v>99</v>
      </c>
      <c r="J230" s="2" t="s">
        <v>402</v>
      </c>
      <c r="K230" s="2" t="s">
        <v>449</v>
      </c>
      <c r="L230" s="2" t="s">
        <v>401</v>
      </c>
      <c r="M230" s="2" t="s">
        <v>400</v>
      </c>
      <c r="N230" s="38">
        <v>250000</v>
      </c>
      <c r="O230" s="37"/>
      <c r="P230" s="8" t="str">
        <f t="shared" si="7"/>
        <v>E00633605400000000000</v>
      </c>
      <c r="Q230" s="8" t="str">
        <f t="shared" si="8"/>
        <v>3</v>
      </c>
    </row>
    <row r="231" spans="1:17" s="36" customFormat="1" ht="20.100000000000001" customHeight="1" x14ac:dyDescent="0.25">
      <c r="A231" s="40"/>
      <c r="B231" s="2" t="s">
        <v>409</v>
      </c>
      <c r="C231" s="2" t="s">
        <v>408</v>
      </c>
      <c r="D231" s="2" t="s">
        <v>407</v>
      </c>
      <c r="E231" s="2" t="s">
        <v>406</v>
      </c>
      <c r="F231" s="2" t="s">
        <v>405</v>
      </c>
      <c r="G231" s="2" t="s">
        <v>404</v>
      </c>
      <c r="H231" s="2" t="s">
        <v>403</v>
      </c>
      <c r="I231" s="54" t="s">
        <v>20</v>
      </c>
      <c r="J231" s="2" t="s">
        <v>402</v>
      </c>
      <c r="K231" s="2" t="s">
        <v>449</v>
      </c>
      <c r="L231" s="2" t="s">
        <v>401</v>
      </c>
      <c r="M231" s="2" t="s">
        <v>400</v>
      </c>
      <c r="N231" s="38">
        <v>243000</v>
      </c>
      <c r="O231" s="37"/>
      <c r="P231" s="8" t="str">
        <f t="shared" si="7"/>
        <v>E00633801400000000000</v>
      </c>
      <c r="Q231" s="8" t="str">
        <f t="shared" si="8"/>
        <v>3</v>
      </c>
    </row>
    <row r="232" spans="1:17" s="36" customFormat="1" ht="20.100000000000001" customHeight="1" x14ac:dyDescent="0.25">
      <c r="A232" s="40"/>
      <c r="B232" s="2" t="s">
        <v>409</v>
      </c>
      <c r="C232" s="2" t="s">
        <v>408</v>
      </c>
      <c r="D232" s="2" t="s">
        <v>407</v>
      </c>
      <c r="E232" s="2" t="s">
        <v>406</v>
      </c>
      <c r="F232" s="2" t="s">
        <v>405</v>
      </c>
      <c r="G232" s="2" t="s">
        <v>404</v>
      </c>
      <c r="H232" s="2" t="s">
        <v>403</v>
      </c>
      <c r="I232" s="54" t="s">
        <v>100</v>
      </c>
      <c r="J232" s="2" t="s">
        <v>402</v>
      </c>
      <c r="K232" s="2" t="s">
        <v>449</v>
      </c>
      <c r="L232" s="2" t="s">
        <v>401</v>
      </c>
      <c r="M232" s="2" t="s">
        <v>400</v>
      </c>
      <c r="N232" s="38">
        <v>5000000</v>
      </c>
      <c r="O232" s="37"/>
      <c r="P232" s="8" t="str">
        <f t="shared" si="7"/>
        <v>E00633901400000000000</v>
      </c>
      <c r="Q232" s="8" t="str">
        <f t="shared" si="8"/>
        <v>3</v>
      </c>
    </row>
    <row r="233" spans="1:17" s="36" customFormat="1" ht="20.100000000000001" customHeight="1" x14ac:dyDescent="0.25">
      <c r="A233" s="40"/>
      <c r="B233" s="2" t="s">
        <v>409</v>
      </c>
      <c r="C233" s="2" t="s">
        <v>408</v>
      </c>
      <c r="D233" s="2" t="s">
        <v>407</v>
      </c>
      <c r="E233" s="2" t="s">
        <v>406</v>
      </c>
      <c r="F233" s="2" t="s">
        <v>405</v>
      </c>
      <c r="G233" s="2" t="s">
        <v>404</v>
      </c>
      <c r="H233" s="2" t="s">
        <v>403</v>
      </c>
      <c r="I233" s="54" t="s">
        <v>101</v>
      </c>
      <c r="J233" s="2" t="s">
        <v>402</v>
      </c>
      <c r="K233" s="2" t="s">
        <v>449</v>
      </c>
      <c r="L233" s="2" t="s">
        <v>401</v>
      </c>
      <c r="M233" s="2" t="s">
        <v>400</v>
      </c>
      <c r="N233" s="38">
        <v>80000</v>
      </c>
      <c r="O233" s="37"/>
      <c r="P233" s="8" t="str">
        <f t="shared" si="7"/>
        <v>E00633903400000000000</v>
      </c>
      <c r="Q233" s="8" t="str">
        <f t="shared" si="8"/>
        <v>3</v>
      </c>
    </row>
    <row r="234" spans="1:17" s="36" customFormat="1" ht="20.100000000000001" customHeight="1" x14ac:dyDescent="0.25">
      <c r="A234" s="40"/>
      <c r="B234" s="2" t="s">
        <v>409</v>
      </c>
      <c r="C234" s="2" t="s">
        <v>408</v>
      </c>
      <c r="D234" s="2" t="s">
        <v>407</v>
      </c>
      <c r="E234" s="2" t="s">
        <v>406</v>
      </c>
      <c r="F234" s="2" t="s">
        <v>405</v>
      </c>
      <c r="G234" s="2" t="s">
        <v>404</v>
      </c>
      <c r="H234" s="2" t="s">
        <v>403</v>
      </c>
      <c r="I234" s="54" t="s">
        <v>102</v>
      </c>
      <c r="J234" s="2" t="s">
        <v>402</v>
      </c>
      <c r="K234" s="2" t="s">
        <v>449</v>
      </c>
      <c r="L234" s="2" t="s">
        <v>401</v>
      </c>
      <c r="M234" s="2" t="s">
        <v>400</v>
      </c>
      <c r="N234" s="38">
        <v>100000</v>
      </c>
      <c r="O234" s="37"/>
      <c r="P234" s="8" t="str">
        <f t="shared" si="7"/>
        <v>E00634601400000000000</v>
      </c>
      <c r="Q234" s="8" t="str">
        <f t="shared" si="8"/>
        <v>3</v>
      </c>
    </row>
    <row r="235" spans="1:17" s="36" customFormat="1" ht="20.100000000000001" customHeight="1" x14ac:dyDescent="0.25">
      <c r="A235" s="40"/>
      <c r="B235" s="2" t="s">
        <v>409</v>
      </c>
      <c r="C235" s="2" t="s">
        <v>408</v>
      </c>
      <c r="D235" s="2" t="s">
        <v>407</v>
      </c>
      <c r="E235" s="2" t="s">
        <v>406</v>
      </c>
      <c r="F235" s="2" t="s">
        <v>405</v>
      </c>
      <c r="G235" s="2" t="s">
        <v>404</v>
      </c>
      <c r="H235" s="2" t="s">
        <v>403</v>
      </c>
      <c r="I235" s="54" t="s">
        <v>103</v>
      </c>
      <c r="J235" s="2" t="s">
        <v>402</v>
      </c>
      <c r="K235" s="2" t="s">
        <v>449</v>
      </c>
      <c r="L235" s="2" t="s">
        <v>401</v>
      </c>
      <c r="M235" s="2" t="s">
        <v>400</v>
      </c>
      <c r="N235" s="38">
        <v>372900</v>
      </c>
      <c r="O235" s="37"/>
      <c r="P235" s="8" t="str">
        <f t="shared" si="7"/>
        <v>E00634701400000000000</v>
      </c>
      <c r="Q235" s="8" t="str">
        <f t="shared" si="8"/>
        <v>3</v>
      </c>
    </row>
    <row r="236" spans="1:17" s="36" customFormat="1" ht="20.100000000000001" customHeight="1" x14ac:dyDescent="0.25">
      <c r="A236" s="40"/>
      <c r="B236" s="2" t="s">
        <v>409</v>
      </c>
      <c r="C236" s="2" t="s">
        <v>408</v>
      </c>
      <c r="D236" s="2" t="s">
        <v>407</v>
      </c>
      <c r="E236" s="2" t="s">
        <v>406</v>
      </c>
      <c r="F236" s="2" t="s">
        <v>405</v>
      </c>
      <c r="G236" s="2" t="s">
        <v>404</v>
      </c>
      <c r="H236" s="2" t="s">
        <v>403</v>
      </c>
      <c r="I236" s="54" t="s">
        <v>59</v>
      </c>
      <c r="J236" s="2" t="s">
        <v>402</v>
      </c>
      <c r="K236" s="2" t="s">
        <v>449</v>
      </c>
      <c r="L236" s="2" t="s">
        <v>401</v>
      </c>
      <c r="M236" s="2" t="s">
        <v>400</v>
      </c>
      <c r="N236" s="38">
        <v>1925000</v>
      </c>
      <c r="O236" s="37"/>
      <c r="P236" s="8" t="str">
        <f t="shared" si="7"/>
        <v>E00635101400000000000</v>
      </c>
      <c r="Q236" s="8" t="str">
        <f t="shared" si="8"/>
        <v>3</v>
      </c>
    </row>
    <row r="237" spans="1:17" s="36" customFormat="1" ht="20.100000000000001" customHeight="1" x14ac:dyDescent="0.25">
      <c r="A237" s="40"/>
      <c r="B237" s="2" t="s">
        <v>409</v>
      </c>
      <c r="C237" s="2" t="s">
        <v>408</v>
      </c>
      <c r="D237" s="2" t="s">
        <v>407</v>
      </c>
      <c r="E237" s="2" t="s">
        <v>406</v>
      </c>
      <c r="F237" s="2" t="s">
        <v>405</v>
      </c>
      <c r="G237" s="2" t="s">
        <v>404</v>
      </c>
      <c r="H237" s="2" t="s">
        <v>403</v>
      </c>
      <c r="I237" s="54" t="s">
        <v>40</v>
      </c>
      <c r="J237" s="2" t="s">
        <v>402</v>
      </c>
      <c r="K237" s="2" t="s">
        <v>449</v>
      </c>
      <c r="L237" s="2" t="s">
        <v>401</v>
      </c>
      <c r="M237" s="2" t="s">
        <v>400</v>
      </c>
      <c r="N237" s="38">
        <v>40000</v>
      </c>
      <c r="O237" s="37"/>
      <c r="P237" s="8" t="str">
        <f t="shared" si="7"/>
        <v>E00635201400000000000</v>
      </c>
      <c r="Q237" s="8" t="str">
        <f t="shared" si="8"/>
        <v>3</v>
      </c>
    </row>
    <row r="238" spans="1:17" s="36" customFormat="1" ht="20.100000000000001" customHeight="1" x14ac:dyDescent="0.25">
      <c r="A238" s="40"/>
      <c r="B238" s="2" t="s">
        <v>409</v>
      </c>
      <c r="C238" s="2" t="s">
        <v>408</v>
      </c>
      <c r="D238" s="2" t="s">
        <v>407</v>
      </c>
      <c r="E238" s="2" t="s">
        <v>406</v>
      </c>
      <c r="F238" s="2" t="s">
        <v>405</v>
      </c>
      <c r="G238" s="2" t="s">
        <v>404</v>
      </c>
      <c r="H238" s="2" t="s">
        <v>403</v>
      </c>
      <c r="I238" s="54" t="s">
        <v>41</v>
      </c>
      <c r="J238" s="2" t="s">
        <v>402</v>
      </c>
      <c r="K238" s="2" t="s">
        <v>449</v>
      </c>
      <c r="L238" s="2" t="s">
        <v>401</v>
      </c>
      <c r="M238" s="2" t="s">
        <v>400</v>
      </c>
      <c r="N238" s="38">
        <v>3155000</v>
      </c>
      <c r="O238" s="37"/>
      <c r="P238" s="8" t="str">
        <f t="shared" si="7"/>
        <v>E00635301400000000000</v>
      </c>
      <c r="Q238" s="8" t="str">
        <f t="shared" si="8"/>
        <v>3</v>
      </c>
    </row>
    <row r="239" spans="1:17" s="36" customFormat="1" ht="20.100000000000001" customHeight="1" x14ac:dyDescent="0.25">
      <c r="A239" s="40"/>
      <c r="B239" s="2" t="s">
        <v>409</v>
      </c>
      <c r="C239" s="2" t="s">
        <v>408</v>
      </c>
      <c r="D239" s="2" t="s">
        <v>407</v>
      </c>
      <c r="E239" s="2" t="s">
        <v>406</v>
      </c>
      <c r="F239" s="2" t="s">
        <v>405</v>
      </c>
      <c r="G239" s="2" t="s">
        <v>404</v>
      </c>
      <c r="H239" s="2" t="s">
        <v>403</v>
      </c>
      <c r="I239" s="54" t="s">
        <v>42</v>
      </c>
      <c r="J239" s="2" t="s">
        <v>402</v>
      </c>
      <c r="K239" s="2" t="s">
        <v>449</v>
      </c>
      <c r="L239" s="2" t="s">
        <v>401</v>
      </c>
      <c r="M239" s="2" t="s">
        <v>400</v>
      </c>
      <c r="N239" s="38">
        <v>6688647</v>
      </c>
      <c r="O239" s="37"/>
      <c r="P239" s="8" t="str">
        <f t="shared" si="7"/>
        <v>E00635401400000000000</v>
      </c>
      <c r="Q239" s="8" t="str">
        <f t="shared" si="8"/>
        <v>3</v>
      </c>
    </row>
    <row r="240" spans="1:17" s="36" customFormat="1" ht="20.100000000000001" customHeight="1" x14ac:dyDescent="0.25">
      <c r="A240" s="40"/>
      <c r="B240" s="2" t="s">
        <v>409</v>
      </c>
      <c r="C240" s="2" t="s">
        <v>408</v>
      </c>
      <c r="D240" s="2" t="s">
        <v>407</v>
      </c>
      <c r="E240" s="2" t="s">
        <v>406</v>
      </c>
      <c r="F240" s="2" t="s">
        <v>405</v>
      </c>
      <c r="G240" s="2" t="s">
        <v>404</v>
      </c>
      <c r="H240" s="2" t="s">
        <v>403</v>
      </c>
      <c r="I240" s="54" t="s">
        <v>60</v>
      </c>
      <c r="J240" s="2" t="s">
        <v>402</v>
      </c>
      <c r="K240" s="2" t="s">
        <v>449</v>
      </c>
      <c r="L240" s="2" t="s">
        <v>401</v>
      </c>
      <c r="M240" s="2" t="s">
        <v>400</v>
      </c>
      <c r="N240" s="38">
        <v>482000</v>
      </c>
      <c r="O240" s="37"/>
      <c r="P240" s="8" t="str">
        <f t="shared" si="7"/>
        <v>E00635501400000000000</v>
      </c>
      <c r="Q240" s="8" t="str">
        <f t="shared" si="8"/>
        <v>3</v>
      </c>
    </row>
    <row r="241" spans="1:17" s="36" customFormat="1" ht="20.100000000000001" customHeight="1" x14ac:dyDescent="0.25">
      <c r="A241" s="40"/>
      <c r="B241" s="2" t="s">
        <v>409</v>
      </c>
      <c r="C241" s="2" t="s">
        <v>408</v>
      </c>
      <c r="D241" s="2" t="s">
        <v>407</v>
      </c>
      <c r="E241" s="2" t="s">
        <v>406</v>
      </c>
      <c r="F241" s="2" t="s">
        <v>405</v>
      </c>
      <c r="G241" s="2" t="s">
        <v>404</v>
      </c>
      <c r="H241" s="2" t="s">
        <v>403</v>
      </c>
      <c r="I241" s="54" t="s">
        <v>43</v>
      </c>
      <c r="J241" s="2" t="s">
        <v>402</v>
      </c>
      <c r="K241" s="2" t="s">
        <v>449</v>
      </c>
      <c r="L241" s="2" t="s">
        <v>401</v>
      </c>
      <c r="M241" s="2" t="s">
        <v>400</v>
      </c>
      <c r="N241" s="38">
        <v>6875000</v>
      </c>
      <c r="O241" s="37"/>
      <c r="P241" s="8" t="str">
        <f t="shared" si="7"/>
        <v>E00635701400000000000</v>
      </c>
      <c r="Q241" s="8" t="str">
        <f t="shared" si="8"/>
        <v>3</v>
      </c>
    </row>
    <row r="242" spans="1:17" s="36" customFormat="1" ht="20.100000000000001" customHeight="1" x14ac:dyDescent="0.25">
      <c r="A242" s="40"/>
      <c r="B242" s="2" t="s">
        <v>409</v>
      </c>
      <c r="C242" s="2" t="s">
        <v>408</v>
      </c>
      <c r="D242" s="2" t="s">
        <v>407</v>
      </c>
      <c r="E242" s="2" t="s">
        <v>406</v>
      </c>
      <c r="F242" s="2" t="s">
        <v>405</v>
      </c>
      <c r="G242" s="2" t="s">
        <v>404</v>
      </c>
      <c r="H242" s="2" t="s">
        <v>403</v>
      </c>
      <c r="I242" s="54" t="s">
        <v>44</v>
      </c>
      <c r="J242" s="2" t="s">
        <v>402</v>
      </c>
      <c r="K242" s="2" t="s">
        <v>449</v>
      </c>
      <c r="L242" s="2" t="s">
        <v>401</v>
      </c>
      <c r="M242" s="2" t="s">
        <v>400</v>
      </c>
      <c r="N242" s="38">
        <v>1742000</v>
      </c>
      <c r="O242" s="37"/>
      <c r="P242" s="8" t="str">
        <f t="shared" si="7"/>
        <v>E00635801400000000000</v>
      </c>
      <c r="Q242" s="8" t="str">
        <f t="shared" si="8"/>
        <v>3</v>
      </c>
    </row>
    <row r="243" spans="1:17" s="36" customFormat="1" ht="20.100000000000001" customHeight="1" x14ac:dyDescent="0.25">
      <c r="A243" s="40"/>
      <c r="B243" s="2" t="s">
        <v>409</v>
      </c>
      <c r="C243" s="2" t="s">
        <v>408</v>
      </c>
      <c r="D243" s="2" t="s">
        <v>407</v>
      </c>
      <c r="E243" s="2" t="s">
        <v>406</v>
      </c>
      <c r="F243" s="2" t="s">
        <v>405</v>
      </c>
      <c r="G243" s="2" t="s">
        <v>404</v>
      </c>
      <c r="H243" s="2" t="s">
        <v>403</v>
      </c>
      <c r="I243" s="54" t="s">
        <v>45</v>
      </c>
      <c r="J243" s="2" t="s">
        <v>402</v>
      </c>
      <c r="K243" s="2" t="s">
        <v>449</v>
      </c>
      <c r="L243" s="2" t="s">
        <v>401</v>
      </c>
      <c r="M243" s="2" t="s">
        <v>400</v>
      </c>
      <c r="N243" s="38">
        <v>1330000</v>
      </c>
      <c r="O243" s="37"/>
      <c r="P243" s="8" t="str">
        <f t="shared" si="7"/>
        <v>E00635901400000000000</v>
      </c>
      <c r="Q243" s="8" t="str">
        <f t="shared" si="8"/>
        <v>3</v>
      </c>
    </row>
    <row r="244" spans="1:17" s="36" customFormat="1" ht="20.100000000000001" customHeight="1" x14ac:dyDescent="0.25">
      <c r="A244" s="40"/>
      <c r="B244" s="2" t="s">
        <v>409</v>
      </c>
      <c r="C244" s="2" t="s">
        <v>408</v>
      </c>
      <c r="D244" s="2" t="s">
        <v>407</v>
      </c>
      <c r="E244" s="2" t="s">
        <v>406</v>
      </c>
      <c r="F244" s="2" t="s">
        <v>405</v>
      </c>
      <c r="G244" s="2" t="s">
        <v>404</v>
      </c>
      <c r="H244" s="2" t="s">
        <v>403</v>
      </c>
      <c r="I244" s="54" t="s">
        <v>104</v>
      </c>
      <c r="J244" s="2" t="s">
        <v>402</v>
      </c>
      <c r="K244" s="2" t="s">
        <v>449</v>
      </c>
      <c r="L244" s="2" t="s">
        <v>401</v>
      </c>
      <c r="M244" s="2" t="s">
        <v>400</v>
      </c>
      <c r="N244" s="38">
        <v>800000</v>
      </c>
      <c r="O244" s="37"/>
      <c r="P244" s="8" t="str">
        <f t="shared" si="7"/>
        <v>E00637101400000000000</v>
      </c>
      <c r="Q244" s="8" t="str">
        <f t="shared" si="8"/>
        <v>3</v>
      </c>
    </row>
    <row r="245" spans="1:17" s="36" customFormat="1" ht="20.100000000000001" customHeight="1" x14ac:dyDescent="0.25">
      <c r="A245" s="40"/>
      <c r="B245" s="2" t="s">
        <v>409</v>
      </c>
      <c r="C245" s="2" t="s">
        <v>408</v>
      </c>
      <c r="D245" s="2" t="s">
        <v>407</v>
      </c>
      <c r="E245" s="2" t="s">
        <v>406</v>
      </c>
      <c r="F245" s="2" t="s">
        <v>405</v>
      </c>
      <c r="G245" s="2" t="s">
        <v>404</v>
      </c>
      <c r="H245" s="2" t="s">
        <v>403</v>
      </c>
      <c r="I245" s="54" t="s">
        <v>105</v>
      </c>
      <c r="J245" s="2" t="s">
        <v>402</v>
      </c>
      <c r="K245" s="2" t="s">
        <v>449</v>
      </c>
      <c r="L245" s="2" t="s">
        <v>401</v>
      </c>
      <c r="M245" s="2" t="s">
        <v>400</v>
      </c>
      <c r="N245" s="38">
        <v>250000</v>
      </c>
      <c r="O245" s="37"/>
      <c r="P245" s="8" t="str">
        <f t="shared" si="7"/>
        <v>E00637104400000000000</v>
      </c>
      <c r="Q245" s="8" t="str">
        <f t="shared" si="8"/>
        <v>3</v>
      </c>
    </row>
    <row r="246" spans="1:17" s="36" customFormat="1" ht="20.100000000000001" customHeight="1" x14ac:dyDescent="0.25">
      <c r="A246" s="40"/>
      <c r="B246" s="2" t="s">
        <v>409</v>
      </c>
      <c r="C246" s="2" t="s">
        <v>408</v>
      </c>
      <c r="D246" s="2" t="s">
        <v>407</v>
      </c>
      <c r="E246" s="2" t="s">
        <v>406</v>
      </c>
      <c r="F246" s="2" t="s">
        <v>405</v>
      </c>
      <c r="G246" s="2" t="s">
        <v>404</v>
      </c>
      <c r="H246" s="2" t="s">
        <v>403</v>
      </c>
      <c r="I246" s="54" t="s">
        <v>106</v>
      </c>
      <c r="J246" s="2" t="s">
        <v>402</v>
      </c>
      <c r="K246" s="2" t="s">
        <v>449</v>
      </c>
      <c r="L246" s="2" t="s">
        <v>401</v>
      </c>
      <c r="M246" s="2" t="s">
        <v>400</v>
      </c>
      <c r="N246" s="38">
        <v>1000000</v>
      </c>
      <c r="O246" s="37"/>
      <c r="P246" s="8" t="str">
        <f t="shared" si="7"/>
        <v>E00637106400000000000</v>
      </c>
      <c r="Q246" s="8" t="str">
        <f t="shared" si="8"/>
        <v>3</v>
      </c>
    </row>
    <row r="247" spans="1:17" s="36" customFormat="1" ht="20.100000000000001" customHeight="1" x14ac:dyDescent="0.25">
      <c r="A247" s="40"/>
      <c r="B247" s="2" t="s">
        <v>409</v>
      </c>
      <c r="C247" s="2" t="s">
        <v>408</v>
      </c>
      <c r="D247" s="2" t="s">
        <v>407</v>
      </c>
      <c r="E247" s="2" t="s">
        <v>406</v>
      </c>
      <c r="F247" s="2" t="s">
        <v>405</v>
      </c>
      <c r="G247" s="2" t="s">
        <v>404</v>
      </c>
      <c r="H247" s="2" t="s">
        <v>403</v>
      </c>
      <c r="I247" s="54" t="s">
        <v>68</v>
      </c>
      <c r="J247" s="2" t="s">
        <v>402</v>
      </c>
      <c r="K247" s="2" t="s">
        <v>449</v>
      </c>
      <c r="L247" s="2" t="s">
        <v>401</v>
      </c>
      <c r="M247" s="2" t="s">
        <v>400</v>
      </c>
      <c r="N247" s="38">
        <v>425000</v>
      </c>
      <c r="O247" s="37"/>
      <c r="P247" s="8" t="str">
        <f t="shared" si="7"/>
        <v>E00637201400000000000</v>
      </c>
      <c r="Q247" s="8" t="str">
        <f t="shared" si="8"/>
        <v>3</v>
      </c>
    </row>
    <row r="248" spans="1:17" s="36" customFormat="1" ht="20.100000000000001" customHeight="1" x14ac:dyDescent="0.25">
      <c r="A248" s="40"/>
      <c r="B248" s="2" t="s">
        <v>409</v>
      </c>
      <c r="C248" s="2" t="s">
        <v>408</v>
      </c>
      <c r="D248" s="2" t="s">
        <v>407</v>
      </c>
      <c r="E248" s="2" t="s">
        <v>406</v>
      </c>
      <c r="F248" s="2" t="s">
        <v>405</v>
      </c>
      <c r="G248" s="2" t="s">
        <v>404</v>
      </c>
      <c r="H248" s="2" t="s">
        <v>403</v>
      </c>
      <c r="I248" s="54" t="s">
        <v>61</v>
      </c>
      <c r="J248" s="2" t="s">
        <v>402</v>
      </c>
      <c r="K248" s="2" t="s">
        <v>449</v>
      </c>
      <c r="L248" s="2" t="s">
        <v>401</v>
      </c>
      <c r="M248" s="2" t="s">
        <v>400</v>
      </c>
      <c r="N248" s="38">
        <v>240000</v>
      </c>
      <c r="O248" s="37"/>
      <c r="P248" s="8" t="str">
        <f t="shared" si="7"/>
        <v>E00637204400000000000</v>
      </c>
      <c r="Q248" s="8" t="str">
        <f t="shared" si="8"/>
        <v>3</v>
      </c>
    </row>
    <row r="249" spans="1:17" s="36" customFormat="1" ht="20.100000000000001" customHeight="1" x14ac:dyDescent="0.25">
      <c r="A249" s="40"/>
      <c r="B249" s="2" t="s">
        <v>409</v>
      </c>
      <c r="C249" s="2" t="s">
        <v>408</v>
      </c>
      <c r="D249" s="2" t="s">
        <v>407</v>
      </c>
      <c r="E249" s="2" t="s">
        <v>406</v>
      </c>
      <c r="F249" s="2" t="s">
        <v>405</v>
      </c>
      <c r="G249" s="2" t="s">
        <v>404</v>
      </c>
      <c r="H249" s="2" t="s">
        <v>403</v>
      </c>
      <c r="I249" s="54" t="s">
        <v>107</v>
      </c>
      <c r="J249" s="2" t="s">
        <v>402</v>
      </c>
      <c r="K249" s="2" t="s">
        <v>449</v>
      </c>
      <c r="L249" s="2" t="s">
        <v>401</v>
      </c>
      <c r="M249" s="2" t="s">
        <v>400</v>
      </c>
      <c r="N249" s="38">
        <v>100000</v>
      </c>
      <c r="O249" s="37"/>
      <c r="P249" s="8" t="str">
        <f t="shared" si="7"/>
        <v>E00637206400000000000</v>
      </c>
      <c r="Q249" s="8" t="str">
        <f t="shared" si="8"/>
        <v>3</v>
      </c>
    </row>
    <row r="250" spans="1:17" s="36" customFormat="1" ht="20.100000000000001" customHeight="1" x14ac:dyDescent="0.25">
      <c r="A250" s="40"/>
      <c r="B250" s="2" t="s">
        <v>409</v>
      </c>
      <c r="C250" s="2" t="s">
        <v>408</v>
      </c>
      <c r="D250" s="2" t="s">
        <v>407</v>
      </c>
      <c r="E250" s="2" t="s">
        <v>406</v>
      </c>
      <c r="F250" s="2" t="s">
        <v>405</v>
      </c>
      <c r="G250" s="2" t="s">
        <v>404</v>
      </c>
      <c r="H250" s="2" t="s">
        <v>403</v>
      </c>
      <c r="I250" s="54" t="s">
        <v>69</v>
      </c>
      <c r="J250" s="2" t="s">
        <v>402</v>
      </c>
      <c r="K250" s="2" t="s">
        <v>449</v>
      </c>
      <c r="L250" s="2" t="s">
        <v>401</v>
      </c>
      <c r="M250" s="2" t="s">
        <v>400</v>
      </c>
      <c r="N250" s="38">
        <v>1970000</v>
      </c>
      <c r="O250" s="37"/>
      <c r="P250" s="8" t="str">
        <f t="shared" si="7"/>
        <v>E00637501400000000000</v>
      </c>
      <c r="Q250" s="8" t="str">
        <f t="shared" si="8"/>
        <v>3</v>
      </c>
    </row>
    <row r="251" spans="1:17" s="36" customFormat="1" ht="20.100000000000001" customHeight="1" x14ac:dyDescent="0.25">
      <c r="A251" s="40"/>
      <c r="B251" s="2" t="s">
        <v>409</v>
      </c>
      <c r="C251" s="2" t="s">
        <v>408</v>
      </c>
      <c r="D251" s="2" t="s">
        <v>407</v>
      </c>
      <c r="E251" s="2" t="s">
        <v>406</v>
      </c>
      <c r="F251" s="2" t="s">
        <v>405</v>
      </c>
      <c r="G251" s="2" t="s">
        <v>404</v>
      </c>
      <c r="H251" s="2" t="s">
        <v>403</v>
      </c>
      <c r="I251" s="54" t="s">
        <v>62</v>
      </c>
      <c r="J251" s="2" t="s">
        <v>402</v>
      </c>
      <c r="K251" s="2" t="s">
        <v>449</v>
      </c>
      <c r="L251" s="2" t="s">
        <v>401</v>
      </c>
      <c r="M251" s="2" t="s">
        <v>400</v>
      </c>
      <c r="N251" s="38">
        <v>635000</v>
      </c>
      <c r="O251" s="37"/>
      <c r="P251" s="8" t="str">
        <f t="shared" si="7"/>
        <v>E00637504400000000000</v>
      </c>
      <c r="Q251" s="8" t="str">
        <f t="shared" si="8"/>
        <v>3</v>
      </c>
    </row>
    <row r="252" spans="1:17" s="36" customFormat="1" ht="20.100000000000001" customHeight="1" x14ac:dyDescent="0.25">
      <c r="A252" s="40"/>
      <c r="B252" s="2" t="s">
        <v>409</v>
      </c>
      <c r="C252" s="2" t="s">
        <v>408</v>
      </c>
      <c r="D252" s="2" t="s">
        <v>407</v>
      </c>
      <c r="E252" s="2" t="s">
        <v>406</v>
      </c>
      <c r="F252" s="2" t="s">
        <v>405</v>
      </c>
      <c r="G252" s="2" t="s">
        <v>404</v>
      </c>
      <c r="H252" s="2" t="s">
        <v>403</v>
      </c>
      <c r="I252" s="54" t="s">
        <v>108</v>
      </c>
      <c r="J252" s="2" t="s">
        <v>402</v>
      </c>
      <c r="K252" s="2" t="s">
        <v>449</v>
      </c>
      <c r="L252" s="2" t="s">
        <v>401</v>
      </c>
      <c r="M252" s="2" t="s">
        <v>400</v>
      </c>
      <c r="N252" s="38">
        <v>960000</v>
      </c>
      <c r="O252" s="37"/>
      <c r="P252" s="8" t="str">
        <f t="shared" si="7"/>
        <v>E00637602400000000000</v>
      </c>
      <c r="Q252" s="8" t="str">
        <f t="shared" si="8"/>
        <v>3</v>
      </c>
    </row>
    <row r="253" spans="1:17" s="36" customFormat="1" ht="20.100000000000001" customHeight="1" x14ac:dyDescent="0.25">
      <c r="A253" s="40"/>
      <c r="B253" s="2" t="s">
        <v>409</v>
      </c>
      <c r="C253" s="2" t="s">
        <v>408</v>
      </c>
      <c r="D253" s="2" t="s">
        <v>407</v>
      </c>
      <c r="E253" s="2" t="s">
        <v>406</v>
      </c>
      <c r="F253" s="2" t="s">
        <v>405</v>
      </c>
      <c r="G253" s="2" t="s">
        <v>404</v>
      </c>
      <c r="H253" s="2" t="s">
        <v>403</v>
      </c>
      <c r="I253" s="54" t="s">
        <v>70</v>
      </c>
      <c r="J253" s="2" t="s">
        <v>402</v>
      </c>
      <c r="K253" s="2" t="s">
        <v>449</v>
      </c>
      <c r="L253" s="2" t="s">
        <v>401</v>
      </c>
      <c r="M253" s="2" t="s">
        <v>400</v>
      </c>
      <c r="N253" s="38">
        <v>45000</v>
      </c>
      <c r="O253" s="37"/>
      <c r="P253" s="8" t="str">
        <f t="shared" si="7"/>
        <v>E00638201400000000000</v>
      </c>
      <c r="Q253" s="8" t="str">
        <f t="shared" si="8"/>
        <v>3</v>
      </c>
    </row>
    <row r="254" spans="1:17" s="36" customFormat="1" ht="20.100000000000001" customHeight="1" x14ac:dyDescent="0.25">
      <c r="A254" s="40"/>
      <c r="B254" s="2" t="s">
        <v>409</v>
      </c>
      <c r="C254" s="2" t="s">
        <v>408</v>
      </c>
      <c r="D254" s="2" t="s">
        <v>407</v>
      </c>
      <c r="E254" s="2" t="s">
        <v>406</v>
      </c>
      <c r="F254" s="2" t="s">
        <v>405</v>
      </c>
      <c r="G254" s="2" t="s">
        <v>404</v>
      </c>
      <c r="H254" s="2" t="s">
        <v>403</v>
      </c>
      <c r="I254" s="54" t="s">
        <v>109</v>
      </c>
      <c r="J254" s="2" t="s">
        <v>402</v>
      </c>
      <c r="K254" s="2" t="s">
        <v>449</v>
      </c>
      <c r="L254" s="2" t="s">
        <v>401</v>
      </c>
      <c r="M254" s="2" t="s">
        <v>400</v>
      </c>
      <c r="N254" s="38">
        <v>900000</v>
      </c>
      <c r="O254" s="37"/>
      <c r="P254" s="8" t="str">
        <f t="shared" si="7"/>
        <v>E00638301400000000000</v>
      </c>
      <c r="Q254" s="8" t="str">
        <f t="shared" si="8"/>
        <v>3</v>
      </c>
    </row>
    <row r="255" spans="1:17" s="36" customFormat="1" ht="20.100000000000001" customHeight="1" x14ac:dyDescent="0.25">
      <c r="A255" s="40"/>
      <c r="B255" s="2" t="s">
        <v>409</v>
      </c>
      <c r="C255" s="2" t="s">
        <v>408</v>
      </c>
      <c r="D255" s="2" t="s">
        <v>407</v>
      </c>
      <c r="E255" s="2" t="s">
        <v>406</v>
      </c>
      <c r="F255" s="2" t="s">
        <v>405</v>
      </c>
      <c r="G255" s="2" t="s">
        <v>404</v>
      </c>
      <c r="H255" s="2" t="s">
        <v>403</v>
      </c>
      <c r="I255" s="54" t="s">
        <v>110</v>
      </c>
      <c r="J255" s="2" t="s">
        <v>402</v>
      </c>
      <c r="K255" s="2" t="s">
        <v>449</v>
      </c>
      <c r="L255" s="2" t="s">
        <v>401</v>
      </c>
      <c r="M255" s="2" t="s">
        <v>400</v>
      </c>
      <c r="N255" s="38">
        <v>10000</v>
      </c>
      <c r="O255" s="37"/>
      <c r="P255" s="8" t="str">
        <f t="shared" si="7"/>
        <v>E00638501400000000000</v>
      </c>
      <c r="Q255" s="8" t="str">
        <f t="shared" si="8"/>
        <v>3</v>
      </c>
    </row>
    <row r="256" spans="1:17" s="36" customFormat="1" ht="20.100000000000001" customHeight="1" x14ac:dyDescent="0.25">
      <c r="A256" s="40"/>
      <c r="B256" s="2" t="s">
        <v>409</v>
      </c>
      <c r="C256" s="2" t="s">
        <v>408</v>
      </c>
      <c r="D256" s="2" t="s">
        <v>407</v>
      </c>
      <c r="E256" s="2" t="s">
        <v>406</v>
      </c>
      <c r="F256" s="2" t="s">
        <v>405</v>
      </c>
      <c r="G256" s="2" t="s">
        <v>404</v>
      </c>
      <c r="H256" s="2" t="s">
        <v>403</v>
      </c>
      <c r="I256" s="54" t="s">
        <v>111</v>
      </c>
      <c r="J256" s="2" t="s">
        <v>402</v>
      </c>
      <c r="K256" s="2" t="s">
        <v>449</v>
      </c>
      <c r="L256" s="2" t="s">
        <v>401</v>
      </c>
      <c r="M256" s="2" t="s">
        <v>400</v>
      </c>
      <c r="N256" s="38">
        <v>100000</v>
      </c>
      <c r="O256" s="37"/>
      <c r="P256" s="8" t="str">
        <f t="shared" si="7"/>
        <v>E00639201400000000000</v>
      </c>
      <c r="Q256" s="8" t="str">
        <f t="shared" si="8"/>
        <v>3</v>
      </c>
    </row>
    <row r="257" spans="1:17" s="36" customFormat="1" ht="20.100000000000001" customHeight="1" x14ac:dyDescent="0.25">
      <c r="A257" s="40"/>
      <c r="B257" s="2" t="s">
        <v>409</v>
      </c>
      <c r="C257" s="2" t="s">
        <v>408</v>
      </c>
      <c r="D257" s="2" t="s">
        <v>407</v>
      </c>
      <c r="E257" s="2" t="s">
        <v>406</v>
      </c>
      <c r="F257" s="2" t="s">
        <v>405</v>
      </c>
      <c r="G257" s="2" t="s">
        <v>404</v>
      </c>
      <c r="H257" s="2" t="s">
        <v>403</v>
      </c>
      <c r="I257" s="54" t="s">
        <v>71</v>
      </c>
      <c r="J257" s="2" t="s">
        <v>402</v>
      </c>
      <c r="K257" s="2" t="s">
        <v>449</v>
      </c>
      <c r="L257" s="2" t="s">
        <v>401</v>
      </c>
      <c r="M257" s="2" t="s">
        <v>400</v>
      </c>
      <c r="N257" s="38">
        <v>150000</v>
      </c>
      <c r="O257" s="37"/>
      <c r="P257" s="8" t="str">
        <f t="shared" si="7"/>
        <v>E00639202400000000000</v>
      </c>
      <c r="Q257" s="8" t="str">
        <f t="shared" si="8"/>
        <v>3</v>
      </c>
    </row>
    <row r="258" spans="1:17" s="36" customFormat="1" ht="20.100000000000001" customHeight="1" x14ac:dyDescent="0.25">
      <c r="A258" s="40"/>
      <c r="B258" s="2" t="s">
        <v>409</v>
      </c>
      <c r="C258" s="2" t="s">
        <v>408</v>
      </c>
      <c r="D258" s="2" t="s">
        <v>407</v>
      </c>
      <c r="E258" s="2" t="s">
        <v>406</v>
      </c>
      <c r="F258" s="2" t="s">
        <v>405</v>
      </c>
      <c r="G258" s="2" t="s">
        <v>404</v>
      </c>
      <c r="H258" s="2" t="s">
        <v>403</v>
      </c>
      <c r="I258" s="54" t="s">
        <v>112</v>
      </c>
      <c r="J258" s="2" t="s">
        <v>402</v>
      </c>
      <c r="K258" s="2" t="s">
        <v>449</v>
      </c>
      <c r="L258" s="2" t="s">
        <v>401</v>
      </c>
      <c r="M258" s="2" t="s">
        <v>400</v>
      </c>
      <c r="N258" s="38">
        <v>550000</v>
      </c>
      <c r="O258" s="37"/>
      <c r="P258" s="8" t="str">
        <f t="shared" si="7"/>
        <v>E00639301400000000000</v>
      </c>
      <c r="Q258" s="8" t="str">
        <f t="shared" si="8"/>
        <v>3</v>
      </c>
    </row>
    <row r="259" spans="1:17" s="36" customFormat="1" ht="20.100000000000001" customHeight="1" thickBot="1" x14ac:dyDescent="0.3">
      <c r="A259" s="40"/>
      <c r="B259" s="2" t="s">
        <v>409</v>
      </c>
      <c r="C259" s="2" t="s">
        <v>408</v>
      </c>
      <c r="D259" s="2" t="s">
        <v>407</v>
      </c>
      <c r="E259" s="2" t="s">
        <v>406</v>
      </c>
      <c r="F259" s="2" t="s">
        <v>405</v>
      </c>
      <c r="G259" s="2" t="s">
        <v>404</v>
      </c>
      <c r="H259" s="2" t="s">
        <v>403</v>
      </c>
      <c r="I259" s="54" t="s">
        <v>113</v>
      </c>
      <c r="J259" s="2" t="s">
        <v>402</v>
      </c>
      <c r="K259" s="2" t="s">
        <v>449</v>
      </c>
      <c r="L259" s="2" t="s">
        <v>401</v>
      </c>
      <c r="M259" s="2" t="s">
        <v>400</v>
      </c>
      <c r="N259" s="38">
        <v>5000000</v>
      </c>
      <c r="O259" s="37"/>
      <c r="P259" s="8" t="str">
        <f t="shared" si="7"/>
        <v>E00639401400000000000</v>
      </c>
      <c r="Q259" s="8" t="str">
        <f t="shared" si="8"/>
        <v>3</v>
      </c>
    </row>
    <row r="260" spans="1:17" ht="20.100000000000001" customHeight="1" thickBot="1" x14ac:dyDescent="0.3">
      <c r="A260" s="35"/>
      <c r="B260" s="3" t="s">
        <v>399</v>
      </c>
      <c r="C260" s="3"/>
      <c r="D260" s="3"/>
      <c r="E260" s="3"/>
      <c r="F260" s="3"/>
      <c r="G260" s="3"/>
      <c r="H260" s="3"/>
      <c r="I260" s="55"/>
      <c r="J260" s="3"/>
      <c r="K260" s="3"/>
      <c r="L260" s="3"/>
      <c r="M260" s="3"/>
      <c r="N260" s="34">
        <f>SUM(N8:N259)</f>
        <v>396041234</v>
      </c>
      <c r="O260" s="33"/>
      <c r="Q260" s="8" t="str">
        <f t="shared" ref="Q260:Q267" si="9">+MID(I260,1,1)</f>
        <v/>
      </c>
    </row>
    <row r="261" spans="1:17" x14ac:dyDescent="0.25">
      <c r="O261" s="31"/>
      <c r="Q261" s="8" t="str">
        <f t="shared" si="9"/>
        <v/>
      </c>
    </row>
    <row r="262" spans="1:17" x14ac:dyDescent="0.25">
      <c r="O262" s="31"/>
      <c r="Q262" s="8" t="str">
        <f t="shared" si="9"/>
        <v/>
      </c>
    </row>
    <row r="263" spans="1:17" x14ac:dyDescent="0.25">
      <c r="Q263" s="8" t="str">
        <f t="shared" si="9"/>
        <v/>
      </c>
    </row>
    <row r="264" spans="1:17" x14ac:dyDescent="0.25">
      <c r="Q264" s="8" t="str">
        <f t="shared" si="9"/>
        <v/>
      </c>
    </row>
    <row r="265" spans="1:17" x14ac:dyDescent="0.25">
      <c r="Q265" s="8" t="str">
        <f t="shared" si="9"/>
        <v/>
      </c>
    </row>
    <row r="266" spans="1:17" x14ac:dyDescent="0.25">
      <c r="Q266" s="8" t="str">
        <f t="shared" si="9"/>
        <v/>
      </c>
    </row>
    <row r="267" spans="1:17" x14ac:dyDescent="0.25">
      <c r="Q267" s="8" t="str">
        <f t="shared" si="9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E7B9-CD3D-4AFB-998B-4A5BCE2F5947}">
  <dimension ref="A1:H11"/>
  <sheetViews>
    <sheetView showGridLines="0" workbookViewId="0">
      <selection sqref="A1:J1"/>
    </sheetView>
  </sheetViews>
  <sheetFormatPr baseColWidth="10" defaultRowHeight="12.75" x14ac:dyDescent="0.2"/>
  <cols>
    <col min="1" max="1" width="6" customWidth="1"/>
    <col min="2" max="2" width="2.140625" customWidth="1"/>
    <col min="3" max="3" width="7.7109375" customWidth="1"/>
    <col min="4" max="4" width="46.7109375" customWidth="1"/>
    <col min="5" max="8" width="14.5703125" customWidth="1"/>
  </cols>
  <sheetData>
    <row r="1" spans="1:8" ht="18" x14ac:dyDescent="0.2">
      <c r="A1" s="131" t="s">
        <v>1</v>
      </c>
      <c r="B1" s="131"/>
      <c r="C1" s="131"/>
      <c r="D1" s="131"/>
      <c r="E1" s="131"/>
      <c r="F1" s="131"/>
      <c r="G1" s="131"/>
      <c r="H1" s="131"/>
    </row>
    <row r="2" spans="1:8" ht="18" x14ac:dyDescent="0.2">
      <c r="A2" s="131" t="s">
        <v>513</v>
      </c>
      <c r="B2" s="131"/>
      <c r="C2" s="131"/>
      <c r="D2" s="131"/>
      <c r="E2" s="131"/>
      <c r="F2" s="131"/>
      <c r="G2" s="131"/>
      <c r="H2" s="131"/>
    </row>
    <row r="3" spans="1:8" ht="15" x14ac:dyDescent="0.2">
      <c r="A3" s="132" t="s">
        <v>114</v>
      </c>
      <c r="B3" s="132"/>
      <c r="C3" s="132"/>
      <c r="D3" s="132"/>
      <c r="E3" s="132"/>
      <c r="F3" s="132"/>
      <c r="G3" s="132"/>
      <c r="H3" s="132"/>
    </row>
    <row r="4" spans="1:8" ht="14.25" thickBot="1" x14ac:dyDescent="0.25">
      <c r="A4" s="6"/>
      <c r="B4" s="6"/>
      <c r="C4" s="6"/>
      <c r="D4" s="6"/>
      <c r="E4" s="6"/>
      <c r="F4" s="6"/>
      <c r="G4" s="6"/>
      <c r="H4" s="6"/>
    </row>
    <row r="5" spans="1:8" ht="15" thickTop="1" x14ac:dyDescent="0.2">
      <c r="A5" s="133" t="s">
        <v>504</v>
      </c>
      <c r="B5" s="134"/>
      <c r="C5" s="134"/>
      <c r="D5" s="135"/>
      <c r="E5" s="103">
        <v>1000</v>
      </c>
      <c r="F5" s="104">
        <v>2000</v>
      </c>
      <c r="G5" s="104">
        <v>3000</v>
      </c>
      <c r="H5" s="139" t="s">
        <v>399</v>
      </c>
    </row>
    <row r="6" spans="1:8" ht="29.25" thickBot="1" x14ac:dyDescent="0.25">
      <c r="A6" s="136"/>
      <c r="B6" s="137"/>
      <c r="C6" s="137"/>
      <c r="D6" s="138"/>
      <c r="E6" s="105" t="s">
        <v>505</v>
      </c>
      <c r="F6" s="106" t="s">
        <v>506</v>
      </c>
      <c r="G6" s="106" t="s">
        <v>507</v>
      </c>
      <c r="H6" s="140"/>
    </row>
    <row r="7" spans="1:8" ht="24.75" customHeight="1" thickTop="1" x14ac:dyDescent="0.2">
      <c r="A7" s="88"/>
      <c r="B7" s="6"/>
      <c r="C7" s="6"/>
      <c r="D7" s="6"/>
      <c r="E7" s="89"/>
      <c r="F7" s="90"/>
      <c r="G7" s="90"/>
      <c r="H7" s="91"/>
    </row>
    <row r="8" spans="1:8" ht="24.75" customHeight="1" x14ac:dyDescent="0.2">
      <c r="A8" s="107" t="s">
        <v>404</v>
      </c>
      <c r="B8" s="129" t="s">
        <v>508</v>
      </c>
      <c r="C8" s="129"/>
      <c r="D8" s="130"/>
      <c r="E8" s="92">
        <f>+SUMIF('TOTAL RECURSOS 2021'!$S:$S,1,'TOTAL RECURSOS 2021'!$N:$N)</f>
        <v>122338915</v>
      </c>
      <c r="F8" s="92">
        <f>+SUMIF('TOTAL RECURSOS 2021'!$S:$S,2,'TOTAL RECURSOS 2021'!$N:$N)</f>
        <v>17819828</v>
      </c>
      <c r="G8" s="92">
        <f>+SUMIF('TOTAL RECURSOS 2021'!$S:$S,3,'TOTAL RECURSOS 2021'!$N:$N)</f>
        <v>85218542</v>
      </c>
      <c r="H8" s="93">
        <f>+E8+F8+G8</f>
        <v>225377285</v>
      </c>
    </row>
    <row r="9" spans="1:8" ht="36" customHeight="1" x14ac:dyDescent="0.2">
      <c r="A9" s="94"/>
      <c r="B9" s="6"/>
      <c r="C9" s="95" t="s">
        <v>403</v>
      </c>
      <c r="D9" s="96" t="s">
        <v>509</v>
      </c>
      <c r="E9" s="92">
        <f>+E8</f>
        <v>122338915</v>
      </c>
      <c r="F9" s="92">
        <f>+F8</f>
        <v>17819828</v>
      </c>
      <c r="G9" s="92">
        <f>+G8</f>
        <v>85218542</v>
      </c>
      <c r="H9" s="92">
        <f>+H8</f>
        <v>225377285</v>
      </c>
    </row>
    <row r="10" spans="1:8" ht="14.25" thickBot="1" x14ac:dyDescent="0.25">
      <c r="A10" s="97"/>
      <c r="B10" s="98"/>
      <c r="C10" s="99"/>
      <c r="D10" s="98"/>
      <c r="E10" s="100"/>
      <c r="F10" s="101"/>
      <c r="G10" s="101"/>
      <c r="H10" s="102"/>
    </row>
    <row r="11" spans="1:8" ht="13.5" thickTop="1" x14ac:dyDescent="0.2"/>
  </sheetData>
  <mergeCells count="6">
    <mergeCell ref="B8:D8"/>
    <mergeCell ref="A1:H1"/>
    <mergeCell ref="A2:H2"/>
    <mergeCell ref="A3:H3"/>
    <mergeCell ref="A5:D6"/>
    <mergeCell ref="H5:H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2B66-A485-48A7-A2CF-5029BEC03F6A}">
  <dimension ref="A1:J278"/>
  <sheetViews>
    <sheetView showGridLines="0" tabSelected="1" workbookViewId="0">
      <selection sqref="A1:J1"/>
    </sheetView>
  </sheetViews>
  <sheetFormatPr baseColWidth="10" defaultRowHeight="13.5" x14ac:dyDescent="0.25"/>
  <cols>
    <col min="1" max="1" width="16.570312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516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/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/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25">
      <c r="A7" s="85" t="s">
        <v>503</v>
      </c>
      <c r="B7" s="121"/>
      <c r="C7" s="124"/>
      <c r="D7" s="108" t="s">
        <v>482</v>
      </c>
      <c r="E7" s="108" t="s">
        <v>483</v>
      </c>
      <c r="F7" s="108" t="s">
        <v>484</v>
      </c>
      <c r="G7" s="56" t="s">
        <v>469</v>
      </c>
      <c r="H7" s="108" t="s">
        <v>482</v>
      </c>
      <c r="I7" s="108" t="s">
        <v>483</v>
      </c>
      <c r="J7" s="63" t="s">
        <v>484</v>
      </c>
    </row>
    <row r="8" spans="1:10" s="9" customFormat="1" ht="17.100000000000001" hidden="1" customHeight="1" thickBot="1" x14ac:dyDescent="0.3">
      <c r="A8" s="59" t="s">
        <v>117</v>
      </c>
      <c r="B8" s="122"/>
      <c r="C8" s="125"/>
      <c r="D8" s="108"/>
      <c r="E8" s="108"/>
      <c r="F8" s="79" t="s">
        <v>400</v>
      </c>
      <c r="G8" s="57" t="s">
        <v>470</v>
      </c>
      <c r="H8" s="78"/>
      <c r="I8" s="109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+C11+C14+C19+C25++C39+C47</f>
        <v>144507690</v>
      </c>
      <c r="D10" s="18">
        <f>+D11+D14+D19+D25+D39+D47</f>
        <v>4782434</v>
      </c>
      <c r="E10" s="18">
        <f t="shared" ref="E10:J10" si="0">+E11+E14+E19+E25++E39+E47</f>
        <v>11795787</v>
      </c>
      <c r="F10" s="18">
        <f t="shared" si="0"/>
        <v>123649307</v>
      </c>
      <c r="G10" s="18">
        <f t="shared" si="0"/>
        <v>0</v>
      </c>
      <c r="H10" s="18">
        <f t="shared" si="0"/>
        <v>33660</v>
      </c>
      <c r="I10" s="18">
        <f t="shared" si="0"/>
        <v>1340276</v>
      </c>
      <c r="J10" s="18">
        <f t="shared" si="0"/>
        <v>2906226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30602821</v>
      </c>
      <c r="D11" s="20">
        <f t="shared" si="1"/>
        <v>1048851</v>
      </c>
      <c r="E11" s="20">
        <f t="shared" si="1"/>
        <v>3428003</v>
      </c>
      <c r="F11" s="20">
        <f t="shared" si="1"/>
        <v>26125967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30602821</v>
      </c>
      <c r="D12" s="22">
        <f t="shared" si="1"/>
        <v>1048851</v>
      </c>
      <c r="E12" s="22">
        <f t="shared" si="1"/>
        <v>3428003</v>
      </c>
      <c r="F12" s="22">
        <f t="shared" si="1"/>
        <v>26125967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30602821</v>
      </c>
      <c r="D13" s="22">
        <f>+SUMIF('TOTAL RECURSOS 2022'!$P:$P,CONCATENATE("O001",$A13,1,$F$8),'TOTAL RECURSOS 2022'!$N:$N)</f>
        <v>1048851</v>
      </c>
      <c r="E13" s="22">
        <f>+SUMIF('TOTAL RECURSOS 2022'!$P:$P,CONCATENATE("M001",$A13,1,$F$8),'TOTAL RECURSOS 2022'!$N:$N)</f>
        <v>3428003</v>
      </c>
      <c r="F13" s="22">
        <f>+SUMIF('TOTAL RECURSOS 2022'!$P:$P,CONCATENATE("E006",$A13,1,$F$8),'TOTAL RECURSOS 2022'!$N:$N)</f>
        <v>26125967</v>
      </c>
      <c r="G13" s="22">
        <f>+SUMIF('TOTAL RECURSOS 2022'!$P:$P,CONCATENATE("K024",$A13,1,$G$8),'TOTAL RECURSOS 2022'!$N:$N)</f>
        <v>0</v>
      </c>
      <c r="H13" s="22">
        <f>+SUMIF('TOTAL RECURSOS 2022'!$P:$P,CONCATENATE("O001",$A13,4,$F$8),'TOTAL RECURSOS 2022'!$N:$N)</f>
        <v>0</v>
      </c>
      <c r="I13" s="22">
        <f>+SUMIF('TOTAL RECURSOS 2022'!$P:$P,CONCATENATE("M001",$A13,4,$F$8),'TOTAL RECURSOS 2022'!$N:$N)</f>
        <v>0</v>
      </c>
      <c r="J13" s="22">
        <f>+SUMIF('TOTAL RECURSOS 2022'!$P:$P,CONCATENATE("E006",$A13,4,$F$8),'TOTAL RECURSOS 2022'!$N:$N)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>+C15+C17</f>
        <v>3576498</v>
      </c>
      <c r="D14" s="20">
        <f t="shared" ref="D14:J14" si="2">+D15+D17</f>
        <v>0</v>
      </c>
      <c r="E14" s="20">
        <f t="shared" si="2"/>
        <v>0</v>
      </c>
      <c r="F14" s="20">
        <f t="shared" si="2"/>
        <v>1844696</v>
      </c>
      <c r="G14" s="20">
        <f t="shared" si="2"/>
        <v>0</v>
      </c>
      <c r="H14" s="20">
        <f t="shared" si="2"/>
        <v>0</v>
      </c>
      <c r="I14" s="20">
        <f t="shared" si="2"/>
        <v>921029</v>
      </c>
      <c r="J14" s="20">
        <f t="shared" si="2"/>
        <v>810773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ref="C15:J17" si="3">+C16</f>
        <v>3063261</v>
      </c>
      <c r="D15" s="22">
        <f t="shared" si="3"/>
        <v>0</v>
      </c>
      <c r="E15" s="22">
        <f t="shared" si="3"/>
        <v>0</v>
      </c>
      <c r="F15" s="22">
        <f t="shared" si="3"/>
        <v>1844696</v>
      </c>
      <c r="G15" s="22">
        <f t="shared" si="3"/>
        <v>0</v>
      </c>
      <c r="H15" s="22">
        <f t="shared" si="3"/>
        <v>0</v>
      </c>
      <c r="I15" s="22">
        <f t="shared" si="3"/>
        <v>821029</v>
      </c>
      <c r="J15" s="22">
        <f t="shared" si="3"/>
        <v>397536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3063261</v>
      </c>
      <c r="D16" s="22">
        <f>+SUMIF('TOTAL RECURSOS 2022'!$P:$P,CONCATENATE("O001",$A16,1,$F$8),'TOTAL RECURSOS 2022'!$N:$N)</f>
        <v>0</v>
      </c>
      <c r="E16" s="22">
        <f>+SUMIF('TOTAL RECURSOS 2022'!$P:$P,CONCATENATE("M001",$A16,1,$F$8),'TOTAL RECURSOS 2022'!$N:$N)</f>
        <v>0</v>
      </c>
      <c r="F16" s="22">
        <f>+SUMIF('TOTAL RECURSOS 2022'!$P:$P,CONCATENATE("E006",$A16,1,$F$8),'TOTAL RECURSOS 2022'!$N:$N)</f>
        <v>1844696</v>
      </c>
      <c r="G16" s="22">
        <f>+SUMIF('TOTAL RECURSOS 2022'!$P:$P,CONCATENATE("K024",$A16,1,$G$8),'TOTAL RECURSOS 2022'!$N:$N)</f>
        <v>0</v>
      </c>
      <c r="H16" s="22">
        <f>+SUMIF('TOTAL RECURSOS 2022'!$P:$P,CONCATENATE("O001",$A16,4,$F$8),'TOTAL RECURSOS 2022'!$N:$N)</f>
        <v>0</v>
      </c>
      <c r="I16" s="22">
        <f>+SUMIF('TOTAL RECURSOS 2022'!$P:$P,CONCATENATE("M001",$A16,4,$F$8),'TOTAL RECURSOS 2022'!$N:$N)</f>
        <v>821029</v>
      </c>
      <c r="J16" s="22">
        <f>+SUMIF('TOTAL RECURSOS 2022'!$P:$P,CONCATENATE("E006",$A16,4,$F$8),'TOTAL RECURSOS 2022'!$N:$N)</f>
        <v>397536</v>
      </c>
    </row>
    <row r="17" spans="1:10" ht="17.100000000000001" customHeight="1" x14ac:dyDescent="0.25">
      <c r="A17" s="27">
        <v>123</v>
      </c>
      <c r="B17" s="21" t="s">
        <v>499</v>
      </c>
      <c r="C17" s="22">
        <f t="shared" si="3"/>
        <v>513237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100000</v>
      </c>
      <c r="J17" s="22">
        <f t="shared" si="3"/>
        <v>413237</v>
      </c>
    </row>
    <row r="18" spans="1:10" ht="17.100000000000001" customHeight="1" x14ac:dyDescent="0.25">
      <c r="A18" s="28">
        <v>12301</v>
      </c>
      <c r="B18" s="21" t="s">
        <v>500</v>
      </c>
      <c r="C18" s="22">
        <f>+SUM(D18:J18)</f>
        <v>513237</v>
      </c>
      <c r="D18" s="22">
        <f>+SUMIF('TOTAL RECURSOS 2022'!$P:$P,CONCATENATE("O001",$A18,1,$F$8),'TOTAL RECURSOS 2022'!$N:$N)</f>
        <v>0</v>
      </c>
      <c r="E18" s="22">
        <f>+SUMIF('TOTAL RECURSOS 2022'!$P:$P,CONCATENATE("M001",$A18,1,$F$8),'TOTAL RECURSOS 2022'!$N:$N)</f>
        <v>0</v>
      </c>
      <c r="F18" s="22">
        <f>+SUMIF('TOTAL RECURSOS 2022'!$P:$P,CONCATENATE("E006",$A18,1,$F$8),'TOTAL RECURSOS 2022'!$N:$N)</f>
        <v>0</v>
      </c>
      <c r="G18" s="22">
        <f>+SUMIF('TOTAL RECURSOS 2022'!$P:$P,CONCATENATE("K024",$A18,1,$G$8),'TOTAL RECURSOS 2022'!$N:$N)</f>
        <v>0</v>
      </c>
      <c r="H18" s="22">
        <f>+SUMIF('TOTAL RECURSOS 2022'!$P:$P,CONCATENATE("O001",$A18,4,$F$8),'TOTAL RECURSOS 2022'!$N:$N)</f>
        <v>0</v>
      </c>
      <c r="I18" s="22">
        <f>+SUMIF('TOTAL RECURSOS 2022'!$P:$P,CONCATENATE("M001",$A18,4,$F$8),'TOTAL RECURSOS 2022'!$N:$N)</f>
        <v>100000</v>
      </c>
      <c r="J18" s="22">
        <f>+SUMIF('TOTAL RECURSOS 2022'!$P:$P,CONCATENATE("E006",$A18,4,$F$8),'TOTAL RECURSOS 2022'!$N:$N)</f>
        <v>413237</v>
      </c>
    </row>
    <row r="19" spans="1:10" s="9" customFormat="1" ht="17.100000000000001" customHeight="1" x14ac:dyDescent="0.2">
      <c r="A19" s="26">
        <v>1300</v>
      </c>
      <c r="B19" s="19" t="s">
        <v>212</v>
      </c>
      <c r="C19" s="20">
        <f t="shared" ref="C19:J19" si="4">+C20+C22</f>
        <v>4957571</v>
      </c>
      <c r="D19" s="20">
        <f t="shared" si="4"/>
        <v>333861</v>
      </c>
      <c r="E19" s="20">
        <f t="shared" si="4"/>
        <v>687234</v>
      </c>
      <c r="F19" s="20">
        <f t="shared" si="4"/>
        <v>3936476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</row>
    <row r="20" spans="1:10" ht="17.100000000000001" customHeight="1" x14ac:dyDescent="0.25">
      <c r="A20" s="27" t="s">
        <v>120</v>
      </c>
      <c r="B20" s="21" t="s">
        <v>213</v>
      </c>
      <c r="C20" s="22">
        <f t="shared" ref="C20:J20" si="5">+C21</f>
        <v>705120</v>
      </c>
      <c r="D20" s="22">
        <f t="shared" si="5"/>
        <v>20788</v>
      </c>
      <c r="E20" s="22">
        <f t="shared" si="5"/>
        <v>52424</v>
      </c>
      <c r="F20" s="22">
        <f t="shared" si="5"/>
        <v>631908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3</v>
      </c>
      <c r="B21" s="21" t="s">
        <v>214</v>
      </c>
      <c r="C21" s="22">
        <f>+SUM(D21:J21)</f>
        <v>705120</v>
      </c>
      <c r="D21" s="22">
        <f>+SUMIF('TOTAL RECURSOS 2022'!$P:$P,CONCATENATE("O001",$A21,1,$F$8),'TOTAL RECURSOS 2022'!$N:$N)</f>
        <v>20788</v>
      </c>
      <c r="E21" s="22">
        <f>+SUMIF('TOTAL RECURSOS 2022'!$P:$P,CONCATENATE("M001",$A21,1,$F$8),'TOTAL RECURSOS 2022'!$N:$N)</f>
        <v>52424</v>
      </c>
      <c r="F21" s="22">
        <f>+SUMIF('TOTAL RECURSOS 2022'!$P:$P,CONCATENATE("E006",$A21,1,$F$8),'TOTAL RECURSOS 2022'!$N:$N)</f>
        <v>631908</v>
      </c>
      <c r="G21" s="22">
        <f>+SUMIF('TOTAL RECURSOS 2022'!$P:$P,CONCATENATE("K024",$A21,1,$G$8),'TOTAL RECURSOS 2022'!$N:$N)</f>
        <v>0</v>
      </c>
      <c r="H21" s="22">
        <f>+SUMIF('TOTAL RECURSOS 2022'!$P:$P,CONCATENATE("O001",$A21,4,$F$8),'TOTAL RECURSOS 2022'!$N:$N)</f>
        <v>0</v>
      </c>
      <c r="I21" s="22">
        <f>+SUMIF('TOTAL RECURSOS 2022'!$P:$P,CONCATENATE("M001",$A21,4,$F$8),'TOTAL RECURSOS 2022'!$N:$N)</f>
        <v>0</v>
      </c>
      <c r="J21" s="22">
        <f>+SUMIF('TOTAL RECURSOS 2022'!$P:$P,CONCATENATE("E006",$A21,4,$F$8),'TOTAL RECURSOS 2022'!$N:$N)</f>
        <v>0</v>
      </c>
    </row>
    <row r="22" spans="1:10" ht="17.100000000000001" customHeight="1" x14ac:dyDescent="0.25">
      <c r="A22" s="27" t="s">
        <v>121</v>
      </c>
      <c r="B22" s="21" t="s">
        <v>215</v>
      </c>
      <c r="C22" s="22">
        <f t="shared" ref="C22:J22" si="6">+C23+C24</f>
        <v>4252451</v>
      </c>
      <c r="D22" s="22">
        <f t="shared" si="6"/>
        <v>313073</v>
      </c>
      <c r="E22" s="22">
        <f t="shared" si="6"/>
        <v>634810</v>
      </c>
      <c r="F22" s="22">
        <f t="shared" si="6"/>
        <v>3304568</v>
      </c>
      <c r="G22" s="22">
        <f t="shared" si="6"/>
        <v>0</v>
      </c>
      <c r="H22" s="22">
        <f t="shared" si="6"/>
        <v>0</v>
      </c>
      <c r="I22" s="22">
        <f t="shared" si="6"/>
        <v>0</v>
      </c>
      <c r="J22" s="22">
        <f t="shared" si="6"/>
        <v>0</v>
      </c>
    </row>
    <row r="23" spans="1:10" ht="17.100000000000001" customHeight="1" x14ac:dyDescent="0.25">
      <c r="A23" s="28" t="s">
        <v>4</v>
      </c>
      <c r="B23" s="21" t="s">
        <v>216</v>
      </c>
      <c r="C23" s="22">
        <f>+SUM(D23:J23)</f>
        <v>850490</v>
      </c>
      <c r="D23" s="22">
        <f>+SUMIF('TOTAL RECURSOS 2022'!$P:$P,CONCATENATE("O001",$A23,1,$F$8),'TOTAL RECURSOS 2022'!$N:$N)</f>
        <v>24912</v>
      </c>
      <c r="E23" s="22">
        <f>+SUMIF('TOTAL RECURSOS 2022'!$P:$P,CONCATENATE("M001",$A23,1,$F$8),'TOTAL RECURSOS 2022'!$N:$N)</f>
        <v>70367</v>
      </c>
      <c r="F23" s="22">
        <f>+SUMIF('TOTAL RECURSOS 2022'!$P:$P,CONCATENATE("E006",$A23,1,$F$8),'TOTAL RECURSOS 2022'!$N:$N)</f>
        <v>755211</v>
      </c>
      <c r="G23" s="22">
        <f>+SUMIF('TOTAL RECURSOS 2022'!$P:$P,CONCATENATE("K024",$A23,1,$G$8),'TOTAL RECURSOS 2022'!$N:$N)</f>
        <v>0</v>
      </c>
      <c r="H23" s="22">
        <f>+SUMIF('TOTAL RECURSOS 2022'!$P:$P,CONCATENATE("O001",$A23,4,$F$8),'TOTAL RECURSOS 2022'!$N:$N)</f>
        <v>0</v>
      </c>
      <c r="I23" s="22">
        <f>+SUMIF('TOTAL RECURSOS 2022'!$P:$P,CONCATENATE("M001",$A23,4,$F$8),'TOTAL RECURSOS 2022'!$N:$N)</f>
        <v>0</v>
      </c>
      <c r="J23" s="22">
        <f>+SUMIF('TOTAL RECURSOS 2022'!$P:$P,CONCATENATE("E006",$A23,4,$F$8),'TOTAL RECURSOS 2022'!$N:$N)</f>
        <v>0</v>
      </c>
    </row>
    <row r="24" spans="1:10" ht="17.100000000000001" customHeight="1" x14ac:dyDescent="0.25">
      <c r="A24" s="28" t="s">
        <v>5</v>
      </c>
      <c r="B24" s="21" t="s">
        <v>217</v>
      </c>
      <c r="C24" s="22">
        <f>+SUM(D24:J24)</f>
        <v>3401961</v>
      </c>
      <c r="D24" s="22">
        <f>+SUMIF('TOTAL RECURSOS 2022'!$P:$P,CONCATENATE("O001",$A24,1,$F$8),'TOTAL RECURSOS 2022'!$N:$N)</f>
        <v>288161</v>
      </c>
      <c r="E24" s="22">
        <f>+SUMIF('TOTAL RECURSOS 2022'!$P:$P,CONCATENATE("M001",$A24,1,$F$8),'TOTAL RECURSOS 2022'!$N:$N)</f>
        <v>564443</v>
      </c>
      <c r="F24" s="22">
        <f>+SUMIF('TOTAL RECURSOS 2022'!$P:$P,CONCATENATE("E006",$A24,1,$F$8),'TOTAL RECURSOS 2022'!$N:$N)</f>
        <v>2549357</v>
      </c>
      <c r="G24" s="22">
        <f>+SUMIF('TOTAL RECURSOS 2022'!$P:$P,CONCATENATE("K024",$A24,1,$G$8),'TOTAL RECURSOS 2022'!$N:$N)</f>
        <v>0</v>
      </c>
      <c r="H24" s="22">
        <f>+SUMIF('TOTAL RECURSOS 2022'!$P:$P,CONCATENATE("O001",$A24,4,$F$8),'TOTAL RECURSOS 2022'!$N:$N)</f>
        <v>0</v>
      </c>
      <c r="I24" s="22">
        <f>+SUMIF('TOTAL RECURSOS 2022'!$P:$P,CONCATENATE("M001",$A24,4,$F$8),'TOTAL RECURSOS 2022'!$N:$N)</f>
        <v>0</v>
      </c>
      <c r="J24" s="22">
        <f>+SUMIF('TOTAL RECURSOS 2022'!$P:$P,CONCATENATE("E006",$A24,4,$F$8),'TOTAL RECURSOS 2022'!$N:$N)</f>
        <v>0</v>
      </c>
    </row>
    <row r="25" spans="1:10" s="9" customFormat="1" ht="17.100000000000001" customHeight="1" x14ac:dyDescent="0.2">
      <c r="A25" s="26">
        <v>1400</v>
      </c>
      <c r="B25" s="19" t="s">
        <v>218</v>
      </c>
      <c r="C25" s="20">
        <f t="shared" ref="C25:J25" si="7">+C26+C29+C31+C34</f>
        <v>11459271</v>
      </c>
      <c r="D25" s="20">
        <f t="shared" si="7"/>
        <v>316055</v>
      </c>
      <c r="E25" s="20">
        <f t="shared" si="7"/>
        <v>880177</v>
      </c>
      <c r="F25" s="20">
        <f t="shared" si="7"/>
        <v>10263039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</row>
    <row r="26" spans="1:10" ht="17.100000000000001" customHeight="1" x14ac:dyDescent="0.25">
      <c r="A26" s="27" t="s">
        <v>122</v>
      </c>
      <c r="B26" s="21" t="s">
        <v>219</v>
      </c>
      <c r="C26" s="22">
        <f t="shared" ref="C26:J26" si="8">+C27+C28</f>
        <v>5850088</v>
      </c>
      <c r="D26" s="22">
        <f t="shared" si="8"/>
        <v>144201</v>
      </c>
      <c r="E26" s="22">
        <f t="shared" si="8"/>
        <v>426332</v>
      </c>
      <c r="F26" s="22">
        <f t="shared" si="8"/>
        <v>5279555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</row>
    <row r="27" spans="1:10" ht="17.100000000000001" customHeight="1" x14ac:dyDescent="0.25">
      <c r="A27" s="28" t="s">
        <v>6</v>
      </c>
      <c r="B27" s="21" t="s">
        <v>220</v>
      </c>
      <c r="C27" s="22">
        <f>+SUM(D27:J27)</f>
        <v>4360523</v>
      </c>
      <c r="D27" s="22">
        <f>+SUMIF('TOTAL RECURSOS 2022'!$P:$P,CONCATENATE("O001",$A27,1,$F$8),'TOTAL RECURSOS 2022'!$N:$N)</f>
        <v>107567</v>
      </c>
      <c r="E27" s="22">
        <f>+SUMIF('TOTAL RECURSOS 2022'!$P:$P,CONCATENATE("M001",$A27,1,$F$8),'TOTAL RECURSOS 2022'!$N:$N)</f>
        <v>317478</v>
      </c>
      <c r="F27" s="22">
        <f>+SUMIF('TOTAL RECURSOS 2022'!$P:$P,CONCATENATE("E006",$A27,1,$F$8),'TOTAL RECURSOS 2022'!$N:$N)</f>
        <v>3935478</v>
      </c>
      <c r="G27" s="22">
        <f>+SUMIF('TOTAL RECURSOS 2022'!$P:$P,CONCATENATE("K024",$A27,1,$G$8),'TOTAL RECURSOS 2022'!$N:$N)</f>
        <v>0</v>
      </c>
      <c r="H27" s="22">
        <f>+SUMIF('TOTAL RECURSOS 2022'!$P:$P,CONCATENATE("O001",$A27,4,$F$8),'TOTAL RECURSOS 2022'!$N:$N)</f>
        <v>0</v>
      </c>
      <c r="I27" s="22">
        <f>+SUMIF('TOTAL RECURSOS 2022'!$P:$P,CONCATENATE("M001",$A27,4,$F$8),'TOTAL RECURSOS 2022'!$N:$N)</f>
        <v>0</v>
      </c>
      <c r="J27" s="22">
        <f>+SUMIF('TOTAL RECURSOS 2022'!$P:$P,CONCATENATE("E006",$A27,4,$F$8),'TOTAL RECURSOS 2022'!$N:$N)</f>
        <v>0</v>
      </c>
    </row>
    <row r="28" spans="1:10" ht="17.100000000000001" customHeight="1" x14ac:dyDescent="0.25">
      <c r="A28" s="28" t="s">
        <v>7</v>
      </c>
      <c r="B28" s="21" t="s">
        <v>221</v>
      </c>
      <c r="C28" s="22">
        <f>+SUM(D28:J28)</f>
        <v>1489565</v>
      </c>
      <c r="D28" s="22">
        <f>+SUMIF('TOTAL RECURSOS 2022'!$P:$P,CONCATENATE("O001",$A28,1,$F$8),'TOTAL RECURSOS 2022'!$N:$N)</f>
        <v>36634</v>
      </c>
      <c r="E28" s="22">
        <f>+SUMIF('TOTAL RECURSOS 2022'!$P:$P,CONCATENATE("M001",$A28,1,$F$8),'TOTAL RECURSOS 2022'!$N:$N)</f>
        <v>108854</v>
      </c>
      <c r="F28" s="22">
        <f>+SUMIF('TOTAL RECURSOS 2022'!$P:$P,CONCATENATE("E006",$A28,1,$F$8),'TOTAL RECURSOS 2022'!$N:$N)</f>
        <v>1344077</v>
      </c>
      <c r="G28" s="22">
        <f>+SUMIF('TOTAL RECURSOS 2022'!$P:$P,CONCATENATE("K024",$A28,1,$G$8),'TOTAL RECURSOS 2022'!$N:$N)</f>
        <v>0</v>
      </c>
      <c r="H28" s="22">
        <f>+SUMIF('TOTAL RECURSOS 2022'!$P:$P,CONCATENATE("O001",$A28,4,$F$8),'TOTAL RECURSOS 2022'!$N:$N)</f>
        <v>0</v>
      </c>
      <c r="I28" s="22">
        <f>+SUMIF('TOTAL RECURSOS 2022'!$P:$P,CONCATENATE("M001",$A28,4,$F$8),'TOTAL RECURSOS 2022'!$N:$N)</f>
        <v>0</v>
      </c>
      <c r="J28" s="22">
        <f>+SUMIF('TOTAL RECURSOS 2022'!$P:$P,CONCATENATE("E006",$A28,4,$F$8),'TOTAL RECURSOS 2022'!$N:$N)</f>
        <v>0</v>
      </c>
    </row>
    <row r="29" spans="1:10" ht="17.100000000000001" customHeight="1" x14ac:dyDescent="0.25">
      <c r="A29" s="27" t="s">
        <v>123</v>
      </c>
      <c r="B29" s="21" t="s">
        <v>222</v>
      </c>
      <c r="C29" s="22">
        <f t="shared" ref="C29:J29" si="9">+C30</f>
        <v>1531281</v>
      </c>
      <c r="D29" s="22">
        <f t="shared" si="9"/>
        <v>44943</v>
      </c>
      <c r="E29" s="22">
        <f t="shared" si="9"/>
        <v>126683</v>
      </c>
      <c r="F29" s="22">
        <f t="shared" si="9"/>
        <v>1359655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8</v>
      </c>
      <c r="B30" s="21" t="s">
        <v>223</v>
      </c>
      <c r="C30" s="22">
        <f>+SUM(D30:J30)</f>
        <v>1531281</v>
      </c>
      <c r="D30" s="22">
        <f>+SUMIF('TOTAL RECURSOS 2022'!$P:$P,CONCATENATE("O001",$A30,1,$F$8),'TOTAL RECURSOS 2022'!$N:$N)</f>
        <v>44943</v>
      </c>
      <c r="E30" s="22">
        <f>+SUMIF('TOTAL RECURSOS 2022'!$P:$P,CONCATENATE("M001",$A30,1,$F$8),'TOTAL RECURSOS 2022'!$N:$N)</f>
        <v>126683</v>
      </c>
      <c r="F30" s="22">
        <f>+SUMIF('TOTAL RECURSOS 2022'!$P:$P,CONCATENATE("E006",$A30,1,$F$8),'TOTAL RECURSOS 2022'!$N:$N)</f>
        <v>1359655</v>
      </c>
      <c r="G30" s="22">
        <f>+SUMIF('TOTAL RECURSOS 2022'!$P:$P,CONCATENATE("K024",$A30,1,$G$8),'TOTAL RECURSOS 2022'!$N:$N)</f>
        <v>0</v>
      </c>
      <c r="H30" s="22">
        <f>+SUMIF('TOTAL RECURSOS 2022'!$P:$P,CONCATENATE("O001",$A30,4,$F$8),'TOTAL RECURSOS 2022'!$N:$N)</f>
        <v>0</v>
      </c>
      <c r="I30" s="22">
        <f>+SUMIF('TOTAL RECURSOS 2022'!$P:$P,CONCATENATE("M001",$A30,4,$F$8),'TOTAL RECURSOS 2022'!$N:$N)</f>
        <v>0</v>
      </c>
      <c r="J30" s="22">
        <f>+SUMIF('TOTAL RECURSOS 2022'!$P:$P,CONCATENATE("E006",$A30,4,$F$8),'TOTAL RECURSOS 2022'!$N:$N)</f>
        <v>0</v>
      </c>
    </row>
    <row r="31" spans="1:10" ht="17.100000000000001" customHeight="1" x14ac:dyDescent="0.25">
      <c r="A31" s="27" t="s">
        <v>124</v>
      </c>
      <c r="B31" s="21" t="s">
        <v>224</v>
      </c>
      <c r="C31" s="22">
        <f t="shared" ref="C31:J31" si="10">+C32+C33</f>
        <v>2095126</v>
      </c>
      <c r="D31" s="22">
        <f t="shared" si="10"/>
        <v>73845</v>
      </c>
      <c r="E31" s="22">
        <f t="shared" si="10"/>
        <v>190955</v>
      </c>
      <c r="F31" s="22">
        <f t="shared" si="10"/>
        <v>1830326</v>
      </c>
      <c r="G31" s="22">
        <f t="shared" si="10"/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</row>
    <row r="32" spans="1:10" ht="17.100000000000001" customHeight="1" x14ac:dyDescent="0.25">
      <c r="A32" s="28" t="s">
        <v>9</v>
      </c>
      <c r="B32" s="21" t="s">
        <v>225</v>
      </c>
      <c r="C32" s="22">
        <f>+SUM(D32:J32)</f>
        <v>612513</v>
      </c>
      <c r="D32" s="22">
        <f>+SUMIF('TOTAL RECURSOS 2022'!$P:$P,CONCATENATE("O001",$A32,1,$F$8),'TOTAL RECURSOS 2022'!$N:$N)</f>
        <v>17978</v>
      </c>
      <c r="E32" s="22">
        <f>+SUMIF('TOTAL RECURSOS 2022'!$P:$P,CONCATENATE("M001",$A32,1,$F$8),'TOTAL RECURSOS 2022'!$N:$N)</f>
        <v>50674</v>
      </c>
      <c r="F32" s="22">
        <f>+SUMIF('TOTAL RECURSOS 2022'!$P:$P,CONCATENATE("E006",$A32,1,$F$8),'TOTAL RECURSOS 2022'!$N:$N)</f>
        <v>543861</v>
      </c>
      <c r="G32" s="22">
        <f>+SUMIF('TOTAL RECURSOS 2022'!$P:$P,CONCATENATE("K024",$A32,1,$G$8),'TOTAL RECURSOS 2022'!$N:$N)</f>
        <v>0</v>
      </c>
      <c r="H32" s="22">
        <f>+SUMIF('TOTAL RECURSOS 2022'!$P:$P,CONCATENATE("O001",$A32,4,$F$8),'TOTAL RECURSOS 2022'!$N:$N)</f>
        <v>0</v>
      </c>
      <c r="I32" s="22">
        <f>+SUMIF('TOTAL RECURSOS 2022'!$P:$P,CONCATENATE("M001",$A32,4,$F$8),'TOTAL RECURSOS 2022'!$N:$N)</f>
        <v>0</v>
      </c>
      <c r="J32" s="22">
        <f>+SUMIF('TOTAL RECURSOS 2022'!$P:$P,CONCATENATE("E006",$A32,4,$F$8),'TOTAL RECURSOS 2022'!$N:$N)</f>
        <v>0</v>
      </c>
    </row>
    <row r="33" spans="1:10" ht="17.100000000000001" customHeight="1" x14ac:dyDescent="0.25">
      <c r="A33" s="28">
        <v>14302</v>
      </c>
      <c r="B33" s="21" t="s">
        <v>448</v>
      </c>
      <c r="C33" s="22">
        <f>+SUM(D33:J33)</f>
        <v>1482613</v>
      </c>
      <c r="D33" s="22">
        <f>+SUMIF('TOTAL RECURSOS 2022'!$P:$P,CONCATENATE("O001",$A33,1,$F$8),'TOTAL RECURSOS 2022'!$N:$N)</f>
        <v>55867</v>
      </c>
      <c r="E33" s="22">
        <f>+SUMIF('TOTAL RECURSOS 2022'!$P:$P,CONCATENATE("M001",$A33,1,$F$8),'TOTAL RECURSOS 2022'!$N:$N)</f>
        <v>140281</v>
      </c>
      <c r="F33" s="22">
        <f>+SUMIF('TOTAL RECURSOS 2022'!$P:$P,CONCATENATE("E006",$A33,1,$F$8),'TOTAL RECURSOS 2022'!$N:$N)</f>
        <v>1286465</v>
      </c>
      <c r="G33" s="22">
        <f>+SUMIF('TOTAL RECURSOS 2022'!$P:$P,CONCATENATE("K024",$A33,1,$G$8),'TOTAL RECURSOS 2022'!$N:$N)</f>
        <v>0</v>
      </c>
      <c r="H33" s="22">
        <f>+SUMIF('TOTAL RECURSOS 2022'!$P:$P,CONCATENATE("O001",$A33,4,$F$8),'TOTAL RECURSOS 2022'!$N:$N)</f>
        <v>0</v>
      </c>
      <c r="I33" s="22">
        <f>+SUMIF('TOTAL RECURSOS 2022'!$P:$P,CONCATENATE("M001",$A33,4,$F$8),'TOTAL RECURSOS 2022'!$N:$N)</f>
        <v>0</v>
      </c>
      <c r="J33" s="22">
        <f>+SUMIF('TOTAL RECURSOS 2022'!$P:$P,CONCATENATE("E006",$A33,4,$F$8),'TOTAL RECURSOS 2022'!$N:$N)</f>
        <v>0</v>
      </c>
    </row>
    <row r="34" spans="1:10" ht="17.100000000000001" customHeight="1" x14ac:dyDescent="0.25">
      <c r="A34" s="27" t="s">
        <v>125</v>
      </c>
      <c r="B34" s="21" t="s">
        <v>226</v>
      </c>
      <c r="C34" s="22">
        <f t="shared" ref="C34:J34" si="11">+C35+C36+C37+C38</f>
        <v>1982776</v>
      </c>
      <c r="D34" s="22">
        <f t="shared" si="11"/>
        <v>53066</v>
      </c>
      <c r="E34" s="22">
        <f t="shared" si="11"/>
        <v>136207</v>
      </c>
      <c r="F34" s="22">
        <f t="shared" si="11"/>
        <v>1793503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</row>
    <row r="35" spans="1:10" ht="17.100000000000001" customHeight="1" x14ac:dyDescent="0.25">
      <c r="A35" s="28" t="s">
        <v>10</v>
      </c>
      <c r="B35" s="21" t="s">
        <v>227</v>
      </c>
      <c r="C35" s="22">
        <f>+SUM(D35:J35)</f>
        <v>1865366</v>
      </c>
      <c r="D35" s="22">
        <f>+SUMIF('TOTAL RECURSOS 2022'!$P:$P,CONCATENATE("O001",$A35,1,$F$8),'TOTAL RECURSOS 2022'!$N:$N)</f>
        <v>49648</v>
      </c>
      <c r="E35" s="22">
        <f>+SUMIF('TOTAL RECURSOS 2022'!$P:$P,CONCATENATE("M001",$A35,1,$F$8),'TOTAL RECURSOS 2022'!$N:$N)</f>
        <v>125539</v>
      </c>
      <c r="F35" s="22">
        <f>+SUMIF('TOTAL RECURSOS 2022'!$P:$P,CONCATENATE("E006",$A35,1,$F$8),'TOTAL RECURSOS 2022'!$N:$N)</f>
        <v>1690179</v>
      </c>
      <c r="G35" s="22">
        <f>+SUMIF('TOTAL RECURSOS 2022'!$P:$P,CONCATENATE("K024",$A35,1,$G$8),'TOTAL RECURSOS 2022'!$N:$N)</f>
        <v>0</v>
      </c>
      <c r="H35" s="22">
        <f>+SUMIF('TOTAL RECURSOS 2022'!$P:$P,CONCATENATE("O001",$A35,4,$F$8),'TOTAL RECURSOS 2022'!$N:$N)</f>
        <v>0</v>
      </c>
      <c r="I35" s="22">
        <f>+SUMIF('TOTAL RECURSOS 2022'!$P:$P,CONCATENATE("M001",$A35,4,$F$8),'TOTAL RECURSOS 2022'!$N:$N)</f>
        <v>0</v>
      </c>
      <c r="J35" s="22">
        <f>+SUMIF('TOTAL RECURSOS 2022'!$P:$P,CONCATENATE("E006",$A35,4,$F$8),'TOTAL RECURSOS 2022'!$N:$N)</f>
        <v>0</v>
      </c>
    </row>
    <row r="36" spans="1:10" ht="17.100000000000001" customHeight="1" x14ac:dyDescent="0.25">
      <c r="A36" s="28" t="s">
        <v>11</v>
      </c>
      <c r="B36" s="21" t="s">
        <v>228</v>
      </c>
      <c r="C36" s="22">
        <f>+SUM(D36:J36)</f>
        <v>0</v>
      </c>
      <c r="D36" s="22">
        <f>+SUMIF('TOTAL RECURSOS 2022'!$P:$P,CONCATENATE("O001",$A36,1,$F$8),'TOTAL RECURSOS 2022'!$N:$N)</f>
        <v>0</v>
      </c>
      <c r="E36" s="22">
        <f>+SUMIF('TOTAL RECURSOS 2022'!$P:$P,CONCATENATE("M001",$A36,1,$F$8),'TOTAL RECURSOS 2022'!$N:$N)</f>
        <v>0</v>
      </c>
      <c r="F36" s="22">
        <f>+SUMIF('TOTAL RECURSOS 2022'!$P:$P,CONCATENATE("E006",$A36,1,$F$8),'TOTAL RECURSOS 2022'!$N:$N)</f>
        <v>0</v>
      </c>
      <c r="G36" s="22">
        <f>+SUMIF('TOTAL RECURSOS 2022'!$P:$P,CONCATENATE("K024",$A36,1,$G$8),'TOTAL RECURSOS 2022'!$N:$N)</f>
        <v>0</v>
      </c>
      <c r="H36" s="22">
        <f>+SUMIF('TOTAL RECURSOS 2022'!$P:$P,CONCATENATE("O001",$A36,4,$F$8),'TOTAL RECURSOS 2022'!$N:$N)</f>
        <v>0</v>
      </c>
      <c r="I36" s="22">
        <f>+SUMIF('TOTAL RECURSOS 2022'!$P:$P,CONCATENATE("M001",$A36,4,$F$8),'TOTAL RECURSOS 2022'!$N:$N)</f>
        <v>0</v>
      </c>
      <c r="J36" s="22">
        <f>+SUMIF('TOTAL RECURSOS 2022'!$P:$P,CONCATENATE("E006",$A36,4,$F$8),'TOTAL RECURSOS 2022'!$N:$N)</f>
        <v>0</v>
      </c>
    </row>
    <row r="37" spans="1:10" ht="17.100000000000001" customHeight="1" x14ac:dyDescent="0.25">
      <c r="A37" s="28" t="s">
        <v>12</v>
      </c>
      <c r="B37" s="21" t="s">
        <v>229</v>
      </c>
      <c r="C37" s="22">
        <f>+SUM(D37:J37)</f>
        <v>0</v>
      </c>
      <c r="D37" s="22">
        <f>+SUMIF('TOTAL RECURSOS 2022'!$P:$P,CONCATENATE("O001",$A37,1,$F$8),'TOTAL RECURSOS 2022'!$N:$N)</f>
        <v>0</v>
      </c>
      <c r="E37" s="22">
        <f>+SUMIF('TOTAL RECURSOS 2022'!$P:$P,CONCATENATE("M001",$A37,1,$F$8),'TOTAL RECURSOS 2022'!$N:$N)</f>
        <v>0</v>
      </c>
      <c r="F37" s="22">
        <f>+SUMIF('TOTAL RECURSOS 2022'!$P:$P,CONCATENATE("E006",$A37,1,$F$8),'TOTAL RECURSOS 2022'!$N:$N)</f>
        <v>0</v>
      </c>
      <c r="G37" s="22">
        <f>+SUMIF('TOTAL RECURSOS 2022'!$P:$P,CONCATENATE("K024",$A37,1,$G$8),'TOTAL RECURSOS 2022'!$N:$N)</f>
        <v>0</v>
      </c>
      <c r="H37" s="22">
        <f>+SUMIF('TOTAL RECURSOS 2022'!$P:$P,CONCATENATE("O001",$A37,4,$F$8),'TOTAL RECURSOS 2022'!$N:$N)</f>
        <v>0</v>
      </c>
      <c r="I37" s="22">
        <f>+SUMIF('TOTAL RECURSOS 2022'!$P:$P,CONCATENATE("M001",$A37,4,$F$8),'TOTAL RECURSOS 2022'!$N:$N)</f>
        <v>0</v>
      </c>
      <c r="J37" s="22">
        <f>+SUMIF('TOTAL RECURSOS 2022'!$P:$P,CONCATENATE("E006",$A37,4,$F$8),'TOTAL RECURSOS 2022'!$N:$N)</f>
        <v>0</v>
      </c>
    </row>
    <row r="38" spans="1:10" ht="17.100000000000001" customHeight="1" x14ac:dyDescent="0.25">
      <c r="A38" s="28" t="s">
        <v>13</v>
      </c>
      <c r="B38" s="21" t="s">
        <v>230</v>
      </c>
      <c r="C38" s="22">
        <f>+SUM(D38:J38)</f>
        <v>117410</v>
      </c>
      <c r="D38" s="22">
        <f>+SUMIF('TOTAL RECURSOS 2022'!$P:$P,CONCATENATE("O001",$A38,1,$F$8),'TOTAL RECURSOS 2022'!$N:$N)</f>
        <v>3418</v>
      </c>
      <c r="E38" s="22">
        <f>+SUMIF('TOTAL RECURSOS 2022'!$P:$P,CONCATENATE("M001",$A38,1,$F$8),'TOTAL RECURSOS 2022'!$N:$N)</f>
        <v>10668</v>
      </c>
      <c r="F38" s="22">
        <f>+SUMIF('TOTAL RECURSOS 2022'!$P:$P,CONCATENATE("E006",$A38,1,$F$8),'TOTAL RECURSOS 2022'!$N:$N)</f>
        <v>103324</v>
      </c>
      <c r="G38" s="22">
        <f>+SUMIF('TOTAL RECURSOS 2022'!$P:$P,CONCATENATE("K024",$A38,1,$G$8),'TOTAL RECURSOS 2022'!$N:$N)</f>
        <v>0</v>
      </c>
      <c r="H38" s="22">
        <f>+SUMIF('TOTAL RECURSOS 2022'!$P:$P,CONCATENATE("O001",$A38,4,$F$8),'TOTAL RECURSOS 2022'!$N:$N)</f>
        <v>0</v>
      </c>
      <c r="I38" s="22">
        <f>+SUMIF('TOTAL RECURSOS 2022'!$P:$P,CONCATENATE("M001",$A38,4,$F$8),'TOTAL RECURSOS 2022'!$N:$N)</f>
        <v>0</v>
      </c>
      <c r="J38" s="22">
        <f>+SUMIF('TOTAL RECURSOS 2022'!$P:$P,CONCATENATE("E006",$A38,4,$F$8),'TOTAL RECURSOS 2022'!$N:$N)</f>
        <v>0</v>
      </c>
    </row>
    <row r="39" spans="1:10" s="9" customFormat="1" ht="17.100000000000001" customHeight="1" x14ac:dyDescent="0.2">
      <c r="A39" s="26">
        <v>1500</v>
      </c>
      <c r="B39" s="19" t="s">
        <v>231</v>
      </c>
      <c r="C39" s="20">
        <f>+C40+C43+C45</f>
        <v>93911529</v>
      </c>
      <c r="D39" s="20">
        <f t="shared" ref="D39:J39" si="12">+D40+D43+D45</f>
        <v>3083667</v>
      </c>
      <c r="E39" s="20">
        <f t="shared" si="12"/>
        <v>6800373</v>
      </c>
      <c r="F39" s="20">
        <f t="shared" si="12"/>
        <v>81479129</v>
      </c>
      <c r="G39" s="20">
        <f t="shared" si="12"/>
        <v>0</v>
      </c>
      <c r="H39" s="20">
        <f t="shared" si="12"/>
        <v>33660</v>
      </c>
      <c r="I39" s="20">
        <f t="shared" si="12"/>
        <v>419247</v>
      </c>
      <c r="J39" s="20">
        <f t="shared" si="12"/>
        <v>2095453</v>
      </c>
    </row>
    <row r="40" spans="1:10" ht="17.100000000000001" customHeight="1" x14ac:dyDescent="0.25">
      <c r="A40" s="27" t="s">
        <v>126</v>
      </c>
      <c r="B40" s="21" t="s">
        <v>232</v>
      </c>
      <c r="C40" s="22">
        <f t="shared" ref="C40:J40" si="13">+C41+C42</f>
        <v>91103441</v>
      </c>
      <c r="D40" s="22">
        <f t="shared" si="13"/>
        <v>2823939</v>
      </c>
      <c r="E40" s="22">
        <f t="shared" si="13"/>
        <v>6800373</v>
      </c>
      <c r="F40" s="22">
        <f t="shared" si="13"/>
        <v>81479129</v>
      </c>
      <c r="G40" s="22">
        <f t="shared" si="13"/>
        <v>0</v>
      </c>
      <c r="H40" s="22">
        <f t="shared" si="13"/>
        <v>0</v>
      </c>
      <c r="I40" s="22">
        <f t="shared" si="13"/>
        <v>0</v>
      </c>
      <c r="J40" s="22">
        <f t="shared" si="13"/>
        <v>0</v>
      </c>
    </row>
    <row r="41" spans="1:10" ht="17.100000000000001" customHeight="1" x14ac:dyDescent="0.25">
      <c r="A41" s="28" t="s">
        <v>14</v>
      </c>
      <c r="B41" s="21" t="s">
        <v>233</v>
      </c>
      <c r="C41" s="22">
        <f>+SUM(D41:J41)</f>
        <v>87458321</v>
      </c>
      <c r="D41" s="22">
        <f>+SUMIF('TOTAL RECURSOS 2022'!$P:$P,CONCATENATE("O001",$A41,1,$F$8),'TOTAL RECURSOS 2022'!$N:$N)</f>
        <v>2683323</v>
      </c>
      <c r="E41" s="22">
        <f>+SUMIF('TOTAL RECURSOS 2022'!$P:$P,CONCATENATE("M001",$A41,1,$F$8),'TOTAL RECURSOS 2022'!$N:$N)</f>
        <v>6334717</v>
      </c>
      <c r="F41" s="22">
        <f>+SUMIF('TOTAL RECURSOS 2022'!$P:$P,CONCATENATE("E006",$A41,1,$F$8),'TOTAL RECURSOS 2022'!$N:$N)</f>
        <v>78440281</v>
      </c>
      <c r="G41" s="22">
        <f>+SUMIF('TOTAL RECURSOS 2022'!$P:$P,CONCATENATE("K024",$A41,1,$G$8),'TOTAL RECURSOS 2022'!$N:$N)</f>
        <v>0</v>
      </c>
      <c r="H41" s="22">
        <f>+SUMIF('TOTAL RECURSOS 2022'!$P:$P,CONCATENATE("O001",$A41,4,$F$8),'TOTAL RECURSOS 2022'!$N:$N)</f>
        <v>0</v>
      </c>
      <c r="I41" s="22">
        <f>+SUMIF('TOTAL RECURSOS 2022'!$P:$P,CONCATENATE("M001",$A41,4,$F$8),'TOTAL RECURSOS 2022'!$N:$N)</f>
        <v>0</v>
      </c>
      <c r="J41" s="22">
        <f>+SUMIF('TOTAL RECURSOS 2022'!$P:$P,CONCATENATE("E006",$A41,4,$F$8),'TOTAL RECURSOS 2022'!$N:$N)</f>
        <v>0</v>
      </c>
    </row>
    <row r="42" spans="1:10" ht="17.100000000000001" customHeight="1" x14ac:dyDescent="0.25">
      <c r="A42" s="28" t="s">
        <v>15</v>
      </c>
      <c r="B42" s="21" t="s">
        <v>234</v>
      </c>
      <c r="C42" s="22">
        <f>+SUM(D42:J42)</f>
        <v>3645120</v>
      </c>
      <c r="D42" s="22">
        <f>+SUMIF('TOTAL RECURSOS 2022'!$P:$P,CONCATENATE("O001",$A42,1,$F$8),'TOTAL RECURSOS 2022'!$N:$N)</f>
        <v>140616</v>
      </c>
      <c r="E42" s="22">
        <f>+SUMIF('TOTAL RECURSOS 2022'!$P:$P,CONCATENATE("M001",$A42,1,$F$8),'TOTAL RECURSOS 2022'!$N:$N)</f>
        <v>465656</v>
      </c>
      <c r="F42" s="22">
        <f>+SUMIF('TOTAL RECURSOS 2022'!$P:$P,CONCATENATE("E006",$A42,1,$F$8),'TOTAL RECURSOS 2022'!$N:$N)</f>
        <v>3038848</v>
      </c>
      <c r="G42" s="22">
        <f>+SUMIF('TOTAL RECURSOS 2022'!$P:$P,CONCATENATE("K024",$A42,1,$G$8),'TOTAL RECURSOS 2022'!$N:$N)</f>
        <v>0</v>
      </c>
      <c r="H42" s="22">
        <f>+SUMIF('TOTAL RECURSOS 2022'!$P:$P,CONCATENATE("O001",$A42,4,$F$8),'TOTAL RECURSOS 2022'!$N:$N)</f>
        <v>0</v>
      </c>
      <c r="I42" s="22">
        <f>+SUMIF('TOTAL RECURSOS 2022'!$P:$P,CONCATENATE("M001",$A42,4,$F$8),'TOTAL RECURSOS 2022'!$N:$N)</f>
        <v>0</v>
      </c>
      <c r="J42" s="22">
        <f>+SUMIF('TOTAL RECURSOS 2022'!$P:$P,CONCATENATE("E006",$A42,4,$F$8),'TOTAL RECURSOS 2022'!$N:$N)</f>
        <v>0</v>
      </c>
    </row>
    <row r="43" spans="1:10" ht="17.100000000000001" customHeight="1" x14ac:dyDescent="0.25">
      <c r="A43" s="27">
        <v>155</v>
      </c>
      <c r="B43" s="21" t="s">
        <v>501</v>
      </c>
      <c r="C43" s="22">
        <f t="shared" ref="C43:J45" si="14">+C44</f>
        <v>1000000</v>
      </c>
      <c r="D43" s="22">
        <f t="shared" si="14"/>
        <v>0</v>
      </c>
      <c r="E43" s="22">
        <f t="shared" si="14"/>
        <v>0</v>
      </c>
      <c r="F43" s="22">
        <f t="shared" si="14"/>
        <v>0</v>
      </c>
      <c r="G43" s="22">
        <f t="shared" si="14"/>
        <v>0</v>
      </c>
      <c r="H43" s="22">
        <f t="shared" si="14"/>
        <v>0</v>
      </c>
      <c r="I43" s="22">
        <f t="shared" si="14"/>
        <v>250000</v>
      </c>
      <c r="J43" s="22">
        <f t="shared" si="14"/>
        <v>750000</v>
      </c>
    </row>
    <row r="44" spans="1:10" ht="17.100000000000001" customHeight="1" x14ac:dyDescent="0.25">
      <c r="A44" s="28">
        <v>15501</v>
      </c>
      <c r="B44" s="21" t="s">
        <v>501</v>
      </c>
      <c r="C44" s="22">
        <f>+SUM(D44:J44)</f>
        <v>1000000</v>
      </c>
      <c r="D44" s="22">
        <f>+SUMIF('TOTAL RECURSOS 2022'!$P:$P,CONCATENATE("O001",$A44,1,$F$8),'TOTAL RECURSOS 2022'!$N:$N)</f>
        <v>0</v>
      </c>
      <c r="E44" s="22">
        <f>+SUMIF('TOTAL RECURSOS 2022'!$P:$P,CONCATENATE("M001",$A44,1,$F$8),'TOTAL RECURSOS 2022'!$N:$N)</f>
        <v>0</v>
      </c>
      <c r="F44" s="22">
        <f>+SUMIF('TOTAL RECURSOS 2022'!$P:$P,CONCATENATE("E006",$A44,1,$F$8),'TOTAL RECURSOS 2022'!$N:$N)</f>
        <v>0</v>
      </c>
      <c r="G44" s="22">
        <f>+SUMIF('TOTAL RECURSOS 2022'!$P:$P,CONCATENATE("K024",$A44,1,$G$8),'TOTAL RECURSOS 2022'!$N:$N)</f>
        <v>0</v>
      </c>
      <c r="H44" s="22">
        <f>+SUMIF('TOTAL RECURSOS 2022'!$P:$P,CONCATENATE("O001",$A44,4,$F$8),'TOTAL RECURSOS 2022'!$N:$N)</f>
        <v>0</v>
      </c>
      <c r="I44" s="22">
        <f>+SUMIF('TOTAL RECURSOS 2022'!$P:$P,CONCATENATE("M001",$A44,4,$F$8),'TOTAL RECURSOS 2022'!$N:$N)</f>
        <v>250000</v>
      </c>
      <c r="J44" s="22">
        <f>+SUMIF('TOTAL RECURSOS 2022'!$P:$P,CONCATENATE("E006",$A44,4,$F$8),'TOTAL RECURSOS 2022'!$N:$N)</f>
        <v>750000</v>
      </c>
    </row>
    <row r="45" spans="1:10" ht="17.100000000000001" customHeight="1" x14ac:dyDescent="0.25">
      <c r="A45" s="27" t="s">
        <v>127</v>
      </c>
      <c r="B45" s="21" t="s">
        <v>235</v>
      </c>
      <c r="C45" s="22">
        <f t="shared" si="14"/>
        <v>1808088</v>
      </c>
      <c r="D45" s="22">
        <f t="shared" si="14"/>
        <v>259728</v>
      </c>
      <c r="E45" s="22">
        <f t="shared" si="14"/>
        <v>0</v>
      </c>
      <c r="F45" s="22">
        <f t="shared" si="14"/>
        <v>0</v>
      </c>
      <c r="G45" s="22">
        <f t="shared" si="14"/>
        <v>0</v>
      </c>
      <c r="H45" s="22">
        <f t="shared" si="14"/>
        <v>33660</v>
      </c>
      <c r="I45" s="22">
        <f t="shared" si="14"/>
        <v>169247</v>
      </c>
      <c r="J45" s="22">
        <f t="shared" si="14"/>
        <v>1345453</v>
      </c>
    </row>
    <row r="46" spans="1:10" ht="17.100000000000001" customHeight="1" x14ac:dyDescent="0.25">
      <c r="A46" s="28" t="s">
        <v>24</v>
      </c>
      <c r="B46" s="21" t="s">
        <v>236</v>
      </c>
      <c r="C46" s="22">
        <f>+SUM(D46:J46)</f>
        <v>1808088</v>
      </c>
      <c r="D46" s="22">
        <f>+SUMIF('TOTAL RECURSOS 2022'!$P:$P,CONCATENATE("O001",$A46,1,$F$8),'TOTAL RECURSOS 2022'!$N:$N)</f>
        <v>259728</v>
      </c>
      <c r="E46" s="22">
        <f>+SUMIF('TOTAL RECURSOS 2022'!$P:$P,CONCATENATE("M001",$A46,1,$F$8),'TOTAL RECURSOS 2022'!$N:$N)</f>
        <v>0</v>
      </c>
      <c r="F46" s="22">
        <f>+SUMIF('TOTAL RECURSOS 2022'!$P:$P,CONCATENATE("E006",$A46,1,$F$8),'TOTAL RECURSOS 2022'!$N:$N)</f>
        <v>0</v>
      </c>
      <c r="G46" s="22">
        <f>+SUMIF('TOTAL RECURSOS 2022'!$P:$P,CONCATENATE("K024",$A46,1,$G$8),'TOTAL RECURSOS 2022'!$N:$N)</f>
        <v>0</v>
      </c>
      <c r="H46" s="22">
        <f>+SUMIF('TOTAL RECURSOS 2022'!$P:$P,CONCATENATE("O001",$A46,4,$F$8),'TOTAL RECURSOS 2022'!$N:$N)</f>
        <v>33660</v>
      </c>
      <c r="I46" s="22">
        <f>+SUMIF('TOTAL RECURSOS 2022'!$P:$P,CONCATENATE("M001",$A46,4,$F$8),'TOTAL RECURSOS 2022'!$N:$N)</f>
        <v>169247</v>
      </c>
      <c r="J46" s="22">
        <f>+SUMIF('TOTAL RECURSOS 2022'!$P:$P,CONCATENATE("E006",$A46,4,$F$8),'TOTAL RECURSOS 2022'!$N:$N)</f>
        <v>1345453</v>
      </c>
    </row>
    <row r="47" spans="1:10" s="9" customFormat="1" ht="17.100000000000001" customHeight="1" x14ac:dyDescent="0.2">
      <c r="A47" s="26">
        <v>1600</v>
      </c>
      <c r="B47" s="19" t="s">
        <v>434</v>
      </c>
      <c r="C47" s="20">
        <f t="shared" ref="C47:J47" si="15">+C48</f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</row>
    <row r="48" spans="1:10" ht="17.100000000000001" customHeight="1" x14ac:dyDescent="0.25">
      <c r="A48" s="27">
        <v>161</v>
      </c>
      <c r="B48" s="21" t="s">
        <v>435</v>
      </c>
      <c r="C48" s="22">
        <f t="shared" ref="C48:J48" si="16">+SUM(C49:C56)</f>
        <v>0</v>
      </c>
      <c r="D48" s="22">
        <f t="shared" si="16"/>
        <v>0</v>
      </c>
      <c r="E48" s="22">
        <f t="shared" si="16"/>
        <v>0</v>
      </c>
      <c r="F48" s="22">
        <f t="shared" si="16"/>
        <v>0</v>
      </c>
      <c r="G48" s="22">
        <f t="shared" si="16"/>
        <v>0</v>
      </c>
      <c r="H48" s="22">
        <f t="shared" si="16"/>
        <v>0</v>
      </c>
      <c r="I48" s="22">
        <f t="shared" si="16"/>
        <v>0</v>
      </c>
      <c r="J48" s="22">
        <f t="shared" si="16"/>
        <v>0</v>
      </c>
    </row>
    <row r="49" spans="1:10" ht="17.100000000000001" customHeight="1" x14ac:dyDescent="0.25">
      <c r="A49" s="28" t="s">
        <v>420</v>
      </c>
      <c r="B49" s="21" t="s">
        <v>436</v>
      </c>
      <c r="C49" s="22">
        <f t="shared" ref="C49:C56" si="17">+SUM(D49:J49)</f>
        <v>0</v>
      </c>
      <c r="D49" s="22">
        <f>+SUMIF('TOTAL RECURSOS 2022'!$P:$P,CONCATENATE("O001",$A49,1,$F$8),'TOTAL RECURSOS 2022'!$N:$N)</f>
        <v>0</v>
      </c>
      <c r="E49" s="22">
        <f>+SUMIF('TOTAL RECURSOS 2022'!$P:$P,CONCATENATE("M001",$A49,1,$F$8),'TOTAL RECURSOS 2022'!$N:$N)</f>
        <v>0</v>
      </c>
      <c r="F49" s="22">
        <f>+SUMIF('TOTAL RECURSOS 2022'!$P:$P,CONCATENATE("E006",$A49,1,$F$8),'TOTAL RECURSOS 2022'!$N:$N)</f>
        <v>0</v>
      </c>
      <c r="G49" s="22">
        <f>+SUMIF('TOTAL RECURSOS 2022'!$P:$P,CONCATENATE("K024",$A49,1,$G$8),'TOTAL RECURSOS 2022'!$N:$N)</f>
        <v>0</v>
      </c>
      <c r="H49" s="22">
        <f>+SUMIF('TOTAL RECURSOS 2022'!$P:$P,CONCATENATE("O001",$A49,4,$F$8),'TOTAL RECURSOS 2022'!$N:$N)</f>
        <v>0</v>
      </c>
      <c r="I49" s="22">
        <f>+SUMIF('TOTAL RECURSOS 2022'!$P:$P,CONCATENATE("M001",$A49,4,$F$8),'TOTAL RECURSOS 2022'!$N:$N)</f>
        <v>0</v>
      </c>
      <c r="J49" s="22">
        <f>+SUMIF('TOTAL RECURSOS 2022'!$P:$P,CONCATENATE("E006",$A49,4,$F$8),'TOTAL RECURSOS 2022'!$N:$N)</f>
        <v>0</v>
      </c>
    </row>
    <row r="50" spans="1:10" ht="17.100000000000001" customHeight="1" x14ac:dyDescent="0.25">
      <c r="A50" s="28">
        <v>16102</v>
      </c>
      <c r="B50" s="21" t="s">
        <v>437</v>
      </c>
      <c r="C50" s="22">
        <f t="shared" si="17"/>
        <v>0</v>
      </c>
      <c r="D50" s="22">
        <f>+SUMIF('TOTAL RECURSOS 2022'!$P:$P,CONCATENATE("O001",$A50,1,$F$8),'TOTAL RECURSOS 2022'!$N:$N)</f>
        <v>0</v>
      </c>
      <c r="E50" s="22">
        <f>+SUMIF('TOTAL RECURSOS 2022'!$P:$P,CONCATENATE("M001",$A50,1,$F$8),'TOTAL RECURSOS 2022'!$N:$N)</f>
        <v>0</v>
      </c>
      <c r="F50" s="22">
        <f>+SUMIF('TOTAL RECURSOS 2022'!$P:$P,CONCATENATE("E006",$A50,1,$F$8),'TOTAL RECURSOS 2022'!$N:$N)</f>
        <v>0</v>
      </c>
      <c r="G50" s="22">
        <f>+SUMIF('TOTAL RECURSOS 2022'!$P:$P,CONCATENATE("K024",$A50,1,$G$8),'TOTAL RECURSOS 2022'!$N:$N)</f>
        <v>0</v>
      </c>
      <c r="H50" s="22">
        <f>+SUMIF('TOTAL RECURSOS 2022'!$P:$P,CONCATENATE("O001",$A50,4,$F$8),'TOTAL RECURSOS 2022'!$N:$N)</f>
        <v>0</v>
      </c>
      <c r="I50" s="22">
        <f>+SUMIF('TOTAL RECURSOS 2022'!$P:$P,CONCATENATE("M001",$A50,4,$F$8),'TOTAL RECURSOS 2022'!$N:$N)</f>
        <v>0</v>
      </c>
      <c r="J50" s="22">
        <f>+SUMIF('TOTAL RECURSOS 2022'!$P:$P,CONCATENATE("E006",$A50,4,$F$8),'TOTAL RECURSOS 2022'!$N:$N)</f>
        <v>0</v>
      </c>
    </row>
    <row r="51" spans="1:10" ht="17.100000000000001" customHeight="1" x14ac:dyDescent="0.25">
      <c r="A51" s="28" t="s">
        <v>419</v>
      </c>
      <c r="B51" s="21" t="s">
        <v>437</v>
      </c>
      <c r="C51" s="22">
        <f t="shared" si="17"/>
        <v>0</v>
      </c>
      <c r="D51" s="22">
        <f>+SUMIF('TOTAL RECURSOS 2022'!$P:$P,CONCATENATE("O001",$A51,1,$F$8),'TOTAL RECURSOS 2022'!$N:$N)</f>
        <v>0</v>
      </c>
      <c r="E51" s="22">
        <f>+SUMIF('TOTAL RECURSOS 2022'!$P:$P,CONCATENATE("M001",$A51,1,$F$8),'TOTAL RECURSOS 2022'!$N:$N)</f>
        <v>0</v>
      </c>
      <c r="F51" s="22">
        <f>+SUMIF('TOTAL RECURSOS 2022'!$P:$P,CONCATENATE("E006",$A51,1,$F$8),'TOTAL RECURSOS 2022'!$N:$N)</f>
        <v>0</v>
      </c>
      <c r="G51" s="22">
        <f>+SUMIF('TOTAL RECURSOS 2022'!$P:$P,CONCATENATE("K024",$A51,1,$G$8),'TOTAL RECURSOS 2022'!$N:$N)</f>
        <v>0</v>
      </c>
      <c r="H51" s="22">
        <f>+SUMIF('TOTAL RECURSOS 2022'!$P:$P,CONCATENATE("O001",$A51,4,$F$8),'TOTAL RECURSOS 2022'!$N:$N)</f>
        <v>0</v>
      </c>
      <c r="I51" s="22">
        <f>+SUMIF('TOTAL RECURSOS 2022'!$P:$P,CONCATENATE("M001",$A51,4,$F$8),'TOTAL RECURSOS 2022'!$N:$N)</f>
        <v>0</v>
      </c>
      <c r="J51" s="22">
        <f>+SUMIF('TOTAL RECURSOS 2022'!$P:$P,CONCATENATE("E006",$A51,4,$F$8),'TOTAL RECURSOS 2022'!$N:$N)</f>
        <v>0</v>
      </c>
    </row>
    <row r="52" spans="1:10" ht="17.100000000000001" customHeight="1" x14ac:dyDescent="0.25">
      <c r="A52" s="28" t="s">
        <v>418</v>
      </c>
      <c r="B52" s="21" t="s">
        <v>439</v>
      </c>
      <c r="C52" s="22">
        <f t="shared" si="17"/>
        <v>0</v>
      </c>
      <c r="D52" s="22">
        <f>+SUMIF('TOTAL RECURSOS 2022'!$P:$P,CONCATENATE("O001",$A52,1,$F$8),'TOTAL RECURSOS 2022'!$N:$N)</f>
        <v>0</v>
      </c>
      <c r="E52" s="22">
        <f>+SUMIF('TOTAL RECURSOS 2022'!$P:$P,CONCATENATE("M001",$A52,1,$F$8),'TOTAL RECURSOS 2022'!$N:$N)</f>
        <v>0</v>
      </c>
      <c r="F52" s="22">
        <f>+SUMIF('TOTAL RECURSOS 2022'!$P:$P,CONCATENATE("E006",$A52,1,$F$8),'TOTAL RECURSOS 2022'!$N:$N)</f>
        <v>0</v>
      </c>
      <c r="G52" s="22">
        <f>+SUMIF('TOTAL RECURSOS 2022'!$P:$P,CONCATENATE("K024",$A52,1,$G$8),'TOTAL RECURSOS 2022'!$N:$N)</f>
        <v>0</v>
      </c>
      <c r="H52" s="22">
        <f>+SUMIF('TOTAL RECURSOS 2022'!$P:$P,CONCATENATE("O001",$A52,4,$F$8),'TOTAL RECURSOS 2022'!$N:$N)</f>
        <v>0</v>
      </c>
      <c r="I52" s="22">
        <f>+SUMIF('TOTAL RECURSOS 2022'!$P:$P,CONCATENATE("M001",$A52,4,$F$8),'TOTAL RECURSOS 2022'!$N:$N)</f>
        <v>0</v>
      </c>
      <c r="J52" s="22">
        <f>+SUMIF('TOTAL RECURSOS 2022'!$P:$P,CONCATENATE("E006",$A52,4,$F$8),'TOTAL RECURSOS 2022'!$N:$N)</f>
        <v>0</v>
      </c>
    </row>
    <row r="53" spans="1:10" ht="17.100000000000001" customHeight="1" x14ac:dyDescent="0.25">
      <c r="A53" s="28" t="s">
        <v>417</v>
      </c>
      <c r="B53" s="21" t="s">
        <v>440</v>
      </c>
      <c r="C53" s="22">
        <f t="shared" si="17"/>
        <v>0</v>
      </c>
      <c r="D53" s="22">
        <f>+SUMIF('TOTAL RECURSOS 2022'!$P:$P,CONCATENATE("O001",$A53,1,$F$8),'TOTAL RECURSOS 2022'!$N:$N)</f>
        <v>0</v>
      </c>
      <c r="E53" s="22">
        <f>+SUMIF('TOTAL RECURSOS 2022'!$P:$P,CONCATENATE("M001",$A53,1,$F$8),'TOTAL RECURSOS 2022'!$N:$N)</f>
        <v>0</v>
      </c>
      <c r="F53" s="22">
        <f>+SUMIF('TOTAL RECURSOS 2022'!$P:$P,CONCATENATE("E006",$A53,1,$F$8),'TOTAL RECURSOS 2022'!$N:$N)</f>
        <v>0</v>
      </c>
      <c r="G53" s="22">
        <f>+SUMIF('TOTAL RECURSOS 2022'!$P:$P,CONCATENATE("K024",$A53,1,$G$8),'TOTAL RECURSOS 2022'!$N:$N)</f>
        <v>0</v>
      </c>
      <c r="H53" s="22">
        <f>+SUMIF('TOTAL RECURSOS 2022'!$P:$P,CONCATENATE("O001",$A53,4,$F$8),'TOTAL RECURSOS 2022'!$N:$N)</f>
        <v>0</v>
      </c>
      <c r="I53" s="22">
        <f>+SUMIF('TOTAL RECURSOS 2022'!$P:$P,CONCATENATE("M001",$A53,4,$F$8),'TOTAL RECURSOS 2022'!$N:$N)</f>
        <v>0</v>
      </c>
      <c r="J53" s="22">
        <f>+SUMIF('TOTAL RECURSOS 2022'!$P:$P,CONCATENATE("E006",$A53,4,$F$8),'TOTAL RECURSOS 2022'!$N:$N)</f>
        <v>0</v>
      </c>
    </row>
    <row r="54" spans="1:10" ht="17.100000000000001" customHeight="1" x14ac:dyDescent="0.25">
      <c r="A54" s="28" t="s">
        <v>416</v>
      </c>
      <c r="B54" s="21" t="s">
        <v>438</v>
      </c>
      <c r="C54" s="22">
        <f t="shared" si="17"/>
        <v>0</v>
      </c>
      <c r="D54" s="22">
        <f>+SUMIF('TOTAL RECURSOS 2022'!$P:$P,CONCATENATE("O001",$A54,1,$F$8),'TOTAL RECURSOS 2022'!$N:$N)</f>
        <v>0</v>
      </c>
      <c r="E54" s="22">
        <f>+SUMIF('TOTAL RECURSOS 2022'!$P:$P,CONCATENATE("M001",$A54,1,$F$8),'TOTAL RECURSOS 2022'!$N:$N)</f>
        <v>0</v>
      </c>
      <c r="F54" s="22">
        <f>+SUMIF('TOTAL RECURSOS 2022'!$P:$P,CONCATENATE("E006",$A54,1,$F$8),'TOTAL RECURSOS 2022'!$N:$N)</f>
        <v>0</v>
      </c>
      <c r="G54" s="22">
        <f>+SUMIF('TOTAL RECURSOS 2022'!$P:$P,CONCATENATE("K024",$A54,1,$G$8),'TOTAL RECURSOS 2022'!$N:$N)</f>
        <v>0</v>
      </c>
      <c r="H54" s="22">
        <f>+SUMIF('TOTAL RECURSOS 2022'!$P:$P,CONCATENATE("O001",$A54,4,$F$8),'TOTAL RECURSOS 2022'!$N:$N)</f>
        <v>0</v>
      </c>
      <c r="I54" s="22">
        <f>+SUMIF('TOTAL RECURSOS 2022'!$P:$P,CONCATENATE("M001",$A54,4,$F$8),'TOTAL RECURSOS 2022'!$N:$N)</f>
        <v>0</v>
      </c>
      <c r="J54" s="22">
        <f>+SUMIF('TOTAL RECURSOS 2022'!$P:$P,CONCATENATE("E006",$A54,4,$F$8),'TOTAL RECURSOS 2022'!$N:$N)</f>
        <v>0</v>
      </c>
    </row>
    <row r="55" spans="1:10" ht="17.100000000000001" customHeight="1" x14ac:dyDescent="0.25">
      <c r="A55" s="28">
        <v>16107</v>
      </c>
      <c r="B55" s="21" t="s">
        <v>441</v>
      </c>
      <c r="C55" s="22">
        <f t="shared" si="17"/>
        <v>0</v>
      </c>
      <c r="D55" s="22">
        <f>+SUMIF('TOTAL RECURSOS 2022'!$P:$P,CONCATENATE("O001",$A55,1,$F$8),'TOTAL RECURSOS 2022'!$N:$N)</f>
        <v>0</v>
      </c>
      <c r="E55" s="22">
        <f>+SUMIF('TOTAL RECURSOS 2022'!$P:$P,CONCATENATE("M001",$A55,1,$F$8),'TOTAL RECURSOS 2022'!$N:$N)</f>
        <v>0</v>
      </c>
      <c r="F55" s="22">
        <f>+SUMIF('TOTAL RECURSOS 2022'!$P:$P,CONCATENATE("E006",$A55,1,$F$8),'TOTAL RECURSOS 2022'!$N:$N)</f>
        <v>0</v>
      </c>
      <c r="G55" s="22">
        <f>+SUMIF('TOTAL RECURSOS 2022'!$P:$P,CONCATENATE("K024",$A55,1,$G$8),'TOTAL RECURSOS 2022'!$N:$N)</f>
        <v>0</v>
      </c>
      <c r="H55" s="22">
        <f>+SUMIF('TOTAL RECURSOS 2022'!$P:$P,CONCATENATE("O001",$A55,4,$F$8),'TOTAL RECURSOS 2022'!$N:$N)</f>
        <v>0</v>
      </c>
      <c r="I55" s="22">
        <f>+SUMIF('TOTAL RECURSOS 2022'!$P:$P,CONCATENATE("M001",$A55,4,$F$8),'TOTAL RECURSOS 2022'!$N:$N)</f>
        <v>0</v>
      </c>
      <c r="J55" s="22">
        <f>+SUMIF('TOTAL RECURSOS 2022'!$P:$P,CONCATENATE("E006",$A55,4,$F$8),'TOTAL RECURSOS 2022'!$N:$N)</f>
        <v>0</v>
      </c>
    </row>
    <row r="56" spans="1:10" ht="17.100000000000001" customHeight="1" x14ac:dyDescent="0.25">
      <c r="A56" s="28">
        <v>16108</v>
      </c>
      <c r="B56" s="21" t="s">
        <v>442</v>
      </c>
      <c r="C56" s="22">
        <f t="shared" si="17"/>
        <v>0</v>
      </c>
      <c r="D56" s="22">
        <f>+SUMIF('TOTAL RECURSOS 2022'!$P:$P,CONCATENATE("O001",$A56,1,$F$8),'TOTAL RECURSOS 2022'!$N:$N)</f>
        <v>0</v>
      </c>
      <c r="E56" s="22">
        <f>+SUMIF('TOTAL RECURSOS 2022'!$P:$P,CONCATENATE("M001",$A56,1,$F$8),'TOTAL RECURSOS 2022'!$N:$N)</f>
        <v>0</v>
      </c>
      <c r="F56" s="22">
        <f>+SUMIF('TOTAL RECURSOS 2022'!$P:$P,CONCATENATE("E006",$A56,1,$F$8),'TOTAL RECURSOS 2022'!$N:$N)</f>
        <v>0</v>
      </c>
      <c r="G56" s="22">
        <f>+SUMIF('TOTAL RECURSOS 2022'!$P:$P,CONCATENATE("K024",$A56,1,$G$8),'TOTAL RECURSOS 2022'!$N:$N)</f>
        <v>0</v>
      </c>
      <c r="H56" s="22">
        <f>+SUMIF('TOTAL RECURSOS 2022'!$P:$P,CONCATENATE("O001",$A56,4,$F$8),'TOTAL RECURSOS 2022'!$N:$N)</f>
        <v>0</v>
      </c>
      <c r="I56" s="22">
        <f>+SUMIF('TOTAL RECURSOS 2022'!$P:$P,CONCATENATE("M001",$A56,4,$F$8),'TOTAL RECURSOS 2022'!$N:$N)</f>
        <v>0</v>
      </c>
      <c r="J56" s="22">
        <f>+SUMIF('TOTAL RECURSOS 2022'!$P:$P,CONCATENATE("E006",$A56,4,$F$8),'TOTAL RECURSOS 2022'!$N:$N)</f>
        <v>0</v>
      </c>
    </row>
    <row r="57" spans="1:10" s="9" customFormat="1" ht="17.100000000000001" customHeight="1" x14ac:dyDescent="0.2">
      <c r="A57" s="23">
        <v>2000</v>
      </c>
      <c r="B57" s="24" t="s">
        <v>237</v>
      </c>
      <c r="C57" s="18">
        <f t="shared" ref="C57:J57" si="18">+C58+C72+C79++C98+C109+C114+C125</f>
        <v>21013300</v>
      </c>
      <c r="D57" s="18">
        <f t="shared" si="18"/>
        <v>0</v>
      </c>
      <c r="E57" s="18">
        <f t="shared" si="18"/>
        <v>0</v>
      </c>
      <c r="F57" s="18">
        <f t="shared" si="18"/>
        <v>0</v>
      </c>
      <c r="G57" s="18">
        <f t="shared" si="18"/>
        <v>0</v>
      </c>
      <c r="H57" s="18">
        <f t="shared" si="18"/>
        <v>0</v>
      </c>
      <c r="I57" s="18">
        <f t="shared" si="18"/>
        <v>52180</v>
      </c>
      <c r="J57" s="18">
        <f t="shared" si="18"/>
        <v>20961120</v>
      </c>
    </row>
    <row r="58" spans="1:10" s="9" customFormat="1" ht="17.100000000000001" customHeight="1" x14ac:dyDescent="0.2">
      <c r="A58" s="26">
        <v>2100</v>
      </c>
      <c r="B58" s="19" t="s">
        <v>238</v>
      </c>
      <c r="C58" s="20">
        <f>+C59+C61+C63+C65+C68+C70</f>
        <v>1383300</v>
      </c>
      <c r="D58" s="20">
        <f>+D59+D61+D63+D65+D68+D70</f>
        <v>0</v>
      </c>
      <c r="E58" s="20">
        <f>+E59+E61+E63+E65+E68+E70</f>
        <v>0</v>
      </c>
      <c r="F58" s="20">
        <f>+F59+F61+F63+F65+F68+F70</f>
        <v>0</v>
      </c>
      <c r="G58" s="20">
        <f t="shared" ref="C58:J58" si="19">+G59+G61+G63+G65+G70</f>
        <v>0</v>
      </c>
      <c r="H58" s="20">
        <f>+H59+H61+H63+H65+H68+H70</f>
        <v>0</v>
      </c>
      <c r="I58" s="20">
        <f>+I59+I61+I63+I65+I68+I70</f>
        <v>9740</v>
      </c>
      <c r="J58" s="20">
        <f>+J59+J61+J63+J65+J68+J70</f>
        <v>1373560</v>
      </c>
    </row>
    <row r="59" spans="1:10" ht="17.100000000000001" customHeight="1" x14ac:dyDescent="0.25">
      <c r="A59" s="27" t="s">
        <v>128</v>
      </c>
      <c r="B59" s="21" t="s">
        <v>239</v>
      </c>
      <c r="C59" s="22">
        <f t="shared" ref="C59:J59" si="20">+C60</f>
        <v>370000</v>
      </c>
      <c r="D59" s="22">
        <f t="shared" si="20"/>
        <v>0</v>
      </c>
      <c r="E59" s="22">
        <f t="shared" si="20"/>
        <v>0</v>
      </c>
      <c r="F59" s="22">
        <f t="shared" si="20"/>
        <v>0</v>
      </c>
      <c r="G59" s="22">
        <f t="shared" si="20"/>
        <v>0</v>
      </c>
      <c r="H59" s="22">
        <f t="shared" si="20"/>
        <v>0</v>
      </c>
      <c r="I59" s="22">
        <f t="shared" si="20"/>
        <v>0</v>
      </c>
      <c r="J59" s="22">
        <f t="shared" si="20"/>
        <v>370000</v>
      </c>
    </row>
    <row r="60" spans="1:10" ht="17.100000000000001" customHeight="1" x14ac:dyDescent="0.25">
      <c r="A60" s="28" t="s">
        <v>25</v>
      </c>
      <c r="B60" s="21" t="s">
        <v>240</v>
      </c>
      <c r="C60" s="22">
        <f>+SUM(D60:J60)</f>
        <v>370000</v>
      </c>
      <c r="D60" s="22">
        <f>+SUMIF('TOTAL RECURSOS 2022'!$P:$P,CONCATENATE("O001",$A60,1,$F$8),'TOTAL RECURSOS 2022'!$N:$N)</f>
        <v>0</v>
      </c>
      <c r="E60" s="22">
        <f>+SUMIF('TOTAL RECURSOS 2022'!$P:$P,CONCATENATE("M001",$A60,1,$F$8),'TOTAL RECURSOS 2022'!$N:$N)</f>
        <v>0</v>
      </c>
      <c r="F60" s="22">
        <f>+SUMIF('TOTAL RECURSOS 2022'!$P:$P,CONCATENATE("E006",$A60,1,$F$8),'TOTAL RECURSOS 2022'!$N:$N)</f>
        <v>0</v>
      </c>
      <c r="G60" s="22">
        <f>+SUMIF('TOTAL RECURSOS 2022'!$P:$P,CONCATENATE("K024",$A60,1,$G$8),'TOTAL RECURSOS 2022'!$N:$N)</f>
        <v>0</v>
      </c>
      <c r="H60" s="22">
        <f>+SUMIF('TOTAL RECURSOS 2022'!$P:$P,CONCATENATE("O001",$A60,4,$F$8),'TOTAL RECURSOS 2022'!$N:$N)</f>
        <v>0</v>
      </c>
      <c r="I60" s="22">
        <f>+SUMIF('TOTAL RECURSOS 2022'!$P:$P,CONCATENATE("M001",$A60,4,$F$8),'TOTAL RECURSOS 2022'!$N:$N)</f>
        <v>0</v>
      </c>
      <c r="J60" s="22">
        <f>+SUMIF('TOTAL RECURSOS 2022'!$P:$P,CONCATENATE("E006",$A60,4,$F$8),'TOTAL RECURSOS 2022'!$N:$N)</f>
        <v>370000</v>
      </c>
    </row>
    <row r="61" spans="1:10" ht="17.100000000000001" customHeight="1" x14ac:dyDescent="0.25">
      <c r="A61" s="27" t="s">
        <v>129</v>
      </c>
      <c r="B61" s="21" t="s">
        <v>241</v>
      </c>
      <c r="C61" s="22">
        <f t="shared" ref="C61:J61" si="21">+C62</f>
        <v>153300</v>
      </c>
      <c r="D61" s="22">
        <f t="shared" si="21"/>
        <v>0</v>
      </c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3300</v>
      </c>
      <c r="J61" s="22">
        <f t="shared" si="21"/>
        <v>150000</v>
      </c>
    </row>
    <row r="62" spans="1:10" ht="17.100000000000001" customHeight="1" x14ac:dyDescent="0.25">
      <c r="A62" s="28" t="s">
        <v>72</v>
      </c>
      <c r="B62" s="21" t="s">
        <v>241</v>
      </c>
      <c r="C62" s="22">
        <f>+SUM(D62:J62)</f>
        <v>153300</v>
      </c>
      <c r="D62" s="22">
        <f>+SUMIF('TOTAL RECURSOS 2022'!$P:$P,CONCATENATE("O001",$A62,1,$F$8),'TOTAL RECURSOS 2022'!$N:$N)</f>
        <v>0</v>
      </c>
      <c r="E62" s="22">
        <f>+SUMIF('TOTAL RECURSOS 2022'!$P:$P,CONCATENATE("M001",$A62,1,$F$8),'TOTAL RECURSOS 2022'!$N:$N)</f>
        <v>0</v>
      </c>
      <c r="F62" s="22">
        <f>+SUMIF('TOTAL RECURSOS 2022'!$P:$P,CONCATENATE("E006",$A62,1,$F$8),'TOTAL RECURSOS 2022'!$N:$N)</f>
        <v>0</v>
      </c>
      <c r="G62" s="22">
        <f>+SUMIF('TOTAL RECURSOS 2022'!$P:$P,CONCATENATE("K024",$A62,1,$G$8),'TOTAL RECURSOS 2022'!$N:$N)</f>
        <v>0</v>
      </c>
      <c r="H62" s="22">
        <f>+SUMIF('TOTAL RECURSOS 2022'!$P:$P,CONCATENATE("O001",$A62,4,$F$8),'TOTAL RECURSOS 2022'!$N:$N)</f>
        <v>0</v>
      </c>
      <c r="I62" s="22">
        <f>+SUMIF('TOTAL RECURSOS 2022'!$P:$P,CONCATENATE("M001",$A62,4,$F$8),'TOTAL RECURSOS 2022'!$N:$N)</f>
        <v>3300</v>
      </c>
      <c r="J62" s="22">
        <f>+SUMIF('TOTAL RECURSOS 2022'!$P:$P,CONCATENATE("E006",$A62,4,$F$8),'TOTAL RECURSOS 2022'!$N:$N)</f>
        <v>150000</v>
      </c>
    </row>
    <row r="63" spans="1:10" ht="17.100000000000001" customHeight="1" x14ac:dyDescent="0.25">
      <c r="A63" s="27" t="s">
        <v>130</v>
      </c>
      <c r="B63" s="21" t="s">
        <v>242</v>
      </c>
      <c r="C63" s="22">
        <f t="shared" ref="C63:J63" si="22">+C64</f>
        <v>30000</v>
      </c>
      <c r="D63" s="22">
        <f t="shared" si="22"/>
        <v>0</v>
      </c>
      <c r="E63" s="22">
        <f t="shared" si="22"/>
        <v>0</v>
      </c>
      <c r="F63" s="22">
        <f t="shared" si="22"/>
        <v>0</v>
      </c>
      <c r="G63" s="22">
        <f t="shared" si="22"/>
        <v>0</v>
      </c>
      <c r="H63" s="22">
        <f t="shared" si="22"/>
        <v>0</v>
      </c>
      <c r="I63" s="22">
        <f t="shared" si="22"/>
        <v>0</v>
      </c>
      <c r="J63" s="22">
        <f t="shared" si="22"/>
        <v>30000</v>
      </c>
    </row>
    <row r="64" spans="1:10" ht="17.100000000000001" customHeight="1" x14ac:dyDescent="0.25">
      <c r="A64" s="28" t="s">
        <v>26</v>
      </c>
      <c r="B64" s="21" t="s">
        <v>243</v>
      </c>
      <c r="C64" s="22">
        <f>+SUM(D64:J64)</f>
        <v>30000</v>
      </c>
      <c r="D64" s="22">
        <f>+SUMIF('TOTAL RECURSOS 2022'!$P:$P,CONCATENATE("O001",$A64,1,$F$8),'TOTAL RECURSOS 2022'!$N:$N)</f>
        <v>0</v>
      </c>
      <c r="E64" s="22">
        <f>+SUMIF('TOTAL RECURSOS 2022'!$P:$P,CONCATENATE("M001",$A64,1,$F$8),'TOTAL RECURSOS 2022'!$N:$N)</f>
        <v>0</v>
      </c>
      <c r="F64" s="22">
        <f>+SUMIF('TOTAL RECURSOS 2022'!$P:$P,CONCATENATE("E006",$A64,1,$F$8),'TOTAL RECURSOS 2022'!$N:$N)</f>
        <v>0</v>
      </c>
      <c r="G64" s="22">
        <f>+SUMIF('TOTAL RECURSOS 2022'!$P:$P,CONCATENATE("K024",$A64,1,$G$8),'TOTAL RECURSOS 2022'!$N:$N)</f>
        <v>0</v>
      </c>
      <c r="H64" s="22">
        <f>+SUMIF('TOTAL RECURSOS 2022'!$P:$P,CONCATENATE("O001",$A64,4,$F$8),'TOTAL RECURSOS 2022'!$N:$N)</f>
        <v>0</v>
      </c>
      <c r="I64" s="22">
        <f>+SUMIF('TOTAL RECURSOS 2022'!$P:$P,CONCATENATE("M001",$A64,4,$F$8),'TOTAL RECURSOS 2022'!$N:$N)</f>
        <v>0</v>
      </c>
      <c r="J64" s="22">
        <f>+SUMIF('TOTAL RECURSOS 2022'!$P:$P,CONCATENATE("E006",$A64,4,$F$8),'TOTAL RECURSOS 2022'!$N:$N)</f>
        <v>30000</v>
      </c>
    </row>
    <row r="65" spans="1:10" ht="17.100000000000001" customHeight="1" x14ac:dyDescent="0.25">
      <c r="A65" s="27" t="s">
        <v>131</v>
      </c>
      <c r="B65" s="21" t="s">
        <v>244</v>
      </c>
      <c r="C65" s="22">
        <f t="shared" ref="C65:J65" si="23">+C66+C67</f>
        <v>745000</v>
      </c>
      <c r="D65" s="22">
        <f t="shared" si="23"/>
        <v>0</v>
      </c>
      <c r="E65" s="22">
        <f t="shared" si="23"/>
        <v>0</v>
      </c>
      <c r="F65" s="22">
        <f t="shared" si="23"/>
        <v>0</v>
      </c>
      <c r="G65" s="22">
        <f t="shared" si="23"/>
        <v>0</v>
      </c>
      <c r="H65" s="22">
        <f t="shared" si="23"/>
        <v>0</v>
      </c>
      <c r="I65" s="22">
        <f t="shared" si="23"/>
        <v>2890</v>
      </c>
      <c r="J65" s="22">
        <f t="shared" si="23"/>
        <v>742110</v>
      </c>
    </row>
    <row r="66" spans="1:10" ht="17.100000000000001" customHeight="1" x14ac:dyDescent="0.25">
      <c r="A66" s="28" t="s">
        <v>49</v>
      </c>
      <c r="B66" s="21" t="s">
        <v>245</v>
      </c>
      <c r="C66" s="22">
        <f>+SUM(D66:J66)</f>
        <v>45000</v>
      </c>
      <c r="D66" s="22">
        <f>+SUMIF('TOTAL RECURSOS 2022'!$P:$P,CONCATENATE("O001",$A66,1,$F$8),'TOTAL RECURSOS 2022'!$N:$N)</f>
        <v>0</v>
      </c>
      <c r="E66" s="22">
        <f>+SUMIF('TOTAL RECURSOS 2022'!$P:$P,CONCATENATE("M001",$A66,1,$F$8),'TOTAL RECURSOS 2022'!$N:$N)</f>
        <v>0</v>
      </c>
      <c r="F66" s="22">
        <f>+SUMIF('TOTAL RECURSOS 2022'!$P:$P,CONCATENATE("E006",$A66,1,$F$8),'TOTAL RECURSOS 2022'!$N:$N)</f>
        <v>0</v>
      </c>
      <c r="G66" s="22">
        <f>+SUMIF('TOTAL RECURSOS 2022'!$P:$P,CONCATENATE("K024",$A66,1,$G$8),'TOTAL RECURSOS 2022'!$N:$N)</f>
        <v>0</v>
      </c>
      <c r="H66" s="22">
        <f>+SUMIF('TOTAL RECURSOS 2022'!$P:$P,CONCATENATE("O001",$A66,4,$F$8),'TOTAL RECURSOS 2022'!$N:$N)</f>
        <v>0</v>
      </c>
      <c r="I66" s="22">
        <f>+SUMIF('TOTAL RECURSOS 2022'!$P:$P,CONCATENATE("M001",$A66,4,$F$8),'TOTAL RECURSOS 2022'!$N:$N)</f>
        <v>2890</v>
      </c>
      <c r="J66" s="22">
        <f>+SUMIF('TOTAL RECURSOS 2022'!$P:$P,CONCATENATE("E006",$A66,4,$F$8),'TOTAL RECURSOS 2022'!$N:$N)</f>
        <v>42110</v>
      </c>
    </row>
    <row r="67" spans="1:10" ht="17.100000000000001" customHeight="1" x14ac:dyDescent="0.25">
      <c r="A67" s="28" t="s">
        <v>73</v>
      </c>
      <c r="B67" s="21" t="s">
        <v>246</v>
      </c>
      <c r="C67" s="22">
        <f>+SUM(D67:J67)</f>
        <v>700000</v>
      </c>
      <c r="D67" s="22">
        <f>+SUMIF('TOTAL RECURSOS 2022'!$P:$P,CONCATENATE("O001",$A67,1,$F$8),'TOTAL RECURSOS 2022'!$N:$N)</f>
        <v>0</v>
      </c>
      <c r="E67" s="22">
        <f>+SUMIF('TOTAL RECURSOS 2022'!$P:$P,CONCATENATE("M001",$A67,1,$F$8),'TOTAL RECURSOS 2022'!$N:$N)</f>
        <v>0</v>
      </c>
      <c r="F67" s="22">
        <f>+SUMIF('TOTAL RECURSOS 2022'!$P:$P,CONCATENATE("E006",$A67,1,$F$8),'TOTAL RECURSOS 2022'!$N:$N)</f>
        <v>0</v>
      </c>
      <c r="G67" s="22">
        <f>+SUMIF('TOTAL RECURSOS 2022'!$P:$P,CONCATENATE("K024",$A67,1,$G$8),'TOTAL RECURSOS 2022'!$N:$N)</f>
        <v>0</v>
      </c>
      <c r="H67" s="22">
        <f>+SUMIF('TOTAL RECURSOS 2022'!$P:$P,CONCATENATE("O001",$A67,4,$F$8),'TOTAL RECURSOS 2022'!$N:$N)</f>
        <v>0</v>
      </c>
      <c r="I67" s="22">
        <f>+SUMIF('TOTAL RECURSOS 2022'!$P:$P,CONCATENATE("M001",$A67,4,$F$8),'TOTAL RECURSOS 2022'!$N:$N)</f>
        <v>0</v>
      </c>
      <c r="J67" s="22">
        <f>+SUMIF('TOTAL RECURSOS 2022'!$P:$P,CONCATENATE("E006",$A67,4,$F$8),'TOTAL RECURSOS 2022'!$N:$N)</f>
        <v>700000</v>
      </c>
    </row>
    <row r="68" spans="1:10" ht="17.100000000000001" customHeight="1" x14ac:dyDescent="0.25">
      <c r="A68" s="27" t="s">
        <v>132</v>
      </c>
      <c r="B68" s="21" t="s">
        <v>247</v>
      </c>
      <c r="C68" s="22">
        <f t="shared" ref="C68:J70" si="24">+C69</f>
        <v>75000</v>
      </c>
      <c r="D68" s="22">
        <f t="shared" si="24"/>
        <v>0</v>
      </c>
      <c r="E68" s="22">
        <f t="shared" si="24"/>
        <v>0</v>
      </c>
      <c r="F68" s="22">
        <f t="shared" si="24"/>
        <v>0</v>
      </c>
      <c r="G68" s="22">
        <f t="shared" si="24"/>
        <v>0</v>
      </c>
      <c r="H68" s="22">
        <f t="shared" si="24"/>
        <v>0</v>
      </c>
      <c r="I68" s="22">
        <f t="shared" si="24"/>
        <v>3550</v>
      </c>
      <c r="J68" s="22">
        <f t="shared" si="24"/>
        <v>71450</v>
      </c>
    </row>
    <row r="69" spans="1:10" ht="17.100000000000001" customHeight="1" x14ac:dyDescent="0.25">
      <c r="A69" s="28" t="s">
        <v>74</v>
      </c>
      <c r="B69" s="21" t="s">
        <v>247</v>
      </c>
      <c r="C69" s="22">
        <f>+SUM(D69:J69)</f>
        <v>75000</v>
      </c>
      <c r="D69" s="22">
        <f>+SUMIF('TOTAL RECURSOS 2022'!$P:$P,CONCATENATE("O001",$A69,1,$F$8),'TOTAL RECURSOS 2022'!$N:$N)</f>
        <v>0</v>
      </c>
      <c r="E69" s="22">
        <f>+SUMIF('TOTAL RECURSOS 2022'!$P:$P,CONCATENATE("M001",$A69,1,$F$8),'TOTAL RECURSOS 2022'!$N:$N)</f>
        <v>0</v>
      </c>
      <c r="F69" s="22">
        <f>+SUMIF('TOTAL RECURSOS 2022'!$P:$P,CONCATENATE("E006",$A69,1,$F$8),'TOTAL RECURSOS 2022'!$N:$N)</f>
        <v>0</v>
      </c>
      <c r="G69" s="22">
        <f>+SUMIF('TOTAL RECURSOS 2022'!$P:$P,CONCATENATE("K024",$A69,1,$G$8),'TOTAL RECURSOS 2022'!$N:$N)</f>
        <v>0</v>
      </c>
      <c r="H69" s="22">
        <f>+SUMIF('TOTAL RECURSOS 2022'!$P:$P,CONCATENATE("O001",$A69,4,$F$8),'TOTAL RECURSOS 2022'!$N:$N)</f>
        <v>0</v>
      </c>
      <c r="I69" s="22">
        <f>+SUMIF('TOTAL RECURSOS 2022'!$P:$P,CONCATENATE("M001",$A69,4,$F$8),'TOTAL RECURSOS 2022'!$N:$N)</f>
        <v>3550</v>
      </c>
      <c r="J69" s="22">
        <f>+SUMIF('TOTAL RECURSOS 2022'!$P:$P,CONCATENATE("E006",$A69,4,$F$8),'TOTAL RECURSOS 2022'!$N:$N)</f>
        <v>71450</v>
      </c>
    </row>
    <row r="70" spans="1:10" ht="17.100000000000001" customHeight="1" x14ac:dyDescent="0.25">
      <c r="A70" s="27">
        <v>217</v>
      </c>
      <c r="B70" s="141" t="s">
        <v>519</v>
      </c>
      <c r="C70" s="22">
        <f t="shared" si="24"/>
        <v>10000</v>
      </c>
      <c r="D70" s="22">
        <f t="shared" si="24"/>
        <v>0</v>
      </c>
      <c r="E70" s="22">
        <f t="shared" si="24"/>
        <v>0</v>
      </c>
      <c r="F70" s="22">
        <f t="shared" si="24"/>
        <v>0</v>
      </c>
      <c r="G70" s="22">
        <f t="shared" si="24"/>
        <v>0</v>
      </c>
      <c r="H70" s="22">
        <f t="shared" si="24"/>
        <v>0</v>
      </c>
      <c r="I70" s="22">
        <f t="shared" si="24"/>
        <v>0</v>
      </c>
      <c r="J70" s="22">
        <f t="shared" si="24"/>
        <v>10000</v>
      </c>
    </row>
    <row r="71" spans="1:10" ht="17.100000000000001" customHeight="1" x14ac:dyDescent="0.25">
      <c r="A71" s="28">
        <v>21701</v>
      </c>
      <c r="B71" s="21" t="s">
        <v>520</v>
      </c>
      <c r="C71" s="22">
        <f>+SUM(D71:J71)</f>
        <v>10000</v>
      </c>
      <c r="D71" s="22">
        <f>+SUMIF('TOTAL RECURSOS 2022'!$P:$P,CONCATENATE("O001",$A71,1,$F$8),'TOTAL RECURSOS 2022'!$N:$N)</f>
        <v>0</v>
      </c>
      <c r="E71" s="22">
        <f>+SUMIF('TOTAL RECURSOS 2022'!$P:$P,CONCATENATE("M001",$A71,1,$F$8),'TOTAL RECURSOS 2022'!$N:$N)</f>
        <v>0</v>
      </c>
      <c r="F71" s="22">
        <f>+SUMIF('TOTAL RECURSOS 2022'!$P:$P,CONCATENATE("E006",$A71,1,$F$8),'TOTAL RECURSOS 2022'!$N:$N)</f>
        <v>0</v>
      </c>
      <c r="G71" s="22">
        <f>+SUMIF('TOTAL RECURSOS 2022'!$P:$P,CONCATENATE("K024",$A71,1,$G$8),'TOTAL RECURSOS 2022'!$N:$N)</f>
        <v>0</v>
      </c>
      <c r="H71" s="22">
        <f>+SUMIF('TOTAL RECURSOS 2022'!$P:$P,CONCATENATE("O001",$A71,4,$F$8),'TOTAL RECURSOS 2022'!$N:$N)</f>
        <v>0</v>
      </c>
      <c r="I71" s="22">
        <f>+SUMIF('TOTAL RECURSOS 2022'!$P:$P,CONCATENATE("M001",$A71,4,$F$8),'TOTAL RECURSOS 2022'!$N:$N)</f>
        <v>0</v>
      </c>
      <c r="J71" s="22">
        <f>+SUMIF('TOTAL RECURSOS 2022'!$P:$P,CONCATENATE("E006",$A71,4,$F$8),'TOTAL RECURSOS 2022'!$N:$N)</f>
        <v>10000</v>
      </c>
    </row>
    <row r="72" spans="1:10" s="9" customFormat="1" ht="17.100000000000001" customHeight="1" x14ac:dyDescent="0.2">
      <c r="A72" s="26">
        <v>2200</v>
      </c>
      <c r="B72" s="19" t="s">
        <v>248</v>
      </c>
      <c r="C72" s="20">
        <f t="shared" ref="C72:J72" si="25">+C73+C77</f>
        <v>820000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820000</v>
      </c>
    </row>
    <row r="73" spans="1:10" ht="17.100000000000001" customHeight="1" x14ac:dyDescent="0.25">
      <c r="A73" s="27" t="s">
        <v>133</v>
      </c>
      <c r="B73" s="21" t="s">
        <v>249</v>
      </c>
      <c r="C73" s="22">
        <f>+C74+C75+C76</f>
        <v>790000</v>
      </c>
      <c r="D73" s="22">
        <f t="shared" ref="D73:J73" si="26">+D74+D75+D76</f>
        <v>0</v>
      </c>
      <c r="E73" s="22">
        <f t="shared" si="26"/>
        <v>0</v>
      </c>
      <c r="F73" s="22">
        <f t="shared" si="26"/>
        <v>0</v>
      </c>
      <c r="G73" s="22">
        <f t="shared" si="26"/>
        <v>0</v>
      </c>
      <c r="H73" s="22">
        <f t="shared" si="26"/>
        <v>0</v>
      </c>
      <c r="I73" s="22">
        <f t="shared" si="26"/>
        <v>0</v>
      </c>
      <c r="J73" s="22">
        <f t="shared" si="26"/>
        <v>790000</v>
      </c>
    </row>
    <row r="74" spans="1:10" ht="17.100000000000001" customHeight="1" x14ac:dyDescent="0.25">
      <c r="A74" s="28">
        <v>22103</v>
      </c>
      <c r="B74" s="29" t="s">
        <v>474</v>
      </c>
      <c r="C74" s="22">
        <f>+SUM(D74:J74)</f>
        <v>0</v>
      </c>
      <c r="D74" s="22">
        <f>+SUMIF('TOTAL RECURSOS 2022'!$P:$P,CONCATENATE("O001",$A74,1,$F$8),'TOTAL RECURSOS 2022'!$N:$N)</f>
        <v>0</v>
      </c>
      <c r="E74" s="22">
        <f>+SUMIF('TOTAL RECURSOS 2022'!$P:$P,CONCATENATE("M001",$A74,1,$F$8),'TOTAL RECURSOS 2022'!$N:$N)</f>
        <v>0</v>
      </c>
      <c r="F74" s="22">
        <f>+SUMIF('TOTAL RECURSOS 2022'!$P:$P,CONCATENATE("E006",$A74,1,$F$8),'TOTAL RECURSOS 2022'!$N:$N)</f>
        <v>0</v>
      </c>
      <c r="G74" s="22">
        <f>+SUMIF('TOTAL RECURSOS 2022'!$P:$P,CONCATENATE("K024",$A74,1,$G$8),'TOTAL RECURSOS 2022'!$N:$N)</f>
        <v>0</v>
      </c>
      <c r="H74" s="22">
        <f>+SUMIF('TOTAL RECURSOS 2022'!$P:$P,CONCATENATE("O001",$A74,4,$F$8),'TOTAL RECURSOS 2022'!$N:$N)</f>
        <v>0</v>
      </c>
      <c r="I74" s="22">
        <f>+SUMIF('TOTAL RECURSOS 2022'!$P:$P,CONCATENATE("M001",$A74,4,$F$8),'TOTAL RECURSOS 2022'!$N:$N)</f>
        <v>0</v>
      </c>
      <c r="J74" s="22">
        <f>+SUMIF('TOTAL RECURSOS 2022'!$P:$P,CONCATENATE("E006",$A74,4,$F$8),'TOTAL RECURSOS 2022'!$N:$N)</f>
        <v>0</v>
      </c>
    </row>
    <row r="75" spans="1:10" ht="17.100000000000001" customHeight="1" x14ac:dyDescent="0.25">
      <c r="A75" s="28" t="s">
        <v>16</v>
      </c>
      <c r="B75" s="29" t="s">
        <v>250</v>
      </c>
      <c r="C75" s="22">
        <f>+SUM(D75:J75)</f>
        <v>250000</v>
      </c>
      <c r="D75" s="22">
        <f>+SUMIF('TOTAL RECURSOS 2022'!$P:$P,CONCATENATE("O001",$A75,1,$F$8),'TOTAL RECURSOS 2022'!$N:$N)</f>
        <v>0</v>
      </c>
      <c r="E75" s="22">
        <f>+SUMIF('TOTAL RECURSOS 2022'!$P:$P,CONCATENATE("M001",$A75,1,$F$8),'TOTAL RECURSOS 2022'!$N:$N)</f>
        <v>0</v>
      </c>
      <c r="F75" s="22">
        <f>+SUMIF('TOTAL RECURSOS 2022'!$P:$P,CONCATENATE("E006",$A75,1,$F$8),'TOTAL RECURSOS 2022'!$N:$N)</f>
        <v>0</v>
      </c>
      <c r="G75" s="22">
        <f>+SUMIF('TOTAL RECURSOS 2022'!$P:$P,CONCATENATE("K024",$A75,1,$G$8),'TOTAL RECURSOS 2022'!$N:$N)</f>
        <v>0</v>
      </c>
      <c r="H75" s="22">
        <f>+SUMIF('TOTAL RECURSOS 2022'!$P:$P,CONCATENATE("O001",$A75,4,$F$8),'TOTAL RECURSOS 2022'!$N:$N)</f>
        <v>0</v>
      </c>
      <c r="I75" s="22">
        <f>+SUMIF('TOTAL RECURSOS 2022'!$P:$P,CONCATENATE("M001",$A75,4,$F$8),'TOTAL RECURSOS 2022'!$N:$N)</f>
        <v>0</v>
      </c>
      <c r="J75" s="22">
        <f>+SUMIF('TOTAL RECURSOS 2022'!$P:$P,CONCATENATE("E006",$A75,4,$F$8),'TOTAL RECURSOS 2022'!$N:$N)</f>
        <v>250000</v>
      </c>
    </row>
    <row r="76" spans="1:10" ht="17.100000000000001" customHeight="1" x14ac:dyDescent="0.25">
      <c r="A76" s="28" t="s">
        <v>63</v>
      </c>
      <c r="B76" s="21" t="s">
        <v>251</v>
      </c>
      <c r="C76" s="22">
        <f>+SUM(D76:J76)</f>
        <v>540000</v>
      </c>
      <c r="D76" s="22">
        <f>+SUMIF('TOTAL RECURSOS 2022'!$P:$P,CONCATENATE("O001",$A76,1,$F$8),'TOTAL RECURSOS 2022'!$N:$N)</f>
        <v>0</v>
      </c>
      <c r="E76" s="22">
        <f>+SUMIF('TOTAL RECURSOS 2022'!$P:$P,CONCATENATE("M001",$A76,1,$F$8),'TOTAL RECURSOS 2022'!$N:$N)</f>
        <v>0</v>
      </c>
      <c r="F76" s="22">
        <f>+SUMIF('TOTAL RECURSOS 2022'!$P:$P,CONCATENATE("E006",$A76,1,$F$8),'TOTAL RECURSOS 2022'!$N:$N)</f>
        <v>0</v>
      </c>
      <c r="G76" s="22">
        <f>+SUMIF('TOTAL RECURSOS 2022'!$P:$P,CONCATENATE("K024",$A76,1,$G$8),'TOTAL RECURSOS 2022'!$N:$N)</f>
        <v>0</v>
      </c>
      <c r="H76" s="22">
        <f>+SUMIF('TOTAL RECURSOS 2022'!$P:$P,CONCATENATE("O001",$A76,4,$F$8),'TOTAL RECURSOS 2022'!$N:$N)</f>
        <v>0</v>
      </c>
      <c r="I76" s="22">
        <f>+SUMIF('TOTAL RECURSOS 2022'!$P:$P,CONCATENATE("M001",$A76,4,$F$8),'TOTAL RECURSOS 2022'!$N:$N)</f>
        <v>0</v>
      </c>
      <c r="J76" s="22">
        <f>+SUMIF('TOTAL RECURSOS 2022'!$P:$P,CONCATENATE("E006",$A76,4,$F$8),'TOTAL RECURSOS 2022'!$N:$N)</f>
        <v>540000</v>
      </c>
    </row>
    <row r="77" spans="1:10" ht="17.100000000000001" customHeight="1" x14ac:dyDescent="0.25">
      <c r="A77" s="27" t="s">
        <v>134</v>
      </c>
      <c r="B77" s="21" t="s">
        <v>252</v>
      </c>
      <c r="C77" s="22">
        <f t="shared" ref="C77:J77" si="27">+C78</f>
        <v>30000</v>
      </c>
      <c r="D77" s="22">
        <f t="shared" si="27"/>
        <v>0</v>
      </c>
      <c r="E77" s="22">
        <f t="shared" si="27"/>
        <v>0</v>
      </c>
      <c r="F77" s="22">
        <f t="shared" si="27"/>
        <v>0</v>
      </c>
      <c r="G77" s="22">
        <f t="shared" si="27"/>
        <v>0</v>
      </c>
      <c r="H77" s="22">
        <f t="shared" si="27"/>
        <v>0</v>
      </c>
      <c r="I77" s="22">
        <f t="shared" si="27"/>
        <v>0</v>
      </c>
      <c r="J77" s="22">
        <f t="shared" si="27"/>
        <v>30000</v>
      </c>
    </row>
    <row r="78" spans="1:10" ht="17.100000000000001" customHeight="1" x14ac:dyDescent="0.25">
      <c r="A78" s="28" t="s">
        <v>75</v>
      </c>
      <c r="B78" s="21" t="s">
        <v>252</v>
      </c>
      <c r="C78" s="22">
        <f>+SUM(D78:J78)</f>
        <v>30000</v>
      </c>
      <c r="D78" s="22">
        <f>+SUMIF('TOTAL RECURSOS 2022'!$P:$P,CONCATENATE("O001",$A78,1,$F$8),'TOTAL RECURSOS 2022'!$N:$N)</f>
        <v>0</v>
      </c>
      <c r="E78" s="22">
        <f>+SUMIF('TOTAL RECURSOS 2022'!$P:$P,CONCATENATE("M001",$A78,1,$F$8),'TOTAL RECURSOS 2022'!$N:$N)</f>
        <v>0</v>
      </c>
      <c r="F78" s="22">
        <f>+SUMIF('TOTAL RECURSOS 2022'!$P:$P,CONCATENATE("E006",$A78,1,$F$8),'TOTAL RECURSOS 2022'!$N:$N)</f>
        <v>0</v>
      </c>
      <c r="G78" s="22">
        <f>+SUMIF('TOTAL RECURSOS 2022'!$P:$P,CONCATENATE("K024",$A78,1,$G$8),'TOTAL RECURSOS 2022'!$N:$N)</f>
        <v>0</v>
      </c>
      <c r="H78" s="22">
        <f>+SUMIF('TOTAL RECURSOS 2022'!$P:$P,CONCATENATE("O001",$A78,4,$F$8),'TOTAL RECURSOS 2022'!$N:$N)</f>
        <v>0</v>
      </c>
      <c r="I78" s="22">
        <f>+SUMIF('TOTAL RECURSOS 2022'!$P:$P,CONCATENATE("M001",$A78,4,$F$8),'TOTAL RECURSOS 2022'!$N:$N)</f>
        <v>0</v>
      </c>
      <c r="J78" s="22">
        <f>+SUMIF('TOTAL RECURSOS 2022'!$P:$P,CONCATENATE("E006",$A78,4,$F$8),'TOTAL RECURSOS 2022'!$N:$N)</f>
        <v>30000</v>
      </c>
    </row>
    <row r="79" spans="1:10" s="9" customFormat="1" ht="17.100000000000001" customHeight="1" x14ac:dyDescent="0.2">
      <c r="A79" s="26">
        <v>2400</v>
      </c>
      <c r="B79" s="19" t="s">
        <v>253</v>
      </c>
      <c r="C79" s="20">
        <f t="shared" ref="C79:J79" si="28">+C80+C82+C84+C86+C88+C90+C92+C94+C96</f>
        <v>6578000</v>
      </c>
      <c r="D79" s="20">
        <f t="shared" si="28"/>
        <v>0</v>
      </c>
      <c r="E79" s="20">
        <f t="shared" si="28"/>
        <v>0</v>
      </c>
      <c r="F79" s="20">
        <f t="shared" si="28"/>
        <v>0</v>
      </c>
      <c r="G79" s="20">
        <f t="shared" si="28"/>
        <v>0</v>
      </c>
      <c r="H79" s="20">
        <f t="shared" si="28"/>
        <v>0</v>
      </c>
      <c r="I79" s="20">
        <f t="shared" si="28"/>
        <v>1204</v>
      </c>
      <c r="J79" s="20">
        <f t="shared" si="28"/>
        <v>6576796</v>
      </c>
    </row>
    <row r="80" spans="1:10" ht="17.100000000000001" customHeight="1" x14ac:dyDescent="0.25">
      <c r="A80" s="27" t="s">
        <v>135</v>
      </c>
      <c r="B80" s="21" t="s">
        <v>254</v>
      </c>
      <c r="C80" s="22">
        <f t="shared" ref="C80:J80" si="29">+C81</f>
        <v>15000</v>
      </c>
      <c r="D80" s="22">
        <f t="shared" si="29"/>
        <v>0</v>
      </c>
      <c r="E80" s="22">
        <f t="shared" si="29"/>
        <v>0</v>
      </c>
      <c r="F80" s="22">
        <f t="shared" si="29"/>
        <v>0</v>
      </c>
      <c r="G80" s="22">
        <f t="shared" si="29"/>
        <v>0</v>
      </c>
      <c r="H80" s="22">
        <f t="shared" si="29"/>
        <v>0</v>
      </c>
      <c r="I80" s="22">
        <f t="shared" si="29"/>
        <v>0</v>
      </c>
      <c r="J80" s="22">
        <f t="shared" si="29"/>
        <v>15000</v>
      </c>
    </row>
    <row r="81" spans="1:10" ht="17.100000000000001" customHeight="1" x14ac:dyDescent="0.25">
      <c r="A81" s="28" t="s">
        <v>76</v>
      </c>
      <c r="B81" s="21" t="s">
        <v>254</v>
      </c>
      <c r="C81" s="22">
        <f>+SUM(D81:J81)</f>
        <v>15000</v>
      </c>
      <c r="D81" s="22">
        <f>+SUMIF('TOTAL RECURSOS 2022'!$P:$P,CONCATENATE("O001",$A81,1,$F$8),'TOTAL RECURSOS 2022'!$N:$N)</f>
        <v>0</v>
      </c>
      <c r="E81" s="22">
        <f>+SUMIF('TOTAL RECURSOS 2022'!$P:$P,CONCATENATE("M001",$A81,1,$F$8),'TOTAL RECURSOS 2022'!$N:$N)</f>
        <v>0</v>
      </c>
      <c r="F81" s="22">
        <f>+SUMIF('TOTAL RECURSOS 2022'!$P:$P,CONCATENATE("E006",$A81,1,$F$8),'TOTAL RECURSOS 2022'!$N:$N)</f>
        <v>0</v>
      </c>
      <c r="G81" s="22">
        <f>+SUMIF('TOTAL RECURSOS 2022'!$P:$P,CONCATENATE("K024",$A81,1,$G$8),'TOTAL RECURSOS 2022'!$N:$N)</f>
        <v>0</v>
      </c>
      <c r="H81" s="22">
        <f>+SUMIF('TOTAL RECURSOS 2022'!$P:$P,CONCATENATE("O001",$A81,4,$F$8),'TOTAL RECURSOS 2022'!$N:$N)</f>
        <v>0</v>
      </c>
      <c r="I81" s="22">
        <f>+SUMIF('TOTAL RECURSOS 2022'!$P:$P,CONCATENATE("M001",$A81,4,$F$8),'TOTAL RECURSOS 2022'!$N:$N)</f>
        <v>0</v>
      </c>
      <c r="J81" s="22">
        <f>+SUMIF('TOTAL RECURSOS 2022'!$P:$P,CONCATENATE("E006",$A81,4,$F$8),'TOTAL RECURSOS 2022'!$N:$N)</f>
        <v>15000</v>
      </c>
    </row>
    <row r="82" spans="1:10" ht="17.100000000000001" customHeight="1" x14ac:dyDescent="0.25">
      <c r="A82" s="27" t="s">
        <v>136</v>
      </c>
      <c r="B82" s="21" t="s">
        <v>255</v>
      </c>
      <c r="C82" s="22">
        <f t="shared" ref="C82:J82" si="30">+C83</f>
        <v>45000</v>
      </c>
      <c r="D82" s="22">
        <f t="shared" si="30"/>
        <v>0</v>
      </c>
      <c r="E82" s="22">
        <f t="shared" si="30"/>
        <v>0</v>
      </c>
      <c r="F82" s="22">
        <f t="shared" si="30"/>
        <v>0</v>
      </c>
      <c r="G82" s="22">
        <f t="shared" si="30"/>
        <v>0</v>
      </c>
      <c r="H82" s="22">
        <f t="shared" si="30"/>
        <v>0</v>
      </c>
      <c r="I82" s="22">
        <f t="shared" si="30"/>
        <v>0</v>
      </c>
      <c r="J82" s="22">
        <f t="shared" si="30"/>
        <v>45000</v>
      </c>
    </row>
    <row r="83" spans="1:10" ht="17.100000000000001" customHeight="1" x14ac:dyDescent="0.25">
      <c r="A83" s="28" t="s">
        <v>77</v>
      </c>
      <c r="B83" s="21" t="s">
        <v>255</v>
      </c>
      <c r="C83" s="22">
        <f>+SUM(D83:J83)</f>
        <v>45000</v>
      </c>
      <c r="D83" s="22">
        <f>+SUMIF('TOTAL RECURSOS 2022'!$P:$P,CONCATENATE("O001",$A83,1,$F$8),'TOTAL RECURSOS 2022'!$N:$N)</f>
        <v>0</v>
      </c>
      <c r="E83" s="22">
        <f>+SUMIF('TOTAL RECURSOS 2022'!$P:$P,CONCATENATE("M001",$A83,1,$F$8),'TOTAL RECURSOS 2022'!$N:$N)</f>
        <v>0</v>
      </c>
      <c r="F83" s="22">
        <f>+SUMIF('TOTAL RECURSOS 2022'!$P:$P,CONCATENATE("E006",$A83,1,$F$8),'TOTAL RECURSOS 2022'!$N:$N)</f>
        <v>0</v>
      </c>
      <c r="G83" s="22">
        <f>+SUMIF('TOTAL RECURSOS 2022'!$P:$P,CONCATENATE("K024",$A83,1,$G$8),'TOTAL RECURSOS 2022'!$N:$N)</f>
        <v>0</v>
      </c>
      <c r="H83" s="22">
        <f>+SUMIF('TOTAL RECURSOS 2022'!$P:$P,CONCATENATE("O001",$A83,4,$F$8),'TOTAL RECURSOS 2022'!$N:$N)</f>
        <v>0</v>
      </c>
      <c r="I83" s="22">
        <f>+SUMIF('TOTAL RECURSOS 2022'!$P:$P,CONCATENATE("M001",$A83,4,$F$8),'TOTAL RECURSOS 2022'!$N:$N)</f>
        <v>0</v>
      </c>
      <c r="J83" s="22">
        <f>+SUMIF('TOTAL RECURSOS 2022'!$P:$P,CONCATENATE("E006",$A83,4,$F$8),'TOTAL RECURSOS 2022'!$N:$N)</f>
        <v>45000</v>
      </c>
    </row>
    <row r="84" spans="1:10" ht="17.100000000000001" customHeight="1" x14ac:dyDescent="0.25">
      <c r="A84" s="27" t="s">
        <v>137</v>
      </c>
      <c r="B84" s="21" t="s">
        <v>256</v>
      </c>
      <c r="C84" s="22">
        <f t="shared" ref="C84:J84" si="31">+C85</f>
        <v>15000</v>
      </c>
      <c r="D84" s="22">
        <f t="shared" si="31"/>
        <v>0</v>
      </c>
      <c r="E84" s="22">
        <f t="shared" si="31"/>
        <v>0</v>
      </c>
      <c r="F84" s="22">
        <f t="shared" si="31"/>
        <v>0</v>
      </c>
      <c r="G84" s="22">
        <f t="shared" si="31"/>
        <v>0</v>
      </c>
      <c r="H84" s="22">
        <f t="shared" si="31"/>
        <v>0</v>
      </c>
      <c r="I84" s="22">
        <f t="shared" si="31"/>
        <v>0</v>
      </c>
      <c r="J84" s="22">
        <f t="shared" si="31"/>
        <v>15000</v>
      </c>
    </row>
    <row r="85" spans="1:10" ht="17.100000000000001" customHeight="1" x14ac:dyDescent="0.25">
      <c r="A85" s="28" t="s">
        <v>78</v>
      </c>
      <c r="B85" s="21" t="s">
        <v>256</v>
      </c>
      <c r="C85" s="22">
        <f>+SUM(D85:J85)</f>
        <v>15000</v>
      </c>
      <c r="D85" s="22">
        <f>+SUMIF('TOTAL RECURSOS 2022'!$P:$P,CONCATENATE("O001",$A85,1,$F$8),'TOTAL RECURSOS 2022'!$N:$N)</f>
        <v>0</v>
      </c>
      <c r="E85" s="22">
        <f>+SUMIF('TOTAL RECURSOS 2022'!$P:$P,CONCATENATE("M001",$A85,1,$F$8),'TOTAL RECURSOS 2022'!$N:$N)</f>
        <v>0</v>
      </c>
      <c r="F85" s="22">
        <f>+SUMIF('TOTAL RECURSOS 2022'!$P:$P,CONCATENATE("E006",$A85,1,$F$8),'TOTAL RECURSOS 2022'!$N:$N)</f>
        <v>0</v>
      </c>
      <c r="G85" s="22">
        <f>+SUMIF('TOTAL RECURSOS 2022'!$P:$P,CONCATENATE("K024",$A85,1,$G$8),'TOTAL RECURSOS 2022'!$N:$N)</f>
        <v>0</v>
      </c>
      <c r="H85" s="22">
        <f>+SUMIF('TOTAL RECURSOS 2022'!$P:$P,CONCATENATE("O001",$A85,4,$F$8),'TOTAL RECURSOS 2022'!$N:$N)</f>
        <v>0</v>
      </c>
      <c r="I85" s="22">
        <f>+SUMIF('TOTAL RECURSOS 2022'!$P:$P,CONCATENATE("M001",$A85,4,$F$8),'TOTAL RECURSOS 2022'!$N:$N)</f>
        <v>0</v>
      </c>
      <c r="J85" s="22">
        <f>+SUMIF('TOTAL RECURSOS 2022'!$P:$P,CONCATENATE("E006",$A85,4,$F$8),'TOTAL RECURSOS 2022'!$N:$N)</f>
        <v>15000</v>
      </c>
    </row>
    <row r="86" spans="1:10" ht="17.100000000000001" customHeight="1" x14ac:dyDescent="0.25">
      <c r="A86" s="27" t="s">
        <v>138</v>
      </c>
      <c r="B86" s="21" t="s">
        <v>257</v>
      </c>
      <c r="C86" s="22">
        <f t="shared" ref="C86:J86" si="32">+C87</f>
        <v>10000</v>
      </c>
      <c r="D86" s="22">
        <f t="shared" si="32"/>
        <v>0</v>
      </c>
      <c r="E86" s="22">
        <f t="shared" si="32"/>
        <v>0</v>
      </c>
      <c r="F86" s="22">
        <f t="shared" si="32"/>
        <v>0</v>
      </c>
      <c r="G86" s="22">
        <f t="shared" si="32"/>
        <v>0</v>
      </c>
      <c r="H86" s="22">
        <f t="shared" si="32"/>
        <v>0</v>
      </c>
      <c r="I86" s="22">
        <f t="shared" si="32"/>
        <v>0</v>
      </c>
      <c r="J86" s="22">
        <f t="shared" si="32"/>
        <v>10000</v>
      </c>
    </row>
    <row r="87" spans="1:10" ht="17.100000000000001" customHeight="1" x14ac:dyDescent="0.25">
      <c r="A87" s="28" t="s">
        <v>79</v>
      </c>
      <c r="B87" s="21" t="s">
        <v>257</v>
      </c>
      <c r="C87" s="22">
        <f>+SUM(D87:J87)</f>
        <v>10000</v>
      </c>
      <c r="D87" s="22">
        <f>+SUMIF('TOTAL RECURSOS 2022'!$P:$P,CONCATENATE("O001",$A87,1,$F$8),'TOTAL RECURSOS 2022'!$N:$N)</f>
        <v>0</v>
      </c>
      <c r="E87" s="22">
        <f>+SUMIF('TOTAL RECURSOS 2022'!$P:$P,CONCATENATE("M001",$A87,1,$F$8),'TOTAL RECURSOS 2022'!$N:$N)</f>
        <v>0</v>
      </c>
      <c r="F87" s="22">
        <f>+SUMIF('TOTAL RECURSOS 2022'!$P:$P,CONCATENATE("E006",$A87,1,$F$8),'TOTAL RECURSOS 2022'!$N:$N)</f>
        <v>0</v>
      </c>
      <c r="G87" s="22">
        <f>+SUMIF('TOTAL RECURSOS 2022'!$P:$P,CONCATENATE("K024",$A87,1,$G$8),'TOTAL RECURSOS 2022'!$N:$N)</f>
        <v>0</v>
      </c>
      <c r="H87" s="22">
        <f>+SUMIF('TOTAL RECURSOS 2022'!$P:$P,CONCATENATE("O001",$A87,4,$F$8),'TOTAL RECURSOS 2022'!$N:$N)</f>
        <v>0</v>
      </c>
      <c r="I87" s="22">
        <f>+SUMIF('TOTAL RECURSOS 2022'!$P:$P,CONCATENATE("M001",$A87,4,$F$8),'TOTAL RECURSOS 2022'!$N:$N)</f>
        <v>0</v>
      </c>
      <c r="J87" s="22">
        <f>+SUMIF('TOTAL RECURSOS 2022'!$P:$P,CONCATENATE("E006",$A87,4,$F$8),'TOTAL RECURSOS 2022'!$N:$N)</f>
        <v>10000</v>
      </c>
    </row>
    <row r="88" spans="1:10" ht="17.100000000000001" customHeight="1" x14ac:dyDescent="0.25">
      <c r="A88" s="27" t="s">
        <v>139</v>
      </c>
      <c r="B88" s="21" t="s">
        <v>258</v>
      </c>
      <c r="C88" s="22">
        <f t="shared" ref="C88:J88" si="33">+C89</f>
        <v>13000</v>
      </c>
      <c r="D88" s="22">
        <f t="shared" si="33"/>
        <v>0</v>
      </c>
      <c r="E88" s="22">
        <f t="shared" si="33"/>
        <v>0</v>
      </c>
      <c r="F88" s="22">
        <f t="shared" si="33"/>
        <v>0</v>
      </c>
      <c r="G88" s="22">
        <f t="shared" si="33"/>
        <v>0</v>
      </c>
      <c r="H88" s="22">
        <f t="shared" si="33"/>
        <v>0</v>
      </c>
      <c r="I88" s="22">
        <f t="shared" si="33"/>
        <v>0</v>
      </c>
      <c r="J88" s="22">
        <f t="shared" si="33"/>
        <v>13000</v>
      </c>
    </row>
    <row r="89" spans="1:10" ht="17.100000000000001" customHeight="1" x14ac:dyDescent="0.25">
      <c r="A89" s="28" t="s">
        <v>80</v>
      </c>
      <c r="B89" s="21" t="s">
        <v>258</v>
      </c>
      <c r="C89" s="22">
        <f>+SUM(D89:J89)</f>
        <v>13000</v>
      </c>
      <c r="D89" s="22">
        <f>+SUMIF('TOTAL RECURSOS 2022'!$P:$P,CONCATENATE("O001",$A89,1,$F$8),'TOTAL RECURSOS 2022'!$N:$N)</f>
        <v>0</v>
      </c>
      <c r="E89" s="22">
        <f>+SUMIF('TOTAL RECURSOS 2022'!$P:$P,CONCATENATE("M001",$A89,1,$F$8),'TOTAL RECURSOS 2022'!$N:$N)</f>
        <v>0</v>
      </c>
      <c r="F89" s="22">
        <f>+SUMIF('TOTAL RECURSOS 2022'!$P:$P,CONCATENATE("E006",$A89,1,$F$8),'TOTAL RECURSOS 2022'!$N:$N)</f>
        <v>0</v>
      </c>
      <c r="G89" s="22">
        <f>+SUMIF('TOTAL RECURSOS 2022'!$P:$P,CONCATENATE("K024",$A89,1,$G$8),'TOTAL RECURSOS 2022'!$N:$N)</f>
        <v>0</v>
      </c>
      <c r="H89" s="22">
        <f>+SUMIF('TOTAL RECURSOS 2022'!$P:$P,CONCATENATE("O001",$A89,4,$F$8),'TOTAL RECURSOS 2022'!$N:$N)</f>
        <v>0</v>
      </c>
      <c r="I89" s="22">
        <f>+SUMIF('TOTAL RECURSOS 2022'!$P:$P,CONCATENATE("M001",$A89,4,$F$8),'TOTAL RECURSOS 2022'!$N:$N)</f>
        <v>0</v>
      </c>
      <c r="J89" s="22">
        <f>+SUMIF('TOTAL RECURSOS 2022'!$P:$P,CONCATENATE("E006",$A89,4,$F$8),'TOTAL RECURSOS 2022'!$N:$N)</f>
        <v>13000</v>
      </c>
    </row>
    <row r="90" spans="1:10" ht="17.100000000000001" customHeight="1" x14ac:dyDescent="0.25">
      <c r="A90" s="27" t="s">
        <v>140</v>
      </c>
      <c r="B90" s="21" t="s">
        <v>259</v>
      </c>
      <c r="C90" s="22">
        <f t="shared" ref="C90:J90" si="34">+C91</f>
        <v>5050000</v>
      </c>
      <c r="D90" s="22">
        <f t="shared" si="34"/>
        <v>0</v>
      </c>
      <c r="E90" s="22">
        <f t="shared" si="34"/>
        <v>0</v>
      </c>
      <c r="F90" s="22">
        <f t="shared" si="34"/>
        <v>0</v>
      </c>
      <c r="G90" s="22">
        <f t="shared" si="34"/>
        <v>0</v>
      </c>
      <c r="H90" s="22">
        <f t="shared" si="34"/>
        <v>0</v>
      </c>
      <c r="I90" s="22">
        <f t="shared" si="34"/>
        <v>1204</v>
      </c>
      <c r="J90" s="22">
        <f t="shared" si="34"/>
        <v>5048796</v>
      </c>
    </row>
    <row r="91" spans="1:10" ht="17.100000000000001" customHeight="1" x14ac:dyDescent="0.25">
      <c r="A91" s="28" t="s">
        <v>27</v>
      </c>
      <c r="B91" s="21" t="s">
        <v>259</v>
      </c>
      <c r="C91" s="22">
        <f>+SUM(D91:J91)</f>
        <v>5050000</v>
      </c>
      <c r="D91" s="22">
        <f>+SUMIF('TOTAL RECURSOS 2022'!$P:$P,CONCATENATE("O001",$A91,1,$F$8),'TOTAL RECURSOS 2022'!$N:$N)</f>
        <v>0</v>
      </c>
      <c r="E91" s="22">
        <f>+SUMIF('TOTAL RECURSOS 2022'!$P:$P,CONCATENATE("M001",$A91,1,$F$8),'TOTAL RECURSOS 2022'!$N:$N)</f>
        <v>0</v>
      </c>
      <c r="F91" s="22">
        <f>+SUMIF('TOTAL RECURSOS 2022'!$P:$P,CONCATENATE("E006",$A91,1,$F$8),'TOTAL RECURSOS 2022'!$N:$N)</f>
        <v>0</v>
      </c>
      <c r="G91" s="22">
        <f>+SUMIF('TOTAL RECURSOS 2022'!$P:$P,CONCATENATE("K024",$A91,1,$G$8),'TOTAL RECURSOS 2022'!$N:$N)</f>
        <v>0</v>
      </c>
      <c r="H91" s="22">
        <f>+SUMIF('TOTAL RECURSOS 2022'!$P:$P,CONCATENATE("O001",$A91,4,$F$8),'TOTAL RECURSOS 2022'!$N:$N)</f>
        <v>0</v>
      </c>
      <c r="I91" s="22">
        <f>+SUMIF('TOTAL RECURSOS 2022'!$P:$P,CONCATENATE("M001",$A91,4,$F$8),'TOTAL RECURSOS 2022'!$N:$N)</f>
        <v>1204</v>
      </c>
      <c r="J91" s="22">
        <f>+SUMIF('TOTAL RECURSOS 2022'!$P:$P,CONCATENATE("E006",$A91,4,$F$8),'TOTAL RECURSOS 2022'!$N:$N)</f>
        <v>5048796</v>
      </c>
    </row>
    <row r="92" spans="1:10" ht="17.100000000000001" customHeight="1" x14ac:dyDescent="0.25">
      <c r="A92" s="27" t="s">
        <v>141</v>
      </c>
      <c r="B92" s="21" t="s">
        <v>260</v>
      </c>
      <c r="C92" s="22">
        <f t="shared" ref="C92:J92" si="35">+C93</f>
        <v>850000</v>
      </c>
      <c r="D92" s="22">
        <f t="shared" si="35"/>
        <v>0</v>
      </c>
      <c r="E92" s="22">
        <f t="shared" si="35"/>
        <v>0</v>
      </c>
      <c r="F92" s="22">
        <f t="shared" si="35"/>
        <v>0</v>
      </c>
      <c r="G92" s="22">
        <f t="shared" si="35"/>
        <v>0</v>
      </c>
      <c r="H92" s="22">
        <f t="shared" si="35"/>
        <v>0</v>
      </c>
      <c r="I92" s="22">
        <f t="shared" si="35"/>
        <v>0</v>
      </c>
      <c r="J92" s="22">
        <f t="shared" si="35"/>
        <v>850000</v>
      </c>
    </row>
    <row r="93" spans="1:10" ht="17.100000000000001" customHeight="1" x14ac:dyDescent="0.25">
      <c r="A93" s="28" t="s">
        <v>81</v>
      </c>
      <c r="B93" s="21" t="s">
        <v>260</v>
      </c>
      <c r="C93" s="22">
        <f>+SUM(D93:J93)</f>
        <v>850000</v>
      </c>
      <c r="D93" s="22">
        <f>+SUMIF('TOTAL RECURSOS 2022'!$P:$P,CONCATENATE("O001",$A93,1,$F$8),'TOTAL RECURSOS 2022'!$N:$N)</f>
        <v>0</v>
      </c>
      <c r="E93" s="22">
        <f>+SUMIF('TOTAL RECURSOS 2022'!$P:$P,CONCATENATE("M001",$A93,1,$F$8),'TOTAL RECURSOS 2022'!$N:$N)</f>
        <v>0</v>
      </c>
      <c r="F93" s="22">
        <f>+SUMIF('TOTAL RECURSOS 2022'!$P:$P,CONCATENATE("E006",$A93,1,$F$8),'TOTAL RECURSOS 2022'!$N:$N)</f>
        <v>0</v>
      </c>
      <c r="G93" s="22">
        <f>+SUMIF('TOTAL RECURSOS 2022'!$P:$P,CONCATENATE("K024",$A93,1,$G$8),'TOTAL RECURSOS 2022'!$N:$N)</f>
        <v>0</v>
      </c>
      <c r="H93" s="22">
        <f>+SUMIF('TOTAL RECURSOS 2022'!$P:$P,CONCATENATE("O001",$A93,4,$F$8),'TOTAL RECURSOS 2022'!$N:$N)</f>
        <v>0</v>
      </c>
      <c r="I93" s="22">
        <f>+SUMIF('TOTAL RECURSOS 2022'!$P:$P,CONCATENATE("M001",$A93,4,$F$8),'TOTAL RECURSOS 2022'!$N:$N)</f>
        <v>0</v>
      </c>
      <c r="J93" s="22">
        <f>+SUMIF('TOTAL RECURSOS 2022'!$P:$P,CONCATENATE("E006",$A93,4,$F$8),'TOTAL RECURSOS 2022'!$N:$N)</f>
        <v>850000</v>
      </c>
    </row>
    <row r="94" spans="1:10" ht="17.100000000000001" customHeight="1" x14ac:dyDescent="0.25">
      <c r="A94" s="27" t="s">
        <v>142</v>
      </c>
      <c r="B94" s="21" t="s">
        <v>261</v>
      </c>
      <c r="C94" s="22">
        <f t="shared" ref="C94:J94" si="36">+C95</f>
        <v>270000</v>
      </c>
      <c r="D94" s="22">
        <f t="shared" si="36"/>
        <v>0</v>
      </c>
      <c r="E94" s="22">
        <f t="shared" si="36"/>
        <v>0</v>
      </c>
      <c r="F94" s="22">
        <f t="shared" si="36"/>
        <v>0</v>
      </c>
      <c r="G94" s="22">
        <f t="shared" si="36"/>
        <v>0</v>
      </c>
      <c r="H94" s="22">
        <f t="shared" si="36"/>
        <v>0</v>
      </c>
      <c r="I94" s="22">
        <f t="shared" si="36"/>
        <v>0</v>
      </c>
      <c r="J94" s="22">
        <f t="shared" si="36"/>
        <v>270000</v>
      </c>
    </row>
    <row r="95" spans="1:10" ht="17.100000000000001" customHeight="1" x14ac:dyDescent="0.25">
      <c r="A95" s="28" t="s">
        <v>82</v>
      </c>
      <c r="B95" s="21" t="s">
        <v>261</v>
      </c>
      <c r="C95" s="22">
        <f>+SUM(D95:J95)</f>
        <v>270000</v>
      </c>
      <c r="D95" s="22">
        <f>+SUMIF('TOTAL RECURSOS 2022'!$P:$P,CONCATENATE("O001",$A95,1,$F$8),'TOTAL RECURSOS 2022'!$N:$N)</f>
        <v>0</v>
      </c>
      <c r="E95" s="22">
        <f>+SUMIF('TOTAL RECURSOS 2022'!$P:$P,CONCATENATE("M001",$A95,1,$F$8),'TOTAL RECURSOS 2022'!$N:$N)</f>
        <v>0</v>
      </c>
      <c r="F95" s="22">
        <f>+SUMIF('TOTAL RECURSOS 2022'!$P:$P,CONCATENATE("E006",$A95,1,$F$8),'TOTAL RECURSOS 2022'!$N:$N)</f>
        <v>0</v>
      </c>
      <c r="G95" s="22">
        <f>+SUMIF('TOTAL RECURSOS 2022'!$P:$P,CONCATENATE("K024",$A95,1,$G$8),'TOTAL RECURSOS 2022'!$N:$N)</f>
        <v>0</v>
      </c>
      <c r="H95" s="22">
        <f>+SUMIF('TOTAL RECURSOS 2022'!$P:$P,CONCATENATE("O001",$A95,4,$F$8),'TOTAL RECURSOS 2022'!$N:$N)</f>
        <v>0</v>
      </c>
      <c r="I95" s="22">
        <f>+SUMIF('TOTAL RECURSOS 2022'!$P:$P,CONCATENATE("M001",$A95,4,$F$8),'TOTAL RECURSOS 2022'!$N:$N)</f>
        <v>0</v>
      </c>
      <c r="J95" s="22">
        <f>+SUMIF('TOTAL RECURSOS 2022'!$P:$P,CONCATENATE("E006",$A95,4,$F$8),'TOTAL RECURSOS 2022'!$N:$N)</f>
        <v>270000</v>
      </c>
    </row>
    <row r="96" spans="1:10" ht="17.100000000000001" customHeight="1" x14ac:dyDescent="0.25">
      <c r="A96" s="27" t="s">
        <v>143</v>
      </c>
      <c r="B96" s="21" t="s">
        <v>262</v>
      </c>
      <c r="C96" s="22">
        <f t="shared" ref="C96:J96" si="37">+C97</f>
        <v>310000</v>
      </c>
      <c r="D96" s="22">
        <f t="shared" si="37"/>
        <v>0</v>
      </c>
      <c r="E96" s="22">
        <f t="shared" si="37"/>
        <v>0</v>
      </c>
      <c r="F96" s="22">
        <f t="shared" si="37"/>
        <v>0</v>
      </c>
      <c r="G96" s="22">
        <f t="shared" si="37"/>
        <v>0</v>
      </c>
      <c r="H96" s="22">
        <f t="shared" si="37"/>
        <v>0</v>
      </c>
      <c r="I96" s="22">
        <f t="shared" si="37"/>
        <v>0</v>
      </c>
      <c r="J96" s="22">
        <f t="shared" si="37"/>
        <v>310000</v>
      </c>
    </row>
    <row r="97" spans="1:10" ht="17.100000000000001" customHeight="1" x14ac:dyDescent="0.25">
      <c r="A97" s="28" t="s">
        <v>83</v>
      </c>
      <c r="B97" s="21" t="s">
        <v>262</v>
      </c>
      <c r="C97" s="22">
        <f>+SUM(D97:J97)</f>
        <v>310000</v>
      </c>
      <c r="D97" s="22">
        <f>+SUMIF('TOTAL RECURSOS 2022'!$P:$P,CONCATENATE("O001",$A97,1,$F$8),'TOTAL RECURSOS 2022'!$N:$N)</f>
        <v>0</v>
      </c>
      <c r="E97" s="22">
        <f>+SUMIF('TOTAL RECURSOS 2022'!$P:$P,CONCATENATE("M001",$A97,1,$F$8),'TOTAL RECURSOS 2022'!$N:$N)</f>
        <v>0</v>
      </c>
      <c r="F97" s="22">
        <f>+SUMIF('TOTAL RECURSOS 2022'!$P:$P,CONCATENATE("E006",$A97,1,$F$8),'TOTAL RECURSOS 2022'!$N:$N)</f>
        <v>0</v>
      </c>
      <c r="G97" s="22">
        <f>+SUMIF('TOTAL RECURSOS 2022'!$P:$P,CONCATENATE("K024",$A97,1,$G$8),'TOTAL RECURSOS 2022'!$N:$N)</f>
        <v>0</v>
      </c>
      <c r="H97" s="22">
        <f>+SUMIF('TOTAL RECURSOS 2022'!$P:$P,CONCATENATE("O001",$A97,4,$F$8),'TOTAL RECURSOS 2022'!$N:$N)</f>
        <v>0</v>
      </c>
      <c r="I97" s="22">
        <f>+SUMIF('TOTAL RECURSOS 2022'!$P:$P,CONCATENATE("M001",$A97,4,$F$8),'TOTAL RECURSOS 2022'!$N:$N)</f>
        <v>0</v>
      </c>
      <c r="J97" s="22">
        <f>+SUMIF('TOTAL RECURSOS 2022'!$P:$P,CONCATENATE("E006",$A97,4,$F$8),'TOTAL RECURSOS 2022'!$N:$N)</f>
        <v>310000</v>
      </c>
    </row>
    <row r="98" spans="1:10" s="9" customFormat="1" ht="17.100000000000001" customHeight="1" x14ac:dyDescent="0.2">
      <c r="A98" s="26">
        <v>2500</v>
      </c>
      <c r="B98" s="19" t="s">
        <v>263</v>
      </c>
      <c r="C98" s="20">
        <f t="shared" ref="C98:J98" si="38">+C99+C101+C103+C105+C107</f>
        <v>6015000</v>
      </c>
      <c r="D98" s="20">
        <f t="shared" si="38"/>
        <v>0</v>
      </c>
      <c r="E98" s="20">
        <f t="shared" si="38"/>
        <v>0</v>
      </c>
      <c r="F98" s="20">
        <f t="shared" si="38"/>
        <v>0</v>
      </c>
      <c r="G98" s="20">
        <f t="shared" si="38"/>
        <v>0</v>
      </c>
      <c r="H98" s="20">
        <f t="shared" si="38"/>
        <v>0</v>
      </c>
      <c r="I98" s="20">
        <f t="shared" si="38"/>
        <v>41236</v>
      </c>
      <c r="J98" s="20">
        <f t="shared" si="38"/>
        <v>5973764</v>
      </c>
    </row>
    <row r="99" spans="1:10" ht="17.100000000000001" customHeight="1" x14ac:dyDescent="0.25">
      <c r="A99" s="27" t="s">
        <v>144</v>
      </c>
      <c r="B99" s="21" t="s">
        <v>264</v>
      </c>
      <c r="C99" s="22">
        <f t="shared" ref="C99:J99" si="39">+C100</f>
        <v>325000</v>
      </c>
      <c r="D99" s="22">
        <f t="shared" si="39"/>
        <v>0</v>
      </c>
      <c r="E99" s="22">
        <f t="shared" si="39"/>
        <v>0</v>
      </c>
      <c r="F99" s="22">
        <f t="shared" si="39"/>
        <v>0</v>
      </c>
      <c r="G99" s="22">
        <f t="shared" si="39"/>
        <v>0</v>
      </c>
      <c r="H99" s="22">
        <f t="shared" si="39"/>
        <v>0</v>
      </c>
      <c r="I99" s="22">
        <f t="shared" si="39"/>
        <v>0</v>
      </c>
      <c r="J99" s="22">
        <f t="shared" si="39"/>
        <v>325000</v>
      </c>
    </row>
    <row r="100" spans="1:10" ht="17.100000000000001" customHeight="1" x14ac:dyDescent="0.25">
      <c r="A100" s="28" t="s">
        <v>28</v>
      </c>
      <c r="B100" s="21" t="s">
        <v>264</v>
      </c>
      <c r="C100" s="22">
        <f>+SUM(D100:J100)</f>
        <v>325000</v>
      </c>
      <c r="D100" s="22">
        <f>+SUMIF('TOTAL RECURSOS 2022'!$P:$P,CONCATENATE("O001",$A100,1,$F$8),'TOTAL RECURSOS 2022'!$N:$N)</f>
        <v>0</v>
      </c>
      <c r="E100" s="22">
        <f>+SUMIF('TOTAL RECURSOS 2022'!$P:$P,CONCATENATE("M001",$A100,1,$F$8),'TOTAL RECURSOS 2022'!$N:$N)</f>
        <v>0</v>
      </c>
      <c r="F100" s="22">
        <f>+SUMIF('TOTAL RECURSOS 2022'!$P:$P,CONCATENATE("E006",$A100,1,$F$8),'TOTAL RECURSOS 2022'!$N:$N)</f>
        <v>0</v>
      </c>
      <c r="G100" s="22">
        <f>+SUMIF('TOTAL RECURSOS 2022'!$P:$P,CONCATENATE("K024",$A100,1,$G$8),'TOTAL RECURSOS 2022'!$N:$N)</f>
        <v>0</v>
      </c>
      <c r="H100" s="22">
        <f>+SUMIF('TOTAL RECURSOS 2022'!$P:$P,CONCATENATE("O001",$A100,4,$F$8),'TOTAL RECURSOS 2022'!$N:$N)</f>
        <v>0</v>
      </c>
      <c r="I100" s="22">
        <f>+SUMIF('TOTAL RECURSOS 2022'!$P:$P,CONCATENATE("M001",$A100,4,$F$8),'TOTAL RECURSOS 2022'!$N:$N)</f>
        <v>0</v>
      </c>
      <c r="J100" s="22">
        <f>+SUMIF('TOTAL RECURSOS 2022'!$P:$P,CONCATENATE("E006",$A100,4,$F$8),'TOTAL RECURSOS 2022'!$N:$N)</f>
        <v>325000</v>
      </c>
    </row>
    <row r="101" spans="1:10" ht="17.100000000000001" customHeight="1" x14ac:dyDescent="0.25">
      <c r="A101" s="27" t="s">
        <v>145</v>
      </c>
      <c r="B101" s="21" t="s">
        <v>265</v>
      </c>
      <c r="C101" s="22">
        <f t="shared" ref="C101:J101" si="40">+C102</f>
        <v>35000</v>
      </c>
      <c r="D101" s="22">
        <f t="shared" si="40"/>
        <v>0</v>
      </c>
      <c r="E101" s="22">
        <f t="shared" si="40"/>
        <v>0</v>
      </c>
      <c r="F101" s="22">
        <f t="shared" si="40"/>
        <v>0</v>
      </c>
      <c r="G101" s="22">
        <f t="shared" si="40"/>
        <v>0</v>
      </c>
      <c r="H101" s="22">
        <f t="shared" si="40"/>
        <v>0</v>
      </c>
      <c r="I101" s="22">
        <f t="shared" si="40"/>
        <v>29139</v>
      </c>
      <c r="J101" s="22">
        <f t="shared" si="40"/>
        <v>5861</v>
      </c>
    </row>
    <row r="102" spans="1:10" ht="17.100000000000001" customHeight="1" x14ac:dyDescent="0.25">
      <c r="A102" s="28" t="s">
        <v>84</v>
      </c>
      <c r="B102" s="21" t="s">
        <v>265</v>
      </c>
      <c r="C102" s="22">
        <f>+SUM(D102:J102)</f>
        <v>35000</v>
      </c>
      <c r="D102" s="22">
        <f>+SUMIF('TOTAL RECURSOS 2022'!$P:$P,CONCATENATE("O001",$A102,1,$F$8),'TOTAL RECURSOS 2022'!$N:$N)</f>
        <v>0</v>
      </c>
      <c r="E102" s="22">
        <f>+SUMIF('TOTAL RECURSOS 2022'!$P:$P,CONCATENATE("M001",$A102,1,$F$8),'TOTAL RECURSOS 2022'!$N:$N)</f>
        <v>0</v>
      </c>
      <c r="F102" s="22">
        <f>+SUMIF('TOTAL RECURSOS 2022'!$P:$P,CONCATENATE("E006",$A102,1,$F$8),'TOTAL RECURSOS 2022'!$N:$N)</f>
        <v>0</v>
      </c>
      <c r="G102" s="22">
        <f>+SUMIF('TOTAL RECURSOS 2022'!$P:$P,CONCATENATE("K024",$A102,1,$G$8),'TOTAL RECURSOS 2022'!$N:$N)</f>
        <v>0</v>
      </c>
      <c r="H102" s="22">
        <f>+SUMIF('TOTAL RECURSOS 2022'!$P:$P,CONCATENATE("O001",$A102,4,$F$8),'TOTAL RECURSOS 2022'!$N:$N)</f>
        <v>0</v>
      </c>
      <c r="I102" s="22">
        <f>+SUMIF('TOTAL RECURSOS 2022'!$P:$P,CONCATENATE("M001",$A102,4,$F$8),'TOTAL RECURSOS 2022'!$N:$N)</f>
        <v>29139</v>
      </c>
      <c r="J102" s="22">
        <f>+SUMIF('TOTAL RECURSOS 2022'!$P:$P,CONCATENATE("E006",$A102,4,$F$8),'TOTAL RECURSOS 2022'!$N:$N)</f>
        <v>5861</v>
      </c>
    </row>
    <row r="103" spans="1:10" ht="17.100000000000001" customHeight="1" x14ac:dyDescent="0.25">
      <c r="A103" s="27" t="s">
        <v>146</v>
      </c>
      <c r="B103" s="21" t="s">
        <v>266</v>
      </c>
      <c r="C103" s="22">
        <f t="shared" ref="C103:J103" si="41">+C104</f>
        <v>215000</v>
      </c>
      <c r="D103" s="22">
        <f t="shared" si="41"/>
        <v>0</v>
      </c>
      <c r="E103" s="22">
        <f t="shared" si="41"/>
        <v>0</v>
      </c>
      <c r="F103" s="22">
        <f t="shared" si="41"/>
        <v>0</v>
      </c>
      <c r="G103" s="22">
        <f t="shared" si="41"/>
        <v>0</v>
      </c>
      <c r="H103" s="22">
        <f t="shared" si="41"/>
        <v>0</v>
      </c>
      <c r="I103" s="22">
        <f t="shared" si="41"/>
        <v>12097</v>
      </c>
      <c r="J103" s="22">
        <f t="shared" si="41"/>
        <v>202903</v>
      </c>
    </row>
    <row r="104" spans="1:10" ht="17.100000000000001" customHeight="1" x14ac:dyDescent="0.25">
      <c r="A104" s="28" t="s">
        <v>85</v>
      </c>
      <c r="B104" s="21" t="s">
        <v>266</v>
      </c>
      <c r="C104" s="22">
        <f>+SUM(D104:J104)</f>
        <v>215000</v>
      </c>
      <c r="D104" s="22">
        <f>+SUMIF('TOTAL RECURSOS 2022'!$P:$P,CONCATENATE("O001",$A104,1,$F$8),'TOTAL RECURSOS 2022'!$N:$N)</f>
        <v>0</v>
      </c>
      <c r="E104" s="22">
        <f>+SUMIF('TOTAL RECURSOS 2022'!$P:$P,CONCATENATE("M001",$A104,1,$F$8),'TOTAL RECURSOS 2022'!$N:$N)</f>
        <v>0</v>
      </c>
      <c r="F104" s="22">
        <f>+SUMIF('TOTAL RECURSOS 2022'!$P:$P,CONCATENATE("E006",$A104,1,$F$8),'TOTAL RECURSOS 2022'!$N:$N)</f>
        <v>0</v>
      </c>
      <c r="G104" s="22">
        <f>+SUMIF('TOTAL RECURSOS 2022'!$P:$P,CONCATENATE("K024",$A104,1,$G$8),'TOTAL RECURSOS 2022'!$N:$N)</f>
        <v>0</v>
      </c>
      <c r="H104" s="22">
        <f>+SUMIF('TOTAL RECURSOS 2022'!$P:$P,CONCATENATE("O001",$A104,4,$F$8),'TOTAL RECURSOS 2022'!$N:$N)</f>
        <v>0</v>
      </c>
      <c r="I104" s="22">
        <f>+SUMIF('TOTAL RECURSOS 2022'!$P:$P,CONCATENATE("M001",$A104,4,$F$8),'TOTAL RECURSOS 2022'!$N:$N)</f>
        <v>12097</v>
      </c>
      <c r="J104" s="22">
        <f>+SUMIF('TOTAL RECURSOS 2022'!$P:$P,CONCATENATE("E006",$A104,4,$F$8),'TOTAL RECURSOS 2022'!$N:$N)</f>
        <v>202903</v>
      </c>
    </row>
    <row r="105" spans="1:10" ht="17.100000000000001" customHeight="1" x14ac:dyDescent="0.25">
      <c r="A105" s="27" t="s">
        <v>147</v>
      </c>
      <c r="B105" s="21" t="s">
        <v>267</v>
      </c>
      <c r="C105" s="22">
        <f t="shared" ref="C105:J105" si="42">+C106</f>
        <v>2995000</v>
      </c>
      <c r="D105" s="22">
        <f t="shared" si="42"/>
        <v>0</v>
      </c>
      <c r="E105" s="22">
        <f t="shared" si="42"/>
        <v>0</v>
      </c>
      <c r="F105" s="22">
        <f t="shared" si="42"/>
        <v>0</v>
      </c>
      <c r="G105" s="22">
        <f t="shared" si="42"/>
        <v>0</v>
      </c>
      <c r="H105" s="22">
        <f t="shared" si="42"/>
        <v>0</v>
      </c>
      <c r="I105" s="22">
        <f t="shared" si="42"/>
        <v>0</v>
      </c>
      <c r="J105" s="22">
        <f t="shared" si="42"/>
        <v>2995000</v>
      </c>
    </row>
    <row r="106" spans="1:10" ht="17.100000000000001" customHeight="1" x14ac:dyDescent="0.25">
      <c r="A106" s="28" t="s">
        <v>29</v>
      </c>
      <c r="B106" s="21" t="s">
        <v>267</v>
      </c>
      <c r="C106" s="22">
        <f>+SUM(D106:J106)</f>
        <v>2995000</v>
      </c>
      <c r="D106" s="22">
        <f>+SUMIF('TOTAL RECURSOS 2022'!$P:$P,CONCATENATE("O001",$A106,1,$F$8),'TOTAL RECURSOS 2022'!$N:$N)</f>
        <v>0</v>
      </c>
      <c r="E106" s="22">
        <f>+SUMIF('TOTAL RECURSOS 2022'!$P:$P,CONCATENATE("M001",$A106,1,$F$8),'TOTAL RECURSOS 2022'!$N:$N)</f>
        <v>0</v>
      </c>
      <c r="F106" s="22">
        <f>+SUMIF('TOTAL RECURSOS 2022'!$P:$P,CONCATENATE("E006",$A106,1,$F$8),'TOTAL RECURSOS 2022'!$N:$N)</f>
        <v>0</v>
      </c>
      <c r="G106" s="22">
        <f>+SUMIF('TOTAL RECURSOS 2022'!$P:$P,CONCATENATE("K024",$A106,1,$G$8),'TOTAL RECURSOS 2022'!$N:$N)</f>
        <v>0</v>
      </c>
      <c r="H106" s="22">
        <f>+SUMIF('TOTAL RECURSOS 2022'!$P:$P,CONCATENATE("O001",$A106,4,$F$8),'TOTAL RECURSOS 2022'!$N:$N)</f>
        <v>0</v>
      </c>
      <c r="I106" s="22">
        <f>+SUMIF('TOTAL RECURSOS 2022'!$P:$P,CONCATENATE("M001",$A106,4,$F$8),'TOTAL RECURSOS 2022'!$N:$N)</f>
        <v>0</v>
      </c>
      <c r="J106" s="22">
        <f>+SUMIF('TOTAL RECURSOS 2022'!$P:$P,CONCATENATE("E006",$A106,4,$F$8),'TOTAL RECURSOS 2022'!$N:$N)</f>
        <v>2995000</v>
      </c>
    </row>
    <row r="107" spans="1:10" ht="17.100000000000001" customHeight="1" x14ac:dyDescent="0.25">
      <c r="A107" s="27" t="s">
        <v>148</v>
      </c>
      <c r="B107" s="21" t="s">
        <v>268</v>
      </c>
      <c r="C107" s="22">
        <f t="shared" ref="C107:J107" si="43">+C108</f>
        <v>2445000</v>
      </c>
      <c r="D107" s="22">
        <f t="shared" si="43"/>
        <v>0</v>
      </c>
      <c r="E107" s="22">
        <f t="shared" si="43"/>
        <v>0</v>
      </c>
      <c r="F107" s="22">
        <f t="shared" si="43"/>
        <v>0</v>
      </c>
      <c r="G107" s="22">
        <f t="shared" si="43"/>
        <v>0</v>
      </c>
      <c r="H107" s="22">
        <f t="shared" si="43"/>
        <v>0</v>
      </c>
      <c r="I107" s="22">
        <f t="shared" si="43"/>
        <v>0</v>
      </c>
      <c r="J107" s="22">
        <f t="shared" si="43"/>
        <v>2445000</v>
      </c>
    </row>
    <row r="108" spans="1:10" ht="17.100000000000001" customHeight="1" x14ac:dyDescent="0.25">
      <c r="A108" s="28" t="s">
        <v>30</v>
      </c>
      <c r="B108" s="21" t="s">
        <v>268</v>
      </c>
      <c r="C108" s="22">
        <f>+SUM(D108:J108)</f>
        <v>2445000</v>
      </c>
      <c r="D108" s="22">
        <f>+SUMIF('TOTAL RECURSOS 2022'!$P:$P,CONCATENATE("O001",$A108,1,$F$8),'TOTAL RECURSOS 2022'!$N:$N)</f>
        <v>0</v>
      </c>
      <c r="E108" s="22">
        <f>+SUMIF('TOTAL RECURSOS 2022'!$P:$P,CONCATENATE("M001",$A108,1,$F$8),'TOTAL RECURSOS 2022'!$N:$N)</f>
        <v>0</v>
      </c>
      <c r="F108" s="22">
        <f>+SUMIF('TOTAL RECURSOS 2022'!$P:$P,CONCATENATE("E006",$A108,1,$F$8),'TOTAL RECURSOS 2022'!$N:$N)</f>
        <v>0</v>
      </c>
      <c r="G108" s="22">
        <f>+SUMIF('TOTAL RECURSOS 2022'!$P:$P,CONCATENATE("K024",$A108,1,$G$8),'TOTAL RECURSOS 2022'!$N:$N)</f>
        <v>0</v>
      </c>
      <c r="H108" s="22">
        <f>+SUMIF('TOTAL RECURSOS 2022'!$P:$P,CONCATENATE("O001",$A108,4,$F$8),'TOTAL RECURSOS 2022'!$N:$N)</f>
        <v>0</v>
      </c>
      <c r="I108" s="22">
        <f>+SUMIF('TOTAL RECURSOS 2022'!$P:$P,CONCATENATE("M001",$A108,4,$F$8),'TOTAL RECURSOS 2022'!$N:$N)</f>
        <v>0</v>
      </c>
      <c r="J108" s="22">
        <f>+SUMIF('TOTAL RECURSOS 2022'!$P:$P,CONCATENATE("E006",$A108,4,$F$8),'TOTAL RECURSOS 2022'!$N:$N)</f>
        <v>2445000</v>
      </c>
    </row>
    <row r="109" spans="1:10" s="9" customFormat="1" ht="17.100000000000001" customHeight="1" x14ac:dyDescent="0.2">
      <c r="A109" s="26">
        <v>2600</v>
      </c>
      <c r="B109" s="19" t="s">
        <v>269</v>
      </c>
      <c r="C109" s="20">
        <f t="shared" ref="C109:J109" si="44">+C110</f>
        <v>1440000</v>
      </c>
      <c r="D109" s="20">
        <f t="shared" si="44"/>
        <v>0</v>
      </c>
      <c r="E109" s="20">
        <f t="shared" si="44"/>
        <v>0</v>
      </c>
      <c r="F109" s="20">
        <f t="shared" si="44"/>
        <v>0</v>
      </c>
      <c r="G109" s="20">
        <f t="shared" si="44"/>
        <v>0</v>
      </c>
      <c r="H109" s="20">
        <f t="shared" si="44"/>
        <v>0</v>
      </c>
      <c r="I109" s="20">
        <f t="shared" si="44"/>
        <v>0</v>
      </c>
      <c r="J109" s="20">
        <f t="shared" si="44"/>
        <v>1440000</v>
      </c>
    </row>
    <row r="110" spans="1:10" ht="17.100000000000001" customHeight="1" x14ac:dyDescent="0.25">
      <c r="A110" s="27" t="s">
        <v>149</v>
      </c>
      <c r="B110" s="21" t="s">
        <v>270</v>
      </c>
      <c r="C110" s="22">
        <f t="shared" ref="C110:J110" si="45">+SUM(C111:C113)</f>
        <v>1440000</v>
      </c>
      <c r="D110" s="22">
        <f t="shared" si="45"/>
        <v>0</v>
      </c>
      <c r="E110" s="22">
        <f t="shared" si="45"/>
        <v>0</v>
      </c>
      <c r="F110" s="22">
        <f t="shared" si="45"/>
        <v>0</v>
      </c>
      <c r="G110" s="22">
        <f t="shared" si="45"/>
        <v>0</v>
      </c>
      <c r="H110" s="22">
        <f t="shared" si="45"/>
        <v>0</v>
      </c>
      <c r="I110" s="22">
        <f t="shared" si="45"/>
        <v>0</v>
      </c>
      <c r="J110" s="22">
        <f t="shared" si="45"/>
        <v>1440000</v>
      </c>
    </row>
    <row r="111" spans="1:10" ht="17.100000000000001" customHeight="1" x14ac:dyDescent="0.25">
      <c r="A111" s="28" t="s">
        <v>17</v>
      </c>
      <c r="B111" s="29" t="s">
        <v>271</v>
      </c>
      <c r="C111" s="22">
        <f>+SUM(D111:J111)</f>
        <v>1000000</v>
      </c>
      <c r="D111" s="22">
        <f>+SUMIF('TOTAL RECURSOS 2022'!$P:$P,CONCATENATE("O001",$A111,1,$F$8),'TOTAL RECURSOS 2022'!$N:$N)</f>
        <v>0</v>
      </c>
      <c r="E111" s="22">
        <f>+SUMIF('TOTAL RECURSOS 2022'!$P:$P,CONCATENATE("M001",$A111,1,$F$8),'TOTAL RECURSOS 2022'!$N:$N)</f>
        <v>0</v>
      </c>
      <c r="F111" s="22">
        <f>+SUMIF('TOTAL RECURSOS 2022'!$P:$P,CONCATENATE("E006",$A111,1,$F$8),'TOTAL RECURSOS 2022'!$N:$N)</f>
        <v>0</v>
      </c>
      <c r="G111" s="22">
        <f>+SUMIF('TOTAL RECURSOS 2022'!$P:$P,CONCATENATE("K024",$A111,1,$G$8),'TOTAL RECURSOS 2022'!$N:$N)</f>
        <v>0</v>
      </c>
      <c r="H111" s="22">
        <f>+SUMIF('TOTAL RECURSOS 2022'!$P:$P,CONCATENATE("O001",$A111,4,$F$8),'TOTAL RECURSOS 2022'!$N:$N)</f>
        <v>0</v>
      </c>
      <c r="I111" s="22">
        <f>+SUMIF('TOTAL RECURSOS 2022'!$P:$P,CONCATENATE("M001",$A111,4,$F$8),'TOTAL RECURSOS 2022'!$N:$N)</f>
        <v>0</v>
      </c>
      <c r="J111" s="22">
        <f>+SUMIF('TOTAL RECURSOS 2022'!$P:$P,CONCATENATE("E006",$A111,4,$F$8),'TOTAL RECURSOS 2022'!$N:$N)</f>
        <v>1000000</v>
      </c>
    </row>
    <row r="112" spans="1:10" ht="17.100000000000001" customHeight="1" x14ac:dyDescent="0.25">
      <c r="A112" s="28" t="s">
        <v>86</v>
      </c>
      <c r="B112" s="29" t="s">
        <v>271</v>
      </c>
      <c r="C112" s="22">
        <f>+SUM(D112:J112)</f>
        <v>0</v>
      </c>
      <c r="D112" s="22">
        <f>+SUMIF('TOTAL RECURSOS 2022'!$P:$P,CONCATENATE("O001",$A112,1,$F$8),'TOTAL RECURSOS 2022'!$N:$N)</f>
        <v>0</v>
      </c>
      <c r="E112" s="22">
        <f>+SUMIF('TOTAL RECURSOS 2022'!$P:$P,CONCATENATE("M001",$A112,1,$F$8),'TOTAL RECURSOS 2022'!$N:$N)</f>
        <v>0</v>
      </c>
      <c r="F112" s="22">
        <f>+SUMIF('TOTAL RECURSOS 2022'!$P:$P,CONCATENATE("E006",$A112,1,$F$8),'TOTAL RECURSOS 2022'!$N:$N)</f>
        <v>0</v>
      </c>
      <c r="G112" s="22">
        <f>+SUMIF('TOTAL RECURSOS 2022'!$P:$P,CONCATENATE("K024",$A112,1,$G$8),'TOTAL RECURSOS 2022'!$N:$N)</f>
        <v>0</v>
      </c>
      <c r="H112" s="22">
        <f>+SUMIF('TOTAL RECURSOS 2022'!$P:$P,CONCATENATE("O001",$A112,4,$F$8),'TOTAL RECURSOS 2022'!$N:$N)</f>
        <v>0</v>
      </c>
      <c r="I112" s="22">
        <f>+SUMIF('TOTAL RECURSOS 2022'!$P:$P,CONCATENATE("M001",$A112,4,$F$8),'TOTAL RECURSOS 2022'!$N:$N)</f>
        <v>0</v>
      </c>
      <c r="J112" s="22">
        <f>+SUMIF('TOTAL RECURSOS 2022'!$P:$P,CONCATENATE("E006",$A112,4,$F$8),'TOTAL RECURSOS 2022'!$N:$N)</f>
        <v>0</v>
      </c>
    </row>
    <row r="113" spans="1:10" ht="17.100000000000001" customHeight="1" x14ac:dyDescent="0.25">
      <c r="A113" s="28" t="s">
        <v>31</v>
      </c>
      <c r="B113" s="30" t="s">
        <v>272</v>
      </c>
      <c r="C113" s="22">
        <f>+SUM(D113:J113)</f>
        <v>440000</v>
      </c>
      <c r="D113" s="22">
        <f>+SUMIF('TOTAL RECURSOS 2022'!$P:$P,CONCATENATE("O001",$A113,1,$F$8),'TOTAL RECURSOS 2022'!$N:$N)</f>
        <v>0</v>
      </c>
      <c r="E113" s="22">
        <f>+SUMIF('TOTAL RECURSOS 2022'!$P:$P,CONCATENATE("M001",$A113,1,$F$8),'TOTAL RECURSOS 2022'!$N:$N)</f>
        <v>0</v>
      </c>
      <c r="F113" s="22">
        <f>+SUMIF('TOTAL RECURSOS 2022'!$P:$P,CONCATENATE("E006",$A113,1,$F$8),'TOTAL RECURSOS 2022'!$N:$N)</f>
        <v>0</v>
      </c>
      <c r="G113" s="22">
        <f>+SUMIF('TOTAL RECURSOS 2022'!$P:$P,CONCATENATE("K024",$A113,1,$G$8),'TOTAL RECURSOS 2022'!$N:$N)</f>
        <v>0</v>
      </c>
      <c r="H113" s="22">
        <f>+SUMIF('TOTAL RECURSOS 2022'!$P:$P,CONCATENATE("O001",$A113,4,$F$8),'TOTAL RECURSOS 2022'!$N:$N)</f>
        <v>0</v>
      </c>
      <c r="I113" s="22">
        <f>+SUMIF('TOTAL RECURSOS 2022'!$P:$P,CONCATENATE("M001",$A113,4,$F$8),'TOTAL RECURSOS 2022'!$N:$N)</f>
        <v>0</v>
      </c>
      <c r="J113" s="22">
        <f>+SUMIF('TOTAL RECURSOS 2022'!$P:$P,CONCATENATE("E006",$A113,4,$F$8),'TOTAL RECURSOS 2022'!$N:$N)</f>
        <v>440000</v>
      </c>
    </row>
    <row r="114" spans="1:10" s="9" customFormat="1" ht="17.100000000000001" customHeight="1" x14ac:dyDescent="0.2">
      <c r="A114" s="26">
        <v>2700</v>
      </c>
      <c r="B114" s="19" t="s">
        <v>273</v>
      </c>
      <c r="C114" s="20">
        <f t="shared" ref="C114:J114" si="46">+C115+C117+C119+C121+C123</f>
        <v>650000</v>
      </c>
      <c r="D114" s="20">
        <f t="shared" si="46"/>
        <v>0</v>
      </c>
      <c r="E114" s="20">
        <f t="shared" si="46"/>
        <v>0</v>
      </c>
      <c r="F114" s="20">
        <f t="shared" si="46"/>
        <v>0</v>
      </c>
      <c r="G114" s="20">
        <f t="shared" si="46"/>
        <v>0</v>
      </c>
      <c r="H114" s="20">
        <f t="shared" si="46"/>
        <v>0</v>
      </c>
      <c r="I114" s="20">
        <f t="shared" si="46"/>
        <v>0</v>
      </c>
      <c r="J114" s="20">
        <f t="shared" si="46"/>
        <v>650000</v>
      </c>
    </row>
    <row r="115" spans="1:10" ht="17.100000000000001" customHeight="1" x14ac:dyDescent="0.25">
      <c r="A115" s="27" t="s">
        <v>150</v>
      </c>
      <c r="B115" s="21" t="s">
        <v>274</v>
      </c>
      <c r="C115" s="22">
        <f t="shared" ref="C115:J115" si="47">+C116</f>
        <v>100000</v>
      </c>
      <c r="D115" s="22">
        <f t="shared" si="47"/>
        <v>0</v>
      </c>
      <c r="E115" s="22">
        <f t="shared" si="47"/>
        <v>0</v>
      </c>
      <c r="F115" s="22">
        <f t="shared" si="47"/>
        <v>0</v>
      </c>
      <c r="G115" s="22">
        <f t="shared" si="47"/>
        <v>0</v>
      </c>
      <c r="H115" s="22">
        <f t="shared" si="47"/>
        <v>0</v>
      </c>
      <c r="I115" s="22">
        <f t="shared" si="47"/>
        <v>0</v>
      </c>
      <c r="J115" s="22">
        <f t="shared" si="47"/>
        <v>100000</v>
      </c>
    </row>
    <row r="116" spans="1:10" ht="17.100000000000001" customHeight="1" x14ac:dyDescent="0.25">
      <c r="A116" s="28" t="s">
        <v>87</v>
      </c>
      <c r="B116" s="21" t="s">
        <v>274</v>
      </c>
      <c r="C116" s="22">
        <f>+SUM(D116:J116)</f>
        <v>100000</v>
      </c>
      <c r="D116" s="22">
        <f>+SUMIF('TOTAL RECURSOS 2022'!$P:$P,CONCATENATE("O001",$A116,1,$F$8),'TOTAL RECURSOS 2022'!$N:$N)</f>
        <v>0</v>
      </c>
      <c r="E116" s="22">
        <f>+SUMIF('TOTAL RECURSOS 2022'!$P:$P,CONCATENATE("M001",$A116,1,$F$8),'TOTAL RECURSOS 2022'!$N:$N)</f>
        <v>0</v>
      </c>
      <c r="F116" s="22">
        <f>+SUMIF('TOTAL RECURSOS 2022'!$P:$P,CONCATENATE("E006",$A116,1,$F$8),'TOTAL RECURSOS 2022'!$N:$N)</f>
        <v>0</v>
      </c>
      <c r="G116" s="22">
        <f>+SUMIF('TOTAL RECURSOS 2022'!$P:$P,CONCATENATE("K024",$A116,1,$G$8),'TOTAL RECURSOS 2022'!$N:$N)</f>
        <v>0</v>
      </c>
      <c r="H116" s="22">
        <f>+SUMIF('TOTAL RECURSOS 2022'!$P:$P,CONCATENATE("O001",$A116,4,$F$8),'TOTAL RECURSOS 2022'!$N:$N)</f>
        <v>0</v>
      </c>
      <c r="I116" s="22">
        <f>+SUMIF('TOTAL RECURSOS 2022'!$P:$P,CONCATENATE("M001",$A116,4,$F$8),'TOTAL RECURSOS 2022'!$N:$N)</f>
        <v>0</v>
      </c>
      <c r="J116" s="22">
        <f>+SUMIF('TOTAL RECURSOS 2022'!$P:$P,CONCATENATE("E006",$A116,4,$F$8),'TOTAL RECURSOS 2022'!$N:$N)</f>
        <v>100000</v>
      </c>
    </row>
    <row r="117" spans="1:10" ht="17.100000000000001" customHeight="1" x14ac:dyDescent="0.25">
      <c r="A117" s="27" t="s">
        <v>151</v>
      </c>
      <c r="B117" s="21" t="s">
        <v>275</v>
      </c>
      <c r="C117" s="22">
        <f t="shared" ref="C117:J117" si="48">+C118</f>
        <v>530000</v>
      </c>
      <c r="D117" s="22">
        <f t="shared" si="48"/>
        <v>0</v>
      </c>
      <c r="E117" s="22">
        <f t="shared" si="48"/>
        <v>0</v>
      </c>
      <c r="F117" s="22">
        <f t="shared" si="48"/>
        <v>0</v>
      </c>
      <c r="G117" s="22">
        <f t="shared" si="48"/>
        <v>0</v>
      </c>
      <c r="H117" s="22">
        <f t="shared" si="48"/>
        <v>0</v>
      </c>
      <c r="I117" s="22">
        <f t="shared" si="48"/>
        <v>0</v>
      </c>
      <c r="J117" s="22">
        <f t="shared" si="48"/>
        <v>530000</v>
      </c>
    </row>
    <row r="118" spans="1:10" ht="17.100000000000001" customHeight="1" x14ac:dyDescent="0.25">
      <c r="A118" s="28" t="s">
        <v>88</v>
      </c>
      <c r="B118" s="21" t="s">
        <v>276</v>
      </c>
      <c r="C118" s="22">
        <f>+SUM(D118:J118)</f>
        <v>530000</v>
      </c>
      <c r="D118" s="22">
        <f>+SUMIF('TOTAL RECURSOS 2022'!$P:$P,CONCATENATE("O001",$A118,1,$F$8),'TOTAL RECURSOS 2022'!$N:$N)</f>
        <v>0</v>
      </c>
      <c r="E118" s="22">
        <f>+SUMIF('TOTAL RECURSOS 2022'!$P:$P,CONCATENATE("M001",$A118,1,$F$8),'TOTAL RECURSOS 2022'!$N:$N)</f>
        <v>0</v>
      </c>
      <c r="F118" s="22">
        <f>+SUMIF('TOTAL RECURSOS 2022'!$P:$P,CONCATENATE("E006",$A118,1,$F$8),'TOTAL RECURSOS 2022'!$N:$N)</f>
        <v>0</v>
      </c>
      <c r="G118" s="22">
        <f>+SUMIF('TOTAL RECURSOS 2022'!$P:$P,CONCATENATE("K024",$A118,1,$G$8),'TOTAL RECURSOS 2022'!$N:$N)</f>
        <v>0</v>
      </c>
      <c r="H118" s="22">
        <f>+SUMIF('TOTAL RECURSOS 2022'!$P:$P,CONCATENATE("O001",$A118,4,$F$8),'TOTAL RECURSOS 2022'!$N:$N)</f>
        <v>0</v>
      </c>
      <c r="I118" s="22">
        <f>+SUMIF('TOTAL RECURSOS 2022'!$P:$P,CONCATENATE("M001",$A118,4,$F$8),'TOTAL RECURSOS 2022'!$N:$N)</f>
        <v>0</v>
      </c>
      <c r="J118" s="22">
        <f>+SUMIF('TOTAL RECURSOS 2022'!$P:$P,CONCATENATE("E006",$A118,4,$F$8),'TOTAL RECURSOS 2022'!$N:$N)</f>
        <v>530000</v>
      </c>
    </row>
    <row r="119" spans="1:10" ht="17.100000000000001" customHeight="1" x14ac:dyDescent="0.25">
      <c r="A119" s="27" t="s">
        <v>152</v>
      </c>
      <c r="B119" s="21" t="s">
        <v>277</v>
      </c>
      <c r="C119" s="22">
        <f t="shared" ref="C119:J119" si="49">+C120</f>
        <v>20000</v>
      </c>
      <c r="D119" s="22">
        <f t="shared" si="49"/>
        <v>0</v>
      </c>
      <c r="E119" s="22">
        <f t="shared" si="49"/>
        <v>0</v>
      </c>
      <c r="F119" s="22">
        <f t="shared" si="49"/>
        <v>0</v>
      </c>
      <c r="G119" s="22">
        <f t="shared" si="49"/>
        <v>0</v>
      </c>
      <c r="H119" s="22">
        <f t="shared" si="49"/>
        <v>0</v>
      </c>
      <c r="I119" s="22">
        <f t="shared" si="49"/>
        <v>0</v>
      </c>
      <c r="J119" s="22">
        <f t="shared" si="49"/>
        <v>20000</v>
      </c>
    </row>
    <row r="120" spans="1:10" ht="17.100000000000001" customHeight="1" x14ac:dyDescent="0.25">
      <c r="A120" s="28" t="s">
        <v>64</v>
      </c>
      <c r="B120" s="21" t="s">
        <v>277</v>
      </c>
      <c r="C120" s="22">
        <f>+SUM(D120:J120)</f>
        <v>20000</v>
      </c>
      <c r="D120" s="22">
        <f>+SUMIF('TOTAL RECURSOS 2022'!$P:$P,CONCATENATE("O001",$A120,1,$F$8),'TOTAL RECURSOS 2022'!$N:$N)</f>
        <v>0</v>
      </c>
      <c r="E120" s="22">
        <f>+SUMIF('TOTAL RECURSOS 2022'!$P:$P,CONCATENATE("M001",$A120,1,$F$8),'TOTAL RECURSOS 2022'!$N:$N)</f>
        <v>0</v>
      </c>
      <c r="F120" s="22">
        <f>+SUMIF('TOTAL RECURSOS 2022'!$P:$P,CONCATENATE("E006",$A120,1,$F$8),'TOTAL RECURSOS 2022'!$N:$N)</f>
        <v>0</v>
      </c>
      <c r="G120" s="22">
        <f>+SUMIF('TOTAL RECURSOS 2022'!$P:$P,CONCATENATE("K024",$A120,1,$G$8),'TOTAL RECURSOS 2022'!$N:$N)</f>
        <v>0</v>
      </c>
      <c r="H120" s="22">
        <f>+SUMIF('TOTAL RECURSOS 2022'!$P:$P,CONCATENATE("O001",$A120,4,$F$8),'TOTAL RECURSOS 2022'!$N:$N)</f>
        <v>0</v>
      </c>
      <c r="I120" s="22">
        <f>+SUMIF('TOTAL RECURSOS 2022'!$P:$P,CONCATENATE("M001",$A120,4,$F$8),'TOTAL RECURSOS 2022'!$N:$N)</f>
        <v>0</v>
      </c>
      <c r="J120" s="22">
        <f>+SUMIF('TOTAL RECURSOS 2022'!$P:$P,CONCATENATE("E006",$A120,4,$F$8),'TOTAL RECURSOS 2022'!$N:$N)</f>
        <v>20000</v>
      </c>
    </row>
    <row r="121" spans="1:10" ht="17.100000000000001" customHeight="1" x14ac:dyDescent="0.25">
      <c r="A121" s="27">
        <v>274</v>
      </c>
      <c r="B121" s="21" t="s">
        <v>454</v>
      </c>
      <c r="C121" s="22">
        <f t="shared" ref="C121:J123" si="50">+C122</f>
        <v>0</v>
      </c>
      <c r="D121" s="22">
        <f t="shared" si="50"/>
        <v>0</v>
      </c>
      <c r="E121" s="22">
        <f t="shared" si="50"/>
        <v>0</v>
      </c>
      <c r="F121" s="22">
        <f t="shared" si="50"/>
        <v>0</v>
      </c>
      <c r="G121" s="22">
        <f t="shared" si="50"/>
        <v>0</v>
      </c>
      <c r="H121" s="22">
        <f t="shared" si="50"/>
        <v>0</v>
      </c>
      <c r="I121" s="22">
        <f t="shared" si="50"/>
        <v>0</v>
      </c>
      <c r="J121" s="22">
        <f t="shared" si="50"/>
        <v>0</v>
      </c>
    </row>
    <row r="122" spans="1:10" ht="17.100000000000001" customHeight="1" x14ac:dyDescent="0.25">
      <c r="A122" s="28">
        <v>27401</v>
      </c>
      <c r="B122" s="21" t="s">
        <v>454</v>
      </c>
      <c r="C122" s="22">
        <f>+SUM(D122:J122)</f>
        <v>0</v>
      </c>
      <c r="D122" s="22">
        <f>+SUMIF('TOTAL RECURSOS 2022'!$P:$P,CONCATENATE("O001",$A122,1,$F$8),'TOTAL RECURSOS 2022'!$N:$N)</f>
        <v>0</v>
      </c>
      <c r="E122" s="22">
        <f>+SUMIF('TOTAL RECURSOS 2022'!$P:$P,CONCATENATE("M001",$A122,1,$F$8),'TOTAL RECURSOS 2022'!$N:$N)</f>
        <v>0</v>
      </c>
      <c r="F122" s="22">
        <f>+SUMIF('TOTAL RECURSOS 2022'!$P:$P,CONCATENATE("E006",$A122,1,$F$8),'TOTAL RECURSOS 2022'!$N:$N)</f>
        <v>0</v>
      </c>
      <c r="G122" s="22">
        <f>+SUMIF('TOTAL RECURSOS 2022'!$P:$P,CONCATENATE("K024",$A122,1,$G$8),'TOTAL RECURSOS 2022'!$N:$N)</f>
        <v>0</v>
      </c>
      <c r="H122" s="22">
        <f>+SUMIF('TOTAL RECURSOS 2022'!$P:$P,CONCATENATE("O001",$A122,4,$F$8),'TOTAL RECURSOS 2022'!$N:$N)</f>
        <v>0</v>
      </c>
      <c r="I122" s="22">
        <f>+SUMIF('TOTAL RECURSOS 2022'!$P:$P,CONCATENATE("M001",$A122,4,$F$8),'TOTAL RECURSOS 2022'!$N:$N)</f>
        <v>0</v>
      </c>
      <c r="J122" s="22">
        <f>+SUMIF('TOTAL RECURSOS 2022'!$P:$P,CONCATENATE("E006",$A122,4,$F$8),'TOTAL RECURSOS 2022'!$N:$N)</f>
        <v>0</v>
      </c>
    </row>
    <row r="123" spans="1:10" ht="17.100000000000001" customHeight="1" x14ac:dyDescent="0.25">
      <c r="A123" s="27">
        <v>275</v>
      </c>
      <c r="B123" s="21" t="s">
        <v>475</v>
      </c>
      <c r="C123" s="22">
        <f t="shared" si="50"/>
        <v>0</v>
      </c>
      <c r="D123" s="22">
        <f t="shared" si="50"/>
        <v>0</v>
      </c>
      <c r="E123" s="22">
        <f t="shared" si="50"/>
        <v>0</v>
      </c>
      <c r="F123" s="22">
        <f t="shared" si="50"/>
        <v>0</v>
      </c>
      <c r="G123" s="22">
        <f t="shared" si="50"/>
        <v>0</v>
      </c>
      <c r="H123" s="22">
        <f t="shared" si="50"/>
        <v>0</v>
      </c>
      <c r="I123" s="22">
        <f t="shared" si="50"/>
        <v>0</v>
      </c>
      <c r="J123" s="22">
        <f t="shared" si="50"/>
        <v>0</v>
      </c>
    </row>
    <row r="124" spans="1:10" ht="17.100000000000001" customHeight="1" x14ac:dyDescent="0.25">
      <c r="A124" s="28">
        <v>27501</v>
      </c>
      <c r="B124" s="21" t="s">
        <v>475</v>
      </c>
      <c r="C124" s="22">
        <f>+SUM(D124:J124)</f>
        <v>0</v>
      </c>
      <c r="D124" s="22">
        <f>+SUMIF('TOTAL RECURSOS 2022'!$P:$P,CONCATENATE("O001",$A124,1,$F$8),'TOTAL RECURSOS 2022'!$N:$N)</f>
        <v>0</v>
      </c>
      <c r="E124" s="22">
        <f>+SUMIF('TOTAL RECURSOS 2022'!$P:$P,CONCATENATE("M001",$A124,1,$F$8),'TOTAL RECURSOS 2022'!$N:$N)</f>
        <v>0</v>
      </c>
      <c r="F124" s="22">
        <f>+SUMIF('TOTAL RECURSOS 2022'!$P:$P,CONCATENATE("E006",$A124,1,$F$8),'TOTAL RECURSOS 2022'!$N:$N)</f>
        <v>0</v>
      </c>
      <c r="G124" s="22">
        <f>+SUMIF('TOTAL RECURSOS 2022'!$P:$P,CONCATENATE("K024",$A124,1,$G$8),'TOTAL RECURSOS 2022'!$N:$N)</f>
        <v>0</v>
      </c>
      <c r="H124" s="22">
        <f>+SUMIF('TOTAL RECURSOS 2022'!$P:$P,CONCATENATE("O001",$A124,4,$F$8),'TOTAL RECURSOS 2022'!$N:$N)</f>
        <v>0</v>
      </c>
      <c r="I124" s="22">
        <f>+SUMIF('TOTAL RECURSOS 2022'!$P:$P,CONCATENATE("M001",$A124,4,$F$8),'TOTAL RECURSOS 2022'!$N:$N)</f>
        <v>0</v>
      </c>
      <c r="J124" s="22">
        <f>+SUMIF('TOTAL RECURSOS 2022'!$P:$P,CONCATENATE("E006",$A124,4,$F$8),'TOTAL RECURSOS 2022'!$N:$N)</f>
        <v>0</v>
      </c>
    </row>
    <row r="125" spans="1:10" s="9" customFormat="1" ht="17.100000000000001" customHeight="1" x14ac:dyDescent="0.2">
      <c r="A125" s="26">
        <v>2900</v>
      </c>
      <c r="B125" s="19" t="s">
        <v>278</v>
      </c>
      <c r="C125" s="20">
        <f>+C126+C128+C130+C134+C136+C138+C140+C132</f>
        <v>4127000</v>
      </c>
      <c r="D125" s="20">
        <f>+D126+D128+D130+D134+D136+D138+D140+D132</f>
        <v>0</v>
      </c>
      <c r="E125" s="20">
        <f>+E126+E128+E130+E134+E136+E138+E140+E132</f>
        <v>0</v>
      </c>
      <c r="F125" s="20">
        <f t="shared" ref="F125:J125" si="51">+F126+F128+F130+F134+F136+F138+F140+F132</f>
        <v>0</v>
      </c>
      <c r="G125" s="20">
        <f t="shared" si="51"/>
        <v>0</v>
      </c>
      <c r="H125" s="20">
        <f t="shared" si="51"/>
        <v>0</v>
      </c>
      <c r="I125" s="20">
        <f t="shared" si="51"/>
        <v>0</v>
      </c>
      <c r="J125" s="20">
        <f t="shared" si="51"/>
        <v>4127000</v>
      </c>
    </row>
    <row r="126" spans="1:10" ht="17.100000000000001" customHeight="1" x14ac:dyDescent="0.25">
      <c r="A126" s="27" t="s">
        <v>153</v>
      </c>
      <c r="B126" s="21" t="s">
        <v>279</v>
      </c>
      <c r="C126" s="22">
        <f t="shared" ref="C126:J126" si="52">+C127</f>
        <v>782000</v>
      </c>
      <c r="D126" s="22">
        <f t="shared" si="52"/>
        <v>0</v>
      </c>
      <c r="E126" s="22">
        <f t="shared" si="52"/>
        <v>0</v>
      </c>
      <c r="F126" s="22">
        <f t="shared" si="52"/>
        <v>0</v>
      </c>
      <c r="G126" s="22">
        <f t="shared" si="52"/>
        <v>0</v>
      </c>
      <c r="H126" s="22">
        <f t="shared" si="52"/>
        <v>0</v>
      </c>
      <c r="I126" s="22">
        <f t="shared" si="52"/>
        <v>0</v>
      </c>
      <c r="J126" s="22">
        <f t="shared" si="52"/>
        <v>782000</v>
      </c>
    </row>
    <row r="127" spans="1:10" ht="17.100000000000001" customHeight="1" x14ac:dyDescent="0.25">
      <c r="A127" s="28" t="s">
        <v>32</v>
      </c>
      <c r="B127" s="21" t="s">
        <v>279</v>
      </c>
      <c r="C127" s="22">
        <f>+SUM(D127:J127)</f>
        <v>782000</v>
      </c>
      <c r="D127" s="22">
        <f>+SUMIF('TOTAL RECURSOS 2022'!$P:$P,CONCATENATE("O001",$A127,1,$F$8),'TOTAL RECURSOS 2022'!$N:$N)</f>
        <v>0</v>
      </c>
      <c r="E127" s="22">
        <f>+SUMIF('TOTAL RECURSOS 2022'!$P:$P,CONCATENATE("M001",$A127,1,$F$8),'TOTAL RECURSOS 2022'!$N:$N)</f>
        <v>0</v>
      </c>
      <c r="F127" s="22">
        <f>+SUMIF('TOTAL RECURSOS 2022'!$P:$P,CONCATENATE("E006",$A127,1,$F$8),'TOTAL RECURSOS 2022'!$N:$N)</f>
        <v>0</v>
      </c>
      <c r="G127" s="22">
        <f>+SUMIF('TOTAL RECURSOS 2022'!$P:$P,CONCATENATE("K024",$A127,1,$G$8),'TOTAL RECURSOS 2022'!$N:$N)</f>
        <v>0</v>
      </c>
      <c r="H127" s="22">
        <f>+SUMIF('TOTAL RECURSOS 2022'!$P:$P,CONCATENATE("O001",$A127,4,$F$8),'TOTAL RECURSOS 2022'!$N:$N)</f>
        <v>0</v>
      </c>
      <c r="I127" s="22">
        <f>+SUMIF('TOTAL RECURSOS 2022'!$P:$P,CONCATENATE("M001",$A127,4,$F$8),'TOTAL RECURSOS 2022'!$N:$N)</f>
        <v>0</v>
      </c>
      <c r="J127" s="22">
        <f>+SUMIF('TOTAL RECURSOS 2022'!$P:$P,CONCATENATE("E006",$A127,4,$F$8),'TOTAL RECURSOS 2022'!$N:$N)</f>
        <v>782000</v>
      </c>
    </row>
    <row r="128" spans="1:10" ht="17.100000000000001" customHeight="1" x14ac:dyDescent="0.25">
      <c r="A128" s="27" t="s">
        <v>154</v>
      </c>
      <c r="B128" s="21" t="s">
        <v>280</v>
      </c>
      <c r="C128" s="22">
        <f t="shared" ref="C128:J128" si="53">+C129</f>
        <v>80000</v>
      </c>
      <c r="D128" s="22">
        <f t="shared" si="53"/>
        <v>0</v>
      </c>
      <c r="E128" s="22">
        <f t="shared" si="53"/>
        <v>0</v>
      </c>
      <c r="F128" s="22">
        <f t="shared" si="53"/>
        <v>0</v>
      </c>
      <c r="G128" s="22">
        <f t="shared" si="53"/>
        <v>0</v>
      </c>
      <c r="H128" s="22">
        <f t="shared" si="53"/>
        <v>0</v>
      </c>
      <c r="I128" s="22">
        <f t="shared" si="53"/>
        <v>0</v>
      </c>
      <c r="J128" s="22">
        <f t="shared" si="53"/>
        <v>80000</v>
      </c>
    </row>
    <row r="129" spans="1:10" ht="17.100000000000001" customHeight="1" x14ac:dyDescent="0.25">
      <c r="A129" s="28" t="s">
        <v>33</v>
      </c>
      <c r="B129" s="21" t="s">
        <v>280</v>
      </c>
      <c r="C129" s="22">
        <f>+SUM(D129:J129)</f>
        <v>80000</v>
      </c>
      <c r="D129" s="22">
        <f>+SUMIF('TOTAL RECURSOS 2022'!$P:$P,CONCATENATE("O001",$A129,1,$F$8),'TOTAL RECURSOS 2022'!$N:$N)</f>
        <v>0</v>
      </c>
      <c r="E129" s="22">
        <f>+SUMIF('TOTAL RECURSOS 2022'!$P:$P,CONCATENATE("M001",$A129,1,$F$8),'TOTAL RECURSOS 2022'!$N:$N)</f>
        <v>0</v>
      </c>
      <c r="F129" s="22">
        <f>+SUMIF('TOTAL RECURSOS 2022'!$P:$P,CONCATENATE("E006",$A129,1,$F$8),'TOTAL RECURSOS 2022'!$N:$N)</f>
        <v>0</v>
      </c>
      <c r="G129" s="22">
        <f>+SUMIF('TOTAL RECURSOS 2022'!$P:$P,CONCATENATE("K024",$A129,1,$G$8),'TOTAL RECURSOS 2022'!$N:$N)</f>
        <v>0</v>
      </c>
      <c r="H129" s="22">
        <f>+SUMIF('TOTAL RECURSOS 2022'!$P:$P,CONCATENATE("O001",$A129,4,$F$8),'TOTAL RECURSOS 2022'!$N:$N)</f>
        <v>0</v>
      </c>
      <c r="I129" s="22">
        <f>+SUMIF('TOTAL RECURSOS 2022'!$P:$P,CONCATENATE("M001",$A129,4,$F$8),'TOTAL RECURSOS 2022'!$N:$N)</f>
        <v>0</v>
      </c>
      <c r="J129" s="22">
        <f>+SUMIF('TOTAL RECURSOS 2022'!$P:$P,CONCATENATE("E006",$A129,4,$F$8),'TOTAL RECURSOS 2022'!$N:$N)</f>
        <v>80000</v>
      </c>
    </row>
    <row r="130" spans="1:10" ht="17.100000000000001" customHeight="1" x14ac:dyDescent="0.25">
      <c r="A130" s="27">
        <v>293</v>
      </c>
      <c r="B130" s="21" t="s">
        <v>476</v>
      </c>
      <c r="C130" s="22">
        <f t="shared" ref="C130:J132" si="54">+C131</f>
        <v>15000</v>
      </c>
      <c r="D130" s="22">
        <f t="shared" si="54"/>
        <v>0</v>
      </c>
      <c r="E130" s="22">
        <f t="shared" si="54"/>
        <v>0</v>
      </c>
      <c r="F130" s="22">
        <f t="shared" si="54"/>
        <v>0</v>
      </c>
      <c r="G130" s="22">
        <f t="shared" si="54"/>
        <v>0</v>
      </c>
      <c r="H130" s="22">
        <f t="shared" si="54"/>
        <v>0</v>
      </c>
      <c r="I130" s="22">
        <f t="shared" si="54"/>
        <v>0</v>
      </c>
      <c r="J130" s="22">
        <f t="shared" si="54"/>
        <v>15000</v>
      </c>
    </row>
    <row r="131" spans="1:10" ht="17.100000000000001" customHeight="1" x14ac:dyDescent="0.25">
      <c r="A131" s="28">
        <v>29301</v>
      </c>
      <c r="B131" s="21" t="s">
        <v>476</v>
      </c>
      <c r="C131" s="22">
        <f>+SUM(D131:J131)</f>
        <v>15000</v>
      </c>
      <c r="D131" s="22">
        <f>+SUMIF('TOTAL RECURSOS 2022'!$P:$P,CONCATENATE("O001",$A131,1,$F$8),'TOTAL RECURSOS 2022'!$N:$N)</f>
        <v>0</v>
      </c>
      <c r="E131" s="22">
        <f>+SUMIF('TOTAL RECURSOS 2022'!$P:$P,CONCATENATE("M001",$A131,1,$F$8),'TOTAL RECURSOS 2022'!$N:$N)</f>
        <v>0</v>
      </c>
      <c r="F131" s="22">
        <f>+SUMIF('TOTAL RECURSOS 2022'!$P:$P,CONCATENATE("E006",$A131,1,$F$8),'TOTAL RECURSOS 2022'!$N:$N)</f>
        <v>0</v>
      </c>
      <c r="G131" s="22">
        <f>+SUMIF('TOTAL RECURSOS 2022'!$P:$P,CONCATENATE("K024",$A131,1,$G$8),'TOTAL RECURSOS 2022'!$N:$N)</f>
        <v>0</v>
      </c>
      <c r="H131" s="22">
        <f>+SUMIF('TOTAL RECURSOS 2022'!$P:$P,CONCATENATE("O001",$A131,4,$F$8),'TOTAL RECURSOS 2022'!$N:$N)</f>
        <v>0</v>
      </c>
      <c r="I131" s="22">
        <f>+SUMIF('TOTAL RECURSOS 2022'!$P:$P,CONCATENATE("M001",$A131,4,$F$8),'TOTAL RECURSOS 2022'!$N:$N)</f>
        <v>0</v>
      </c>
      <c r="J131" s="22">
        <f>+SUMIF('TOTAL RECURSOS 2022'!$P:$P,CONCATENATE("E006",$A131,4,$F$8),'TOTAL RECURSOS 2022'!$N:$N)</f>
        <v>15000</v>
      </c>
    </row>
    <row r="132" spans="1:10" ht="17.100000000000001" customHeight="1" x14ac:dyDescent="0.25">
      <c r="A132" s="27" t="s">
        <v>155</v>
      </c>
      <c r="B132" s="21" t="s">
        <v>281</v>
      </c>
      <c r="C132" s="22">
        <f t="shared" si="54"/>
        <v>1100000</v>
      </c>
      <c r="D132" s="22">
        <f t="shared" si="54"/>
        <v>0</v>
      </c>
      <c r="E132" s="22">
        <f t="shared" si="54"/>
        <v>0</v>
      </c>
      <c r="F132" s="22">
        <f t="shared" si="54"/>
        <v>0</v>
      </c>
      <c r="G132" s="22">
        <f t="shared" si="54"/>
        <v>0</v>
      </c>
      <c r="H132" s="22">
        <f t="shared" si="54"/>
        <v>0</v>
      </c>
      <c r="I132" s="22">
        <f t="shared" si="54"/>
        <v>0</v>
      </c>
      <c r="J132" s="22">
        <f t="shared" si="54"/>
        <v>1100000</v>
      </c>
    </row>
    <row r="133" spans="1:10" ht="17.100000000000001" customHeight="1" x14ac:dyDescent="0.25">
      <c r="A133" s="28" t="s">
        <v>34</v>
      </c>
      <c r="B133" s="21" t="s">
        <v>282</v>
      </c>
      <c r="C133" s="22">
        <f>+SUM(D133:J133)</f>
        <v>1100000</v>
      </c>
      <c r="D133" s="22">
        <f>+SUMIF('TOTAL RECURSOS 2022'!$P:$P,CONCATENATE("O001",$A133,1,$F$8),'TOTAL RECURSOS 2022'!$N:$N)</f>
        <v>0</v>
      </c>
      <c r="E133" s="22">
        <f>+SUMIF('TOTAL RECURSOS 2022'!$P:$P,CONCATENATE("M001",$A133,1,$F$8),'TOTAL RECURSOS 2022'!$N:$N)</f>
        <v>0</v>
      </c>
      <c r="F133" s="22">
        <f>+SUMIF('TOTAL RECURSOS 2022'!$P:$P,CONCATENATE("E006",$A133,1,$F$8),'TOTAL RECURSOS 2022'!$N:$N)</f>
        <v>0</v>
      </c>
      <c r="G133" s="22">
        <f>+SUMIF('TOTAL RECURSOS 2022'!$P:$P,CONCATENATE("K024",$A133,1,$G$8),'TOTAL RECURSOS 2022'!$N:$N)</f>
        <v>0</v>
      </c>
      <c r="H133" s="22">
        <f>+SUMIF('TOTAL RECURSOS 2022'!$P:$P,CONCATENATE("O001",$A133,4,$F$8),'TOTAL RECURSOS 2022'!$N:$N)</f>
        <v>0</v>
      </c>
      <c r="I133" s="22">
        <f>+SUMIF('TOTAL RECURSOS 2022'!$P:$P,CONCATENATE("M001",$A133,4,$F$8),'TOTAL RECURSOS 2022'!$N:$N)</f>
        <v>0</v>
      </c>
      <c r="J133" s="22">
        <f>+SUMIF('TOTAL RECURSOS 2022'!$P:$P,CONCATENATE("E006",$A133,4,$F$8),'TOTAL RECURSOS 2022'!$N:$N)</f>
        <v>1100000</v>
      </c>
    </row>
    <row r="134" spans="1:10" ht="17.100000000000001" customHeight="1" x14ac:dyDescent="0.25">
      <c r="A134" s="27" t="s">
        <v>156</v>
      </c>
      <c r="B134" s="21" t="s">
        <v>283</v>
      </c>
      <c r="C134" s="22">
        <f t="shared" ref="C134:J134" si="55">+C135</f>
        <v>750000</v>
      </c>
      <c r="D134" s="22">
        <f t="shared" si="55"/>
        <v>0</v>
      </c>
      <c r="E134" s="22">
        <f t="shared" si="55"/>
        <v>0</v>
      </c>
      <c r="F134" s="22">
        <f t="shared" si="55"/>
        <v>0</v>
      </c>
      <c r="G134" s="22">
        <f t="shared" si="55"/>
        <v>0</v>
      </c>
      <c r="H134" s="22">
        <f t="shared" si="55"/>
        <v>0</v>
      </c>
      <c r="I134" s="22">
        <f t="shared" si="55"/>
        <v>0</v>
      </c>
      <c r="J134" s="22">
        <f t="shared" si="55"/>
        <v>750000</v>
      </c>
    </row>
    <row r="135" spans="1:10" ht="17.100000000000001" customHeight="1" x14ac:dyDescent="0.25">
      <c r="A135" s="28" t="s">
        <v>35</v>
      </c>
      <c r="B135" s="21" t="s">
        <v>283</v>
      </c>
      <c r="C135" s="22">
        <f>+SUM(D135:J135)</f>
        <v>750000</v>
      </c>
      <c r="D135" s="22">
        <f>+SUMIF('TOTAL RECURSOS 2022'!$P:$P,CONCATENATE("O001",$A135,1,$F$8),'TOTAL RECURSOS 2022'!$N:$N)</f>
        <v>0</v>
      </c>
      <c r="E135" s="22">
        <f>+SUMIF('TOTAL RECURSOS 2022'!$P:$P,CONCATENATE("M001",$A135,1,$F$8),'TOTAL RECURSOS 2022'!$N:$N)</f>
        <v>0</v>
      </c>
      <c r="F135" s="22">
        <f>+SUMIF('TOTAL RECURSOS 2022'!$P:$P,CONCATENATE("E006",$A135,1,$F$8),'TOTAL RECURSOS 2022'!$N:$N)</f>
        <v>0</v>
      </c>
      <c r="G135" s="22">
        <f>+SUMIF('TOTAL RECURSOS 2022'!$P:$P,CONCATENATE("K024",$A135,1,$G$8),'TOTAL RECURSOS 2022'!$N:$N)</f>
        <v>0</v>
      </c>
      <c r="H135" s="22">
        <f>+SUMIF('TOTAL RECURSOS 2022'!$P:$P,CONCATENATE("O001",$A135,4,$F$8),'TOTAL RECURSOS 2022'!$N:$N)</f>
        <v>0</v>
      </c>
      <c r="I135" s="22">
        <f>+SUMIF('TOTAL RECURSOS 2022'!$P:$P,CONCATENATE("M001",$A135,4,$F$8),'TOTAL RECURSOS 2022'!$N:$N)</f>
        <v>0</v>
      </c>
      <c r="J135" s="22">
        <f>+SUMIF('TOTAL RECURSOS 2022'!$P:$P,CONCATENATE("E006",$A135,4,$F$8),'TOTAL RECURSOS 2022'!$N:$N)</f>
        <v>750000</v>
      </c>
    </row>
    <row r="136" spans="1:10" ht="17.100000000000001" customHeight="1" x14ac:dyDescent="0.25">
      <c r="A136" s="27" t="s">
        <v>157</v>
      </c>
      <c r="B136" s="21" t="s">
        <v>284</v>
      </c>
      <c r="C136" s="22">
        <f t="shared" ref="C136:J136" si="56">+C137</f>
        <v>50000</v>
      </c>
      <c r="D136" s="22">
        <f t="shared" si="56"/>
        <v>0</v>
      </c>
      <c r="E136" s="22">
        <f t="shared" si="56"/>
        <v>0</v>
      </c>
      <c r="F136" s="22">
        <f t="shared" si="56"/>
        <v>0</v>
      </c>
      <c r="G136" s="22">
        <f t="shared" si="56"/>
        <v>0</v>
      </c>
      <c r="H136" s="22">
        <f t="shared" si="56"/>
        <v>0</v>
      </c>
      <c r="I136" s="22">
        <f t="shared" si="56"/>
        <v>0</v>
      </c>
      <c r="J136" s="22">
        <f t="shared" si="56"/>
        <v>50000</v>
      </c>
    </row>
    <row r="137" spans="1:10" ht="17.100000000000001" customHeight="1" x14ac:dyDescent="0.25">
      <c r="A137" s="28" t="s">
        <v>89</v>
      </c>
      <c r="B137" s="21" t="s">
        <v>284</v>
      </c>
      <c r="C137" s="22">
        <f>+SUM(D137:J137)</f>
        <v>50000</v>
      </c>
      <c r="D137" s="22">
        <f>+SUMIF('TOTAL RECURSOS 2022'!$P:$P,CONCATENATE("O001",$A137,1,$F$8),'TOTAL RECURSOS 2022'!$N:$N)</f>
        <v>0</v>
      </c>
      <c r="E137" s="22">
        <f>+SUMIF('TOTAL RECURSOS 2022'!$P:$P,CONCATENATE("M001",$A137,1,$F$8),'TOTAL RECURSOS 2022'!$N:$N)</f>
        <v>0</v>
      </c>
      <c r="F137" s="22">
        <f>+SUMIF('TOTAL RECURSOS 2022'!$P:$P,CONCATENATE("E006",$A137,1,$F$8),'TOTAL RECURSOS 2022'!$N:$N)</f>
        <v>0</v>
      </c>
      <c r="G137" s="22">
        <f>+SUMIF('TOTAL RECURSOS 2022'!$P:$P,CONCATENATE("K024",$A137,1,$G$8),'TOTAL RECURSOS 2022'!$N:$N)</f>
        <v>0</v>
      </c>
      <c r="H137" s="22">
        <f>+SUMIF('TOTAL RECURSOS 2022'!$P:$P,CONCATENATE("O001",$A137,4,$F$8),'TOTAL RECURSOS 2022'!$N:$N)</f>
        <v>0</v>
      </c>
      <c r="I137" s="22">
        <f>+SUMIF('TOTAL RECURSOS 2022'!$P:$P,CONCATENATE("M001",$A137,4,$F$8),'TOTAL RECURSOS 2022'!$N:$N)</f>
        <v>0</v>
      </c>
      <c r="J137" s="22">
        <f>+SUMIF('TOTAL RECURSOS 2022'!$P:$P,CONCATENATE("E006",$A137,4,$F$8),'TOTAL RECURSOS 2022'!$N:$N)</f>
        <v>50000</v>
      </c>
    </row>
    <row r="138" spans="1:10" ht="17.100000000000001" customHeight="1" x14ac:dyDescent="0.25">
      <c r="A138" s="27" t="s">
        <v>158</v>
      </c>
      <c r="B138" s="21" t="s">
        <v>285</v>
      </c>
      <c r="C138" s="22">
        <f t="shared" ref="C138:J138" si="57">+C139</f>
        <v>1200000</v>
      </c>
      <c r="D138" s="22">
        <f t="shared" si="57"/>
        <v>0</v>
      </c>
      <c r="E138" s="22">
        <f t="shared" si="57"/>
        <v>0</v>
      </c>
      <c r="F138" s="22">
        <f t="shared" si="57"/>
        <v>0</v>
      </c>
      <c r="G138" s="22">
        <f t="shared" si="57"/>
        <v>0</v>
      </c>
      <c r="H138" s="22">
        <f t="shared" si="57"/>
        <v>0</v>
      </c>
      <c r="I138" s="22">
        <f t="shared" si="57"/>
        <v>0</v>
      </c>
      <c r="J138" s="22">
        <f t="shared" si="57"/>
        <v>1200000</v>
      </c>
    </row>
    <row r="139" spans="1:10" ht="17.100000000000001" customHeight="1" x14ac:dyDescent="0.25">
      <c r="A139" s="28" t="s">
        <v>36</v>
      </c>
      <c r="B139" s="21" t="s">
        <v>285</v>
      </c>
      <c r="C139" s="22">
        <f>+SUM(D139:J139)</f>
        <v>1200000</v>
      </c>
      <c r="D139" s="22">
        <f>+SUMIF('TOTAL RECURSOS 2022'!$P:$P,CONCATENATE("O001",$A139,1,$F$8),'TOTAL RECURSOS 2022'!$N:$N)</f>
        <v>0</v>
      </c>
      <c r="E139" s="22">
        <f>+SUMIF('TOTAL RECURSOS 2022'!$P:$P,CONCATENATE("M001",$A139,1,$F$8),'TOTAL RECURSOS 2022'!$N:$N)</f>
        <v>0</v>
      </c>
      <c r="F139" s="22">
        <f>+SUMIF('TOTAL RECURSOS 2022'!$P:$P,CONCATENATE("E006",$A139,1,$F$8),'TOTAL RECURSOS 2022'!$N:$N)</f>
        <v>0</v>
      </c>
      <c r="G139" s="22">
        <f>+SUMIF('TOTAL RECURSOS 2022'!$P:$P,CONCATENATE("K024",$A139,1,$G$8),'TOTAL RECURSOS 2022'!$N:$N)</f>
        <v>0</v>
      </c>
      <c r="H139" s="22">
        <f>+SUMIF('TOTAL RECURSOS 2022'!$P:$P,CONCATENATE("O001",$A139,4,$F$8),'TOTAL RECURSOS 2022'!$N:$N)</f>
        <v>0</v>
      </c>
      <c r="I139" s="22">
        <f>+SUMIF('TOTAL RECURSOS 2022'!$P:$P,CONCATENATE("M001",$A139,4,$F$8),'TOTAL RECURSOS 2022'!$N:$N)</f>
        <v>0</v>
      </c>
      <c r="J139" s="22">
        <f>+SUMIF('TOTAL RECURSOS 2022'!$P:$P,CONCATENATE("E006",$A139,4,$F$8),'TOTAL RECURSOS 2022'!$N:$N)</f>
        <v>1200000</v>
      </c>
    </row>
    <row r="140" spans="1:10" ht="17.100000000000001" customHeight="1" x14ac:dyDescent="0.25">
      <c r="A140" s="27" t="s">
        <v>159</v>
      </c>
      <c r="B140" s="21" t="s">
        <v>286</v>
      </c>
      <c r="C140" s="22">
        <f t="shared" ref="C140:J140" si="58">+C141</f>
        <v>150000</v>
      </c>
      <c r="D140" s="22">
        <f t="shared" si="58"/>
        <v>0</v>
      </c>
      <c r="E140" s="22">
        <f t="shared" si="58"/>
        <v>0</v>
      </c>
      <c r="F140" s="22">
        <f t="shared" si="58"/>
        <v>0</v>
      </c>
      <c r="G140" s="22">
        <f t="shared" si="58"/>
        <v>0</v>
      </c>
      <c r="H140" s="22">
        <f t="shared" si="58"/>
        <v>0</v>
      </c>
      <c r="I140" s="22">
        <f t="shared" si="58"/>
        <v>0</v>
      </c>
      <c r="J140" s="22">
        <f t="shared" si="58"/>
        <v>150000</v>
      </c>
    </row>
    <row r="141" spans="1:10" ht="17.100000000000001" customHeight="1" x14ac:dyDescent="0.25">
      <c r="A141" s="28" t="s">
        <v>90</v>
      </c>
      <c r="B141" s="21" t="s">
        <v>286</v>
      </c>
      <c r="C141" s="22">
        <f>+SUM(D141:J141)</f>
        <v>150000</v>
      </c>
      <c r="D141" s="22">
        <f>+SUMIF('TOTAL RECURSOS 2022'!$P:$P,CONCATENATE("O001",$A141,1,$F$8),'TOTAL RECURSOS 2022'!$N:$N)</f>
        <v>0</v>
      </c>
      <c r="E141" s="22">
        <f>+SUMIF('TOTAL RECURSOS 2022'!$P:$P,CONCATENATE("M001",$A141,1,$F$8),'TOTAL RECURSOS 2022'!$N:$N)</f>
        <v>0</v>
      </c>
      <c r="F141" s="22">
        <f>+SUMIF('TOTAL RECURSOS 2022'!$P:$P,CONCATENATE("E006",$A141,1,$F$8),'TOTAL RECURSOS 2022'!$N:$N)</f>
        <v>0</v>
      </c>
      <c r="G141" s="22">
        <f>+SUMIF('TOTAL RECURSOS 2022'!$P:$P,CONCATENATE("K024",$A141,1,$G$8),'TOTAL RECURSOS 2022'!$N:$N)</f>
        <v>0</v>
      </c>
      <c r="H141" s="22">
        <f>+SUMIF('TOTAL RECURSOS 2022'!$P:$P,CONCATENATE("O001",$A141,4,$F$8),'TOTAL RECURSOS 2022'!$N:$N)</f>
        <v>0</v>
      </c>
      <c r="I141" s="22">
        <f>+SUMIF('TOTAL RECURSOS 2022'!$P:$P,CONCATENATE("M001",$A141,4,$F$8),'TOTAL RECURSOS 2022'!$N:$N)</f>
        <v>0</v>
      </c>
      <c r="J141" s="22">
        <f>+SUMIF('TOTAL RECURSOS 2022'!$P:$P,CONCATENATE("E006",$A141,4,$F$8),'TOTAL RECURSOS 2022'!$N:$N)</f>
        <v>150000</v>
      </c>
    </row>
    <row r="142" spans="1:10" s="9" customFormat="1" ht="17.100000000000001" customHeight="1" x14ac:dyDescent="0.2">
      <c r="A142" s="23">
        <v>3000</v>
      </c>
      <c r="B142" s="24" t="s">
        <v>287</v>
      </c>
      <c r="C142" s="18">
        <f t="shared" ref="C142:J142" si="59">+C143+C164+C178+C200+C209+C227+C241+C250</f>
        <v>102419133</v>
      </c>
      <c r="D142" s="18">
        <f t="shared" si="59"/>
        <v>73932</v>
      </c>
      <c r="E142" s="18">
        <f t="shared" si="59"/>
        <v>213337</v>
      </c>
      <c r="F142" s="18">
        <f t="shared" si="59"/>
        <v>34297318</v>
      </c>
      <c r="G142" s="18">
        <f t="shared" si="59"/>
        <v>0</v>
      </c>
      <c r="H142" s="18">
        <f t="shared" si="59"/>
        <v>53006</v>
      </c>
      <c r="I142" s="18">
        <f t="shared" si="59"/>
        <v>1076375</v>
      </c>
      <c r="J142" s="18">
        <f t="shared" si="59"/>
        <v>66705165</v>
      </c>
    </row>
    <row r="143" spans="1:10" s="9" customFormat="1" ht="17.100000000000001" customHeight="1" x14ac:dyDescent="0.2">
      <c r="A143" s="26">
        <v>3100</v>
      </c>
      <c r="B143" s="19" t="s">
        <v>288</v>
      </c>
      <c r="C143" s="20">
        <f>+C144+C146+C148+C150+C152+C154+C158+C160+C162</f>
        <v>30889351</v>
      </c>
      <c r="D143" s="20">
        <f>+D144+D146+D148+D150+D152+D154+D158+D160+D162</f>
        <v>0</v>
      </c>
      <c r="E143" s="20">
        <f>+E144+E146+E148+E150+E152+E154+E158+E160+E162</f>
        <v>0</v>
      </c>
      <c r="F143" s="20">
        <f>+F144+F146+F148+F150+F152+F154+F158+F160+F162</f>
        <v>19121934</v>
      </c>
      <c r="G143" s="20">
        <f t="shared" ref="G143" si="60">+G144+G146+G148+G150+G154+G158+G160+G162</f>
        <v>0</v>
      </c>
      <c r="H143" s="20">
        <f>+H144+H146+H148+H150+H152+H154+H158+H160+H162</f>
        <v>0</v>
      </c>
      <c r="I143" s="20">
        <f>+I144+I146+I148+I150+I152+I154+I158+I160+I162</f>
        <v>0</v>
      </c>
      <c r="J143" s="20">
        <f>+J144+J146+J148+J150+J152+J154+J158+J160+J162</f>
        <v>11767417</v>
      </c>
    </row>
    <row r="144" spans="1:10" ht="17.100000000000001" customHeight="1" x14ac:dyDescent="0.25">
      <c r="A144" s="27" t="s">
        <v>160</v>
      </c>
      <c r="B144" s="21" t="s">
        <v>289</v>
      </c>
      <c r="C144" s="22">
        <f t="shared" ref="C144:J144" si="61">+C145</f>
        <v>21100000</v>
      </c>
      <c r="D144" s="22">
        <f t="shared" si="61"/>
        <v>0</v>
      </c>
      <c r="E144" s="22">
        <f t="shared" si="61"/>
        <v>0</v>
      </c>
      <c r="F144" s="22">
        <f t="shared" si="61"/>
        <v>12163196</v>
      </c>
      <c r="G144" s="22">
        <f t="shared" si="61"/>
        <v>0</v>
      </c>
      <c r="H144" s="22">
        <f t="shared" si="61"/>
        <v>0</v>
      </c>
      <c r="I144" s="22">
        <f t="shared" si="61"/>
        <v>0</v>
      </c>
      <c r="J144" s="22">
        <f t="shared" si="61"/>
        <v>8936804</v>
      </c>
    </row>
    <row r="145" spans="1:10" ht="17.100000000000001" customHeight="1" x14ac:dyDescent="0.25">
      <c r="A145" s="28" t="s">
        <v>18</v>
      </c>
      <c r="B145" s="21" t="s">
        <v>290</v>
      </c>
      <c r="C145" s="22">
        <f>+SUM(D145:J145)</f>
        <v>21100000</v>
      </c>
      <c r="D145" s="22">
        <f>+SUMIF('TOTAL RECURSOS 2022'!$P:$P,CONCATENATE("O001",$A145,1,$F$8),'TOTAL RECURSOS 2022'!$N:$N)</f>
        <v>0</v>
      </c>
      <c r="E145" s="22">
        <f>+SUMIF('TOTAL RECURSOS 2022'!$P:$P,CONCATENATE("M001",$A145,1,$F$8),'TOTAL RECURSOS 2022'!$N:$N)</f>
        <v>0</v>
      </c>
      <c r="F145" s="22">
        <f>+SUMIF('TOTAL RECURSOS 2022'!$P:$P,CONCATENATE("E006",$A145,1,$F$8),'TOTAL RECURSOS 2022'!$N:$N)</f>
        <v>12163196</v>
      </c>
      <c r="G145" s="22">
        <f>+SUMIF('TOTAL RECURSOS 2022'!$P:$P,CONCATENATE("K024",$A145,1,$G$8),'TOTAL RECURSOS 2022'!$N:$N)</f>
        <v>0</v>
      </c>
      <c r="H145" s="22">
        <f>+SUMIF('TOTAL RECURSOS 2022'!$P:$P,CONCATENATE("O001",$A145,4,$F$8),'TOTAL RECURSOS 2022'!$N:$N)</f>
        <v>0</v>
      </c>
      <c r="I145" s="22">
        <f>+SUMIF('TOTAL RECURSOS 2022'!$P:$P,CONCATENATE("M001",$A145,4,$F$8),'TOTAL RECURSOS 2022'!$N:$N)</f>
        <v>0</v>
      </c>
      <c r="J145" s="22">
        <f>+SUMIF('TOTAL RECURSOS 2022'!$P:$P,CONCATENATE("E006",$A145,4,$F$8),'TOTAL RECURSOS 2022'!$N:$N)</f>
        <v>8936804</v>
      </c>
    </row>
    <row r="146" spans="1:10" ht="17.100000000000001" customHeight="1" x14ac:dyDescent="0.25">
      <c r="A146" s="27" t="s">
        <v>161</v>
      </c>
      <c r="B146" s="21" t="s">
        <v>291</v>
      </c>
      <c r="C146" s="22">
        <f t="shared" ref="C146:J146" si="62">+C147</f>
        <v>7867259</v>
      </c>
      <c r="D146" s="22">
        <f t="shared" si="62"/>
        <v>0</v>
      </c>
      <c r="E146" s="22">
        <f t="shared" si="62"/>
        <v>0</v>
      </c>
      <c r="F146" s="22">
        <f t="shared" si="62"/>
        <v>6821162</v>
      </c>
      <c r="G146" s="22">
        <f t="shared" si="62"/>
        <v>0</v>
      </c>
      <c r="H146" s="22">
        <f t="shared" si="62"/>
        <v>0</v>
      </c>
      <c r="I146" s="22">
        <f t="shared" si="62"/>
        <v>0</v>
      </c>
      <c r="J146" s="22">
        <f t="shared" si="62"/>
        <v>1046097</v>
      </c>
    </row>
    <row r="147" spans="1:10" ht="17.100000000000001" customHeight="1" x14ac:dyDescent="0.25">
      <c r="A147" s="28" t="s">
        <v>19</v>
      </c>
      <c r="B147" s="21" t="s">
        <v>292</v>
      </c>
      <c r="C147" s="22">
        <f>+SUM(D147:J147)</f>
        <v>7867259</v>
      </c>
      <c r="D147" s="22">
        <f>+SUMIF('TOTAL RECURSOS 2022'!$P:$P,CONCATENATE("O001",$A147,1,$F$8),'TOTAL RECURSOS 2022'!$N:$N)</f>
        <v>0</v>
      </c>
      <c r="E147" s="22">
        <f>+SUMIF('TOTAL RECURSOS 2022'!$P:$P,CONCATENATE("M001",$A147,1,$F$8),'TOTAL RECURSOS 2022'!$N:$N)</f>
        <v>0</v>
      </c>
      <c r="F147" s="22">
        <f>+SUMIF('TOTAL RECURSOS 2022'!$P:$P,CONCATENATE("E006",$A147,1,$F$8),'TOTAL RECURSOS 2022'!$N:$N)</f>
        <v>6821162</v>
      </c>
      <c r="G147" s="22">
        <f>+SUMIF('TOTAL RECURSOS 2022'!$P:$P,CONCATENATE("K024",$A147,1,$G$8),'TOTAL RECURSOS 2022'!$N:$N)</f>
        <v>0</v>
      </c>
      <c r="H147" s="22">
        <f>+SUMIF('TOTAL RECURSOS 2022'!$P:$P,CONCATENATE("O001",$A147,4,$F$8),'TOTAL RECURSOS 2022'!$N:$N)</f>
        <v>0</v>
      </c>
      <c r="I147" s="22">
        <f>+SUMIF('TOTAL RECURSOS 2022'!$P:$P,CONCATENATE("M001",$A147,4,$F$8),'TOTAL RECURSOS 2022'!$N:$N)</f>
        <v>0</v>
      </c>
      <c r="J147" s="22">
        <f>+SUMIF('TOTAL RECURSOS 2022'!$P:$P,CONCATENATE("E006",$A147,4,$F$8),'TOTAL RECURSOS 2022'!$N:$N)</f>
        <v>1046097</v>
      </c>
    </row>
    <row r="148" spans="1:10" ht="17.100000000000001" customHeight="1" x14ac:dyDescent="0.25">
      <c r="A148" s="27" t="s">
        <v>162</v>
      </c>
      <c r="B148" s="21" t="s">
        <v>293</v>
      </c>
      <c r="C148" s="22">
        <f t="shared" ref="C148:J148" si="63">+C149</f>
        <v>1500000</v>
      </c>
      <c r="D148" s="22">
        <f t="shared" si="63"/>
        <v>0</v>
      </c>
      <c r="E148" s="22">
        <f t="shared" si="63"/>
        <v>0</v>
      </c>
      <c r="F148" s="22">
        <f t="shared" si="63"/>
        <v>0</v>
      </c>
      <c r="G148" s="22">
        <f t="shared" si="63"/>
        <v>0</v>
      </c>
      <c r="H148" s="22">
        <f t="shared" si="63"/>
        <v>0</v>
      </c>
      <c r="I148" s="22">
        <f t="shared" si="63"/>
        <v>0</v>
      </c>
      <c r="J148" s="22">
        <f t="shared" si="63"/>
        <v>1500000</v>
      </c>
    </row>
    <row r="149" spans="1:10" ht="17.100000000000001" customHeight="1" x14ac:dyDescent="0.25">
      <c r="A149" s="28" t="s">
        <v>37</v>
      </c>
      <c r="B149" s="21" t="s">
        <v>294</v>
      </c>
      <c r="C149" s="22">
        <f>+SUM(D149:J149)</f>
        <v>1500000</v>
      </c>
      <c r="D149" s="22">
        <f>+SUMIF('TOTAL RECURSOS 2022'!$P:$P,CONCATENATE("O001",$A149,1,$F$8),'TOTAL RECURSOS 2022'!$N:$N)</f>
        <v>0</v>
      </c>
      <c r="E149" s="22">
        <f>+SUMIF('TOTAL RECURSOS 2022'!$P:$P,CONCATENATE("M001",$A149,1,$F$8),'TOTAL RECURSOS 2022'!$N:$N)</f>
        <v>0</v>
      </c>
      <c r="F149" s="22">
        <f>+SUMIF('TOTAL RECURSOS 2022'!$P:$P,CONCATENATE("E006",$A149,1,$F$8),'TOTAL RECURSOS 2022'!$N:$N)</f>
        <v>0</v>
      </c>
      <c r="G149" s="22">
        <f>+SUMIF('TOTAL RECURSOS 2022'!$P:$P,CONCATENATE("K024",$A149,1,$G$8),'TOTAL RECURSOS 2022'!$N:$N)</f>
        <v>0</v>
      </c>
      <c r="H149" s="22">
        <f>+SUMIF('TOTAL RECURSOS 2022'!$P:$P,CONCATENATE("O001",$A149,4,$F$8),'TOTAL RECURSOS 2022'!$N:$N)</f>
        <v>0</v>
      </c>
      <c r="I149" s="22">
        <f>+SUMIF('TOTAL RECURSOS 2022'!$P:$P,CONCATENATE("M001",$A149,4,$F$8),'TOTAL RECURSOS 2022'!$N:$N)</f>
        <v>0</v>
      </c>
      <c r="J149" s="22">
        <f>+SUMIF('TOTAL RECURSOS 2022'!$P:$P,CONCATENATE("E006",$A149,4,$F$8),'TOTAL RECURSOS 2022'!$N:$N)</f>
        <v>1500000</v>
      </c>
    </row>
    <row r="150" spans="1:10" ht="17.100000000000001" customHeight="1" x14ac:dyDescent="0.25">
      <c r="A150" s="27" t="s">
        <v>163</v>
      </c>
      <c r="B150" s="21" t="s">
        <v>295</v>
      </c>
      <c r="C150" s="22">
        <f t="shared" ref="C150:J152" si="64">+C151</f>
        <v>72000</v>
      </c>
      <c r="D150" s="22">
        <f t="shared" si="64"/>
        <v>0</v>
      </c>
      <c r="E150" s="22">
        <f t="shared" si="64"/>
        <v>0</v>
      </c>
      <c r="F150" s="22">
        <f t="shared" si="64"/>
        <v>0</v>
      </c>
      <c r="G150" s="22">
        <f t="shared" si="64"/>
        <v>0</v>
      </c>
      <c r="H150" s="22">
        <f t="shared" si="64"/>
        <v>0</v>
      </c>
      <c r="I150" s="22">
        <f t="shared" si="64"/>
        <v>0</v>
      </c>
      <c r="J150" s="22">
        <f t="shared" si="64"/>
        <v>72000</v>
      </c>
    </row>
    <row r="151" spans="1:10" ht="17.100000000000001" customHeight="1" x14ac:dyDescent="0.25">
      <c r="A151" s="28" t="s">
        <v>50</v>
      </c>
      <c r="B151" s="21" t="s">
        <v>296</v>
      </c>
      <c r="C151" s="22">
        <f>+SUM(D151:J151)</f>
        <v>72000</v>
      </c>
      <c r="D151" s="22">
        <f>+SUMIF('TOTAL RECURSOS 2022'!$P:$P,CONCATENATE("O001",$A151,1,$F$8),'TOTAL RECURSOS 2022'!$N:$N)</f>
        <v>0</v>
      </c>
      <c r="E151" s="22">
        <f>+SUMIF('TOTAL RECURSOS 2022'!$P:$P,CONCATENATE("M001",$A151,1,$F$8),'TOTAL RECURSOS 2022'!$N:$N)</f>
        <v>0</v>
      </c>
      <c r="F151" s="22">
        <f>+SUMIF('TOTAL RECURSOS 2022'!$P:$P,CONCATENATE("E006",$A151,1,$F$8),'TOTAL RECURSOS 2022'!$N:$N)</f>
        <v>0</v>
      </c>
      <c r="G151" s="22">
        <f>+SUMIF('TOTAL RECURSOS 2022'!$P:$P,CONCATENATE("K024",$A151,1,$G$8),'TOTAL RECURSOS 2022'!$N:$N)</f>
        <v>0</v>
      </c>
      <c r="H151" s="22">
        <f>+SUMIF('TOTAL RECURSOS 2022'!$P:$P,CONCATENATE("O001",$A151,4,$F$8),'TOTAL RECURSOS 2022'!$N:$N)</f>
        <v>0</v>
      </c>
      <c r="I151" s="22">
        <f>+SUMIF('TOTAL RECURSOS 2022'!$P:$P,CONCATENATE("M001",$A151,4,$F$8),'TOTAL RECURSOS 2022'!$N:$N)</f>
        <v>0</v>
      </c>
      <c r="J151" s="22">
        <f>+SUMIF('TOTAL RECURSOS 2022'!$P:$P,CONCATENATE("E006",$A151,4,$F$8),'TOTAL RECURSOS 2022'!$N:$N)</f>
        <v>72000</v>
      </c>
    </row>
    <row r="152" spans="1:10" ht="17.100000000000001" customHeight="1" x14ac:dyDescent="0.25">
      <c r="A152" s="27">
        <v>315</v>
      </c>
      <c r="B152" s="21" t="s">
        <v>488</v>
      </c>
      <c r="C152" s="22">
        <f t="shared" si="64"/>
        <v>0</v>
      </c>
      <c r="D152" s="22">
        <f t="shared" si="64"/>
        <v>0</v>
      </c>
      <c r="E152" s="22">
        <f t="shared" si="64"/>
        <v>0</v>
      </c>
      <c r="F152" s="22">
        <f t="shared" si="64"/>
        <v>0</v>
      </c>
      <c r="G152" s="22">
        <f t="shared" si="64"/>
        <v>0</v>
      </c>
      <c r="H152" s="22">
        <f t="shared" si="64"/>
        <v>0</v>
      </c>
      <c r="I152" s="22">
        <f t="shared" si="64"/>
        <v>0</v>
      </c>
      <c r="J152" s="22">
        <f t="shared" si="64"/>
        <v>0</v>
      </c>
    </row>
    <row r="153" spans="1:10" ht="17.100000000000001" customHeight="1" x14ac:dyDescent="0.25">
      <c r="A153" s="28">
        <v>31501</v>
      </c>
      <c r="B153" s="21" t="s">
        <v>489</v>
      </c>
      <c r="C153" s="22">
        <f>+SUM(D153:J153)</f>
        <v>0</v>
      </c>
      <c r="D153" s="22">
        <f>+SUMIF('TOTAL RECURSOS 2022'!$P:$P,CONCATENATE("O001",$A153,1,$F$8),'TOTAL RECURSOS 2022'!$N:$N)</f>
        <v>0</v>
      </c>
      <c r="E153" s="22">
        <f>+SUMIF('TOTAL RECURSOS 2022'!$P:$P,CONCATENATE("M001",$A153,1,$F$8),'TOTAL RECURSOS 2022'!$N:$N)</f>
        <v>0</v>
      </c>
      <c r="F153" s="22">
        <f>+SUMIF('TOTAL RECURSOS 2022'!$P:$P,CONCATENATE("E006",$A153,1,$F$8),'TOTAL RECURSOS 2022'!$N:$N)</f>
        <v>0</v>
      </c>
      <c r="G153" s="22">
        <f>+SUMIF('TOTAL RECURSOS 2022'!$P:$P,CONCATENATE("K024",$A153,1,$G$8),'TOTAL RECURSOS 2022'!$N:$N)</f>
        <v>0</v>
      </c>
      <c r="H153" s="22">
        <f>+SUMIF('TOTAL RECURSOS 2022'!$P:$P,CONCATENATE("O001",$A153,4,$F$8),'TOTAL RECURSOS 2022'!$N:$N)</f>
        <v>0</v>
      </c>
      <c r="I153" s="22">
        <f>+SUMIF('TOTAL RECURSOS 2022'!$P:$P,CONCATENATE("M001",$A153,4,$F$8),'TOTAL RECURSOS 2022'!$N:$N)</f>
        <v>0</v>
      </c>
      <c r="J153" s="22">
        <f>+SUMIF('TOTAL RECURSOS 2022'!$P:$P,CONCATENATE("E006",$A153,4,$F$8),'TOTAL RECURSOS 2022'!$N:$N)</f>
        <v>0</v>
      </c>
    </row>
    <row r="154" spans="1:10" ht="17.100000000000001" customHeight="1" x14ac:dyDescent="0.25">
      <c r="A154" s="27" t="s">
        <v>164</v>
      </c>
      <c r="B154" s="21" t="s">
        <v>297</v>
      </c>
      <c r="C154" s="22">
        <f t="shared" ref="C154:J154" si="65">+C155+C157</f>
        <v>165092</v>
      </c>
      <c r="D154" s="22">
        <f t="shared" si="65"/>
        <v>0</v>
      </c>
      <c r="E154" s="22">
        <f t="shared" si="65"/>
        <v>0</v>
      </c>
      <c r="F154" s="22">
        <f t="shared" si="65"/>
        <v>137576</v>
      </c>
      <c r="G154" s="22">
        <f t="shared" si="65"/>
        <v>0</v>
      </c>
      <c r="H154" s="22">
        <f t="shared" si="65"/>
        <v>0</v>
      </c>
      <c r="I154" s="22">
        <f t="shared" si="65"/>
        <v>0</v>
      </c>
      <c r="J154" s="22">
        <f t="shared" si="65"/>
        <v>27516</v>
      </c>
    </row>
    <row r="155" spans="1:10" ht="17.100000000000001" customHeight="1" x14ac:dyDescent="0.25">
      <c r="A155" s="28" t="s">
        <v>51</v>
      </c>
      <c r="B155" s="21" t="s">
        <v>298</v>
      </c>
      <c r="C155" s="22">
        <f>+SUM(D155:J155)</f>
        <v>0</v>
      </c>
      <c r="D155" s="22">
        <f>+SUMIF('TOTAL RECURSOS 2022'!$P:$P,CONCATENATE("O001",$A155,1,$F$8),'TOTAL RECURSOS 2022'!$N:$N)</f>
        <v>0</v>
      </c>
      <c r="E155" s="22">
        <f>+SUMIF('TOTAL RECURSOS 2022'!$P:$P,CONCATENATE("M001",$A155,1,$F$8),'TOTAL RECURSOS 2022'!$N:$N)</f>
        <v>0</v>
      </c>
      <c r="F155" s="22">
        <f>+SUMIF('TOTAL RECURSOS 2022'!$P:$P,CONCATENATE("E006",$A155,1,$F$8),'TOTAL RECURSOS 2022'!$N:$N)</f>
        <v>0</v>
      </c>
      <c r="G155" s="22">
        <f>+SUMIF('TOTAL RECURSOS 2022'!$P:$P,CONCATENATE("K024",$A155,1,$G$8),'TOTAL RECURSOS 2022'!$N:$N)</f>
        <v>0</v>
      </c>
      <c r="H155" s="22">
        <f>+SUMIF('TOTAL RECURSOS 2022'!$P:$P,CONCATENATE("O001",$A155,4,$F$8),'TOTAL RECURSOS 2022'!$N:$N)</f>
        <v>0</v>
      </c>
      <c r="I155" s="22">
        <f>+SUMIF('TOTAL RECURSOS 2022'!$P:$P,CONCATENATE("M001",$A155,4,$F$8),'TOTAL RECURSOS 2022'!$N:$N)</f>
        <v>0</v>
      </c>
      <c r="J155" s="22">
        <f>+SUMIF('TOTAL RECURSOS 2022'!$P:$P,CONCATENATE("E006",$A155,4,$F$8),'TOTAL RECURSOS 2022'!$N:$N)</f>
        <v>0</v>
      </c>
    </row>
    <row r="156" spans="1:10" ht="17.100000000000001" customHeight="1" x14ac:dyDescent="0.25">
      <c r="A156" s="28" t="s">
        <v>91</v>
      </c>
      <c r="B156" s="21" t="s">
        <v>299</v>
      </c>
      <c r="C156" s="22">
        <f>+SUM(D156:J156)</f>
        <v>0</v>
      </c>
      <c r="D156" s="22">
        <f>+SUMIF('TOTAL RECURSOS 2022'!$P:$P,CONCATENATE("O001",$A156,1,$F$8),'TOTAL RECURSOS 2022'!$N:$N)</f>
        <v>0</v>
      </c>
      <c r="E156" s="22">
        <f>+SUMIF('TOTAL RECURSOS 2022'!$P:$P,CONCATENATE("M001",$A156,1,$F$8),'TOTAL RECURSOS 2022'!$N:$N)</f>
        <v>0</v>
      </c>
      <c r="F156" s="22">
        <f>+SUMIF('TOTAL RECURSOS 2022'!$P:$P,CONCATENATE("E006",$A156,1,$F$8),'TOTAL RECURSOS 2022'!$N:$N)</f>
        <v>0</v>
      </c>
      <c r="G156" s="22">
        <f>+SUMIF('TOTAL RECURSOS 2022'!$P:$P,CONCATENATE("K024",$A156,1,$G$8),'TOTAL RECURSOS 2022'!$N:$N)</f>
        <v>0</v>
      </c>
      <c r="H156" s="22">
        <f>+SUMIF('TOTAL RECURSOS 2022'!$P:$P,CONCATENATE("O001",$A156,4,$F$8),'TOTAL RECURSOS 2022'!$N:$N)</f>
        <v>0</v>
      </c>
      <c r="I156" s="22">
        <f>+SUMIF('TOTAL RECURSOS 2022'!$P:$P,CONCATENATE("M001",$A156,4,$F$8),'TOTAL RECURSOS 2022'!$N:$N)</f>
        <v>0</v>
      </c>
      <c r="J156" s="22">
        <f>+SUMIF('TOTAL RECURSOS 2022'!$P:$P,CONCATENATE("E006",$A156,4,$F$8),'TOTAL RECURSOS 2022'!$N:$N)</f>
        <v>0</v>
      </c>
    </row>
    <row r="157" spans="1:10" ht="17.100000000000001" customHeight="1" x14ac:dyDescent="0.25">
      <c r="A157" s="28">
        <v>31603</v>
      </c>
      <c r="B157" s="21" t="s">
        <v>471</v>
      </c>
      <c r="C157" s="22">
        <f>+SUM(D157:J157)</f>
        <v>165092</v>
      </c>
      <c r="D157" s="22">
        <f>+SUMIF('TOTAL RECURSOS 2022'!$P:$P,CONCATENATE("O001",$A157,1,$F$8),'TOTAL RECURSOS 2022'!$N:$N)</f>
        <v>0</v>
      </c>
      <c r="E157" s="22">
        <f>+SUMIF('TOTAL RECURSOS 2022'!$P:$P,CONCATENATE("M001",$A157,1,$F$8),'TOTAL RECURSOS 2022'!$N:$N)</f>
        <v>0</v>
      </c>
      <c r="F157" s="22">
        <f>+SUMIF('TOTAL RECURSOS 2022'!$P:$P,CONCATENATE("E006",$A157,1,$F$8),'TOTAL RECURSOS 2022'!$N:$N)</f>
        <v>137576</v>
      </c>
      <c r="G157" s="22">
        <f>+SUMIF('TOTAL RECURSOS 2022'!$P:$P,CONCATENATE("K024",$A157,1,$G$8),'TOTAL RECURSOS 2022'!$N:$N)</f>
        <v>0</v>
      </c>
      <c r="H157" s="22">
        <f>+SUMIF('TOTAL RECURSOS 2022'!$P:$P,CONCATENATE("O001",$A157,4,$F$8),'TOTAL RECURSOS 2022'!$N:$N)</f>
        <v>0</v>
      </c>
      <c r="I157" s="22">
        <f>+SUMIF('TOTAL RECURSOS 2022'!$P:$P,CONCATENATE("M001",$A157,4,$F$8),'TOTAL RECURSOS 2022'!$N:$N)</f>
        <v>0</v>
      </c>
      <c r="J157" s="22">
        <f>+SUMIF('TOTAL RECURSOS 2022'!$P:$P,CONCATENATE("E006",$A157,4,$F$8),'TOTAL RECURSOS 2022'!$N:$N)</f>
        <v>27516</v>
      </c>
    </row>
    <row r="158" spans="1:10" ht="17.100000000000001" customHeight="1" x14ac:dyDescent="0.25">
      <c r="A158" s="27" t="s">
        <v>165</v>
      </c>
      <c r="B158" s="21" t="s">
        <v>300</v>
      </c>
      <c r="C158" s="22">
        <f t="shared" ref="C158:J158" si="66">+C159</f>
        <v>10000</v>
      </c>
      <c r="D158" s="22">
        <f t="shared" si="66"/>
        <v>0</v>
      </c>
      <c r="E158" s="22">
        <f t="shared" si="66"/>
        <v>0</v>
      </c>
      <c r="F158" s="22">
        <f t="shared" si="66"/>
        <v>0</v>
      </c>
      <c r="G158" s="22">
        <f t="shared" si="66"/>
        <v>0</v>
      </c>
      <c r="H158" s="22">
        <f t="shared" si="66"/>
        <v>0</v>
      </c>
      <c r="I158" s="22">
        <f t="shared" si="66"/>
        <v>0</v>
      </c>
      <c r="J158" s="22">
        <f t="shared" si="66"/>
        <v>10000</v>
      </c>
    </row>
    <row r="159" spans="1:10" ht="17.100000000000001" customHeight="1" x14ac:dyDescent="0.25">
      <c r="A159" s="28" t="s">
        <v>38</v>
      </c>
      <c r="B159" s="21" t="s">
        <v>301</v>
      </c>
      <c r="C159" s="22">
        <f>+SUM(D159:J159)</f>
        <v>10000</v>
      </c>
      <c r="D159" s="22">
        <f>+SUMIF('TOTAL RECURSOS 2022'!$P:$P,CONCATENATE("O001",$A159,1,$F$8),'TOTAL RECURSOS 2022'!$N:$N)</f>
        <v>0</v>
      </c>
      <c r="E159" s="22">
        <f>+SUMIF('TOTAL RECURSOS 2022'!$P:$P,CONCATENATE("M001",$A159,1,$F$8),'TOTAL RECURSOS 2022'!$N:$N)</f>
        <v>0</v>
      </c>
      <c r="F159" s="22">
        <f>+SUMIF('TOTAL RECURSOS 2022'!$P:$P,CONCATENATE("E006",$A159,1,$F$8),'TOTAL RECURSOS 2022'!$N:$N)</f>
        <v>0</v>
      </c>
      <c r="G159" s="22">
        <f>+SUMIF('TOTAL RECURSOS 2022'!$P:$P,CONCATENATE("K024",$A159,1,$G$8),'TOTAL RECURSOS 2022'!$N:$N)</f>
        <v>0</v>
      </c>
      <c r="H159" s="22">
        <f>+SUMIF('TOTAL RECURSOS 2022'!$P:$P,CONCATENATE("O001",$A159,4,$F$8),'TOTAL RECURSOS 2022'!$N:$N)</f>
        <v>0</v>
      </c>
      <c r="I159" s="22">
        <f>+SUMIF('TOTAL RECURSOS 2022'!$P:$P,CONCATENATE("M001",$A159,4,$F$8),'TOTAL RECURSOS 2022'!$N:$N)</f>
        <v>0</v>
      </c>
      <c r="J159" s="22">
        <f>+SUMIF('TOTAL RECURSOS 2022'!$P:$P,CONCATENATE("E006",$A159,4,$F$8),'TOTAL RECURSOS 2022'!$N:$N)</f>
        <v>10000</v>
      </c>
    </row>
    <row r="160" spans="1:10" ht="17.100000000000001" customHeight="1" x14ac:dyDescent="0.25">
      <c r="A160" s="27" t="s">
        <v>166</v>
      </c>
      <c r="B160" s="21" t="s">
        <v>302</v>
      </c>
      <c r="C160" s="22">
        <f t="shared" ref="C160:J160" si="67">+C161</f>
        <v>160000</v>
      </c>
      <c r="D160" s="22">
        <f t="shared" si="67"/>
        <v>0</v>
      </c>
      <c r="E160" s="22">
        <f t="shared" si="67"/>
        <v>0</v>
      </c>
      <c r="F160" s="22">
        <f t="shared" si="67"/>
        <v>0</v>
      </c>
      <c r="G160" s="22">
        <f t="shared" si="67"/>
        <v>0</v>
      </c>
      <c r="H160" s="22">
        <f t="shared" si="67"/>
        <v>0</v>
      </c>
      <c r="I160" s="22">
        <f t="shared" si="67"/>
        <v>0</v>
      </c>
      <c r="J160" s="22">
        <f t="shared" si="67"/>
        <v>160000</v>
      </c>
    </row>
    <row r="161" spans="1:10" ht="17.100000000000001" customHeight="1" x14ac:dyDescent="0.25">
      <c r="A161" s="28" t="s">
        <v>52</v>
      </c>
      <c r="B161" s="21" t="s">
        <v>303</v>
      </c>
      <c r="C161" s="22">
        <f>+SUM(D161:J161)</f>
        <v>160000</v>
      </c>
      <c r="D161" s="22">
        <f>+SUMIF('TOTAL RECURSOS 2022'!$P:$P,CONCATENATE("O001",$A161,1,$F$8),'TOTAL RECURSOS 2022'!$N:$N)</f>
        <v>0</v>
      </c>
      <c r="E161" s="22">
        <f>+SUMIF('TOTAL RECURSOS 2022'!$P:$P,CONCATENATE("M001",$A161,1,$F$8),'TOTAL RECURSOS 2022'!$N:$N)</f>
        <v>0</v>
      </c>
      <c r="F161" s="22">
        <f>+SUMIF('TOTAL RECURSOS 2022'!$P:$P,CONCATENATE("E006",$A161,1,$F$8),'TOTAL RECURSOS 2022'!$N:$N)</f>
        <v>0</v>
      </c>
      <c r="G161" s="22">
        <f>+SUMIF('TOTAL RECURSOS 2022'!$P:$P,CONCATENATE("K024",$A161,1,$G$8),'TOTAL RECURSOS 2022'!$N:$N)</f>
        <v>0</v>
      </c>
      <c r="H161" s="22">
        <f>+SUMIF('TOTAL RECURSOS 2022'!$P:$P,CONCATENATE("O001",$A161,4,$F$8),'TOTAL RECURSOS 2022'!$N:$N)</f>
        <v>0</v>
      </c>
      <c r="I161" s="22">
        <f>+SUMIF('TOTAL RECURSOS 2022'!$P:$P,CONCATENATE("M001",$A161,4,$F$8),'TOTAL RECURSOS 2022'!$N:$N)</f>
        <v>0</v>
      </c>
      <c r="J161" s="22">
        <f>+SUMIF('TOTAL RECURSOS 2022'!$P:$P,CONCATENATE("E006",$A161,4,$F$8),'TOTAL RECURSOS 2022'!$N:$N)</f>
        <v>160000</v>
      </c>
    </row>
    <row r="162" spans="1:10" ht="17.100000000000001" customHeight="1" x14ac:dyDescent="0.25">
      <c r="A162" s="27" t="s">
        <v>167</v>
      </c>
      <c r="B162" s="21" t="s">
        <v>304</v>
      </c>
      <c r="C162" s="22">
        <f t="shared" ref="C162:J162" si="68">+C163</f>
        <v>15000</v>
      </c>
      <c r="D162" s="22">
        <f t="shared" si="68"/>
        <v>0</v>
      </c>
      <c r="E162" s="22">
        <f t="shared" si="68"/>
        <v>0</v>
      </c>
      <c r="F162" s="22">
        <f t="shared" si="68"/>
        <v>0</v>
      </c>
      <c r="G162" s="22">
        <f t="shared" si="68"/>
        <v>0</v>
      </c>
      <c r="H162" s="22">
        <f t="shared" si="68"/>
        <v>0</v>
      </c>
      <c r="I162" s="22">
        <f t="shared" si="68"/>
        <v>0</v>
      </c>
      <c r="J162" s="22">
        <f t="shared" si="68"/>
        <v>15000</v>
      </c>
    </row>
    <row r="163" spans="1:10" ht="17.100000000000001" customHeight="1" x14ac:dyDescent="0.25">
      <c r="A163" s="28" t="s">
        <v>92</v>
      </c>
      <c r="B163" s="21" t="s">
        <v>305</v>
      </c>
      <c r="C163" s="22">
        <f>+SUM(D163:J163)</f>
        <v>15000</v>
      </c>
      <c r="D163" s="22">
        <f>+SUMIF('TOTAL RECURSOS 2022'!$P:$P,CONCATENATE("O001",$A163,1,$F$8),'TOTAL RECURSOS 2022'!$N:$N)</f>
        <v>0</v>
      </c>
      <c r="E163" s="22">
        <f>+SUMIF('TOTAL RECURSOS 2022'!$P:$P,CONCATENATE("M001",$A163,1,$F$8),'TOTAL RECURSOS 2022'!$N:$N)</f>
        <v>0</v>
      </c>
      <c r="F163" s="22">
        <f>+SUMIF('TOTAL RECURSOS 2022'!$P:$P,CONCATENATE("E006",$A163,1,$F$8),'TOTAL RECURSOS 2022'!$N:$N)</f>
        <v>0</v>
      </c>
      <c r="G163" s="22">
        <f>+SUMIF('TOTAL RECURSOS 2022'!$P:$P,CONCATENATE("K024",$A163,1,$G$8),'TOTAL RECURSOS 2022'!$N:$N)</f>
        <v>0</v>
      </c>
      <c r="H163" s="22">
        <f>+SUMIF('TOTAL RECURSOS 2022'!$P:$P,CONCATENATE("O001",$A163,4,$F$8),'TOTAL RECURSOS 2022'!$N:$N)</f>
        <v>0</v>
      </c>
      <c r="I163" s="22">
        <f>+SUMIF('TOTAL RECURSOS 2022'!$P:$P,CONCATENATE("M001",$A163,4,$F$8),'TOTAL RECURSOS 2022'!$N:$N)</f>
        <v>0</v>
      </c>
      <c r="J163" s="22">
        <f>+SUMIF('TOTAL RECURSOS 2022'!$P:$P,CONCATENATE("E006",$A163,4,$F$8),'TOTAL RECURSOS 2022'!$N:$N)</f>
        <v>15000</v>
      </c>
    </row>
    <row r="164" spans="1:10" s="9" customFormat="1" ht="17.100000000000001" customHeight="1" x14ac:dyDescent="0.2">
      <c r="A164" s="26">
        <v>3200</v>
      </c>
      <c r="B164" s="19" t="s">
        <v>306</v>
      </c>
      <c r="C164" s="20">
        <f>+C165+C168+C172+C174+C176</f>
        <v>7920000</v>
      </c>
      <c r="D164" s="20">
        <f t="shared" ref="D164:J164" si="69">+D165+D168+D172+D174+D176</f>
        <v>0</v>
      </c>
      <c r="E164" s="20">
        <f t="shared" si="69"/>
        <v>0</v>
      </c>
      <c r="F164" s="20">
        <f t="shared" si="69"/>
        <v>1985631</v>
      </c>
      <c r="G164" s="20">
        <f t="shared" si="69"/>
        <v>0</v>
      </c>
      <c r="H164" s="20">
        <f t="shared" si="69"/>
        <v>0</v>
      </c>
      <c r="I164" s="20">
        <f t="shared" si="69"/>
        <v>25126</v>
      </c>
      <c r="J164" s="20">
        <f t="shared" si="69"/>
        <v>5909243</v>
      </c>
    </row>
    <row r="165" spans="1:10" ht="17.100000000000001" customHeight="1" x14ac:dyDescent="0.25">
      <c r="A165" s="27" t="s">
        <v>168</v>
      </c>
      <c r="B165" s="21" t="s">
        <v>307</v>
      </c>
      <c r="C165" s="22">
        <f>+C166+C167</f>
        <v>2150000</v>
      </c>
      <c r="D165" s="22">
        <f t="shared" ref="D165:J165" si="70">+D166+D167</f>
        <v>0</v>
      </c>
      <c r="E165" s="22">
        <f t="shared" si="70"/>
        <v>0</v>
      </c>
      <c r="F165" s="22">
        <f t="shared" si="70"/>
        <v>1033503</v>
      </c>
      <c r="G165" s="22">
        <f t="shared" si="70"/>
        <v>0</v>
      </c>
      <c r="H165" s="22">
        <f t="shared" si="70"/>
        <v>0</v>
      </c>
      <c r="I165" s="22">
        <f t="shared" si="70"/>
        <v>0</v>
      </c>
      <c r="J165" s="22">
        <f t="shared" si="70"/>
        <v>1116497</v>
      </c>
    </row>
    <row r="166" spans="1:10" ht="17.100000000000001" customHeight="1" x14ac:dyDescent="0.25">
      <c r="A166" s="28" t="s">
        <v>93</v>
      </c>
      <c r="B166" s="21" t="s">
        <v>308</v>
      </c>
      <c r="C166" s="22">
        <f>+SUM(D166:J166)</f>
        <v>2150000</v>
      </c>
      <c r="D166" s="22">
        <f>+SUMIF('TOTAL RECURSOS 2022'!$P:$P,CONCATENATE("O001",$A166,1,$F$8),'TOTAL RECURSOS 2022'!$N:$N)</f>
        <v>0</v>
      </c>
      <c r="E166" s="22">
        <f>+SUMIF('TOTAL RECURSOS 2022'!$P:$P,CONCATENATE("M001",$A166,1,$F$8),'TOTAL RECURSOS 2022'!$N:$N)</f>
        <v>0</v>
      </c>
      <c r="F166" s="22">
        <f>+SUMIF('TOTAL RECURSOS 2022'!$P:$P,CONCATENATE("E006",$A166,1,$F$8),'TOTAL RECURSOS 2022'!$N:$N)</f>
        <v>1033503</v>
      </c>
      <c r="G166" s="22">
        <f>+SUMIF('TOTAL RECURSOS 2022'!$P:$P,CONCATENATE("K024",$A166,1,$G$8),'TOTAL RECURSOS 2022'!$N:$N)</f>
        <v>0</v>
      </c>
      <c r="H166" s="22">
        <f>+SUMIF('TOTAL RECURSOS 2022'!$P:$P,CONCATENATE("O001",$A166,4,$F$8),'TOTAL RECURSOS 2022'!$N:$N)</f>
        <v>0</v>
      </c>
      <c r="I166" s="22">
        <f>+SUMIF('TOTAL RECURSOS 2022'!$P:$P,CONCATENATE("M001",$A166,4,$F$8),'TOTAL RECURSOS 2022'!$N:$N)</f>
        <v>0</v>
      </c>
      <c r="J166" s="22">
        <f>+SUMIF('TOTAL RECURSOS 2022'!$P:$P,CONCATENATE("E006",$A166,4,$F$8),'TOTAL RECURSOS 2022'!$N:$N)</f>
        <v>1116497</v>
      </c>
    </row>
    <row r="167" spans="1:10" ht="17.100000000000001" customHeight="1" x14ac:dyDescent="0.25">
      <c r="A167" s="28">
        <v>32302</v>
      </c>
      <c r="B167" s="21" t="s">
        <v>477</v>
      </c>
      <c r="C167" s="22">
        <f>+SUM(D167:J167)</f>
        <v>0</v>
      </c>
      <c r="D167" s="22">
        <f>+SUMIF('TOTAL RECURSOS 2022'!$P:$P,CONCATENATE("O001",$A167,1,$F$8),'TOTAL RECURSOS 2022'!$N:$N)</f>
        <v>0</v>
      </c>
      <c r="E167" s="22">
        <f>+SUMIF('TOTAL RECURSOS 2022'!$P:$P,CONCATENATE("M001",$A167,1,$F$8),'TOTAL RECURSOS 2022'!$N:$N)</f>
        <v>0</v>
      </c>
      <c r="F167" s="22">
        <f>+SUMIF('TOTAL RECURSOS 2022'!$P:$P,CONCATENATE("E006",$A167,1,$F$8),'TOTAL RECURSOS 2022'!$N:$N)</f>
        <v>0</v>
      </c>
      <c r="G167" s="22">
        <f>+SUMIF('TOTAL RECURSOS 2022'!$P:$P,CONCATENATE("K024",$A167,1,$G$8),'TOTAL RECURSOS 2022'!$N:$N)</f>
        <v>0</v>
      </c>
      <c r="H167" s="22">
        <f>+SUMIF('TOTAL RECURSOS 2022'!$P:$P,CONCATENATE("O001",$A167,4,$F$8),'TOTAL RECURSOS 2022'!$N:$N)</f>
        <v>0</v>
      </c>
      <c r="I167" s="22">
        <f>+SUMIF('TOTAL RECURSOS 2022'!$P:$P,CONCATENATE("M001",$A167,4,$F$8),'TOTAL RECURSOS 2022'!$N:$N)</f>
        <v>0</v>
      </c>
      <c r="J167" s="22">
        <f>+SUMIF('TOTAL RECURSOS 2022'!$P:$P,CONCATENATE("E006",$A167,4,$F$8),'TOTAL RECURSOS 2022'!$N:$N)</f>
        <v>0</v>
      </c>
    </row>
    <row r="168" spans="1:10" ht="17.100000000000001" customHeight="1" x14ac:dyDescent="0.25">
      <c r="A168" s="27" t="s">
        <v>169</v>
      </c>
      <c r="B168" s="21" t="s">
        <v>309</v>
      </c>
      <c r="C168" s="22">
        <f t="shared" ref="C168:J168" si="71">+SUM(C169:C171)</f>
        <v>4170000</v>
      </c>
      <c r="D168" s="22">
        <f t="shared" si="71"/>
        <v>0</v>
      </c>
      <c r="E168" s="22">
        <f t="shared" si="71"/>
        <v>0</v>
      </c>
      <c r="F168" s="22">
        <f t="shared" si="71"/>
        <v>952128</v>
      </c>
      <c r="G168" s="22">
        <f t="shared" si="71"/>
        <v>0</v>
      </c>
      <c r="H168" s="22">
        <f t="shared" si="71"/>
        <v>0</v>
      </c>
      <c r="I168" s="22">
        <f t="shared" si="71"/>
        <v>0</v>
      </c>
      <c r="J168" s="22">
        <f t="shared" si="71"/>
        <v>3217872</v>
      </c>
    </row>
    <row r="169" spans="1:10" ht="17.100000000000001" customHeight="1" x14ac:dyDescent="0.25">
      <c r="A169" s="28" t="s">
        <v>94</v>
      </c>
      <c r="B169" s="29" t="s">
        <v>310</v>
      </c>
      <c r="C169" s="22">
        <f>+SUM(D169:J169)</f>
        <v>1070000</v>
      </c>
      <c r="D169" s="22">
        <f>+SUMIF('TOTAL RECURSOS 2022'!$P:$P,CONCATENATE("O001",$A169,1,$F$8),'TOTAL RECURSOS 2022'!$N:$N)</f>
        <v>0</v>
      </c>
      <c r="E169" s="22">
        <f>+SUMIF('TOTAL RECURSOS 2022'!$P:$P,CONCATENATE("M001",$A169,1,$F$8),'TOTAL RECURSOS 2022'!$N:$N)</f>
        <v>0</v>
      </c>
      <c r="F169" s="22">
        <f>+SUMIF('TOTAL RECURSOS 2022'!$P:$P,CONCATENATE("E006",$A169,1,$F$8),'TOTAL RECURSOS 2022'!$N:$N)</f>
        <v>952128</v>
      </c>
      <c r="G169" s="22">
        <f>+SUMIF('TOTAL RECURSOS 2022'!$P:$P,CONCATENATE("K024",$A169,1,$G$8),'TOTAL RECURSOS 2022'!$N:$N)</f>
        <v>0</v>
      </c>
      <c r="H169" s="22">
        <f>+SUMIF('TOTAL RECURSOS 2022'!$P:$P,CONCATENATE("O001",$A169,4,$F$8),'TOTAL RECURSOS 2022'!$N:$N)</f>
        <v>0</v>
      </c>
      <c r="I169" s="22">
        <f>+SUMIF('TOTAL RECURSOS 2022'!$P:$P,CONCATENATE("M001",$A169,4,$F$8),'TOTAL RECURSOS 2022'!$N:$N)</f>
        <v>0</v>
      </c>
      <c r="J169" s="22">
        <f>+SUMIF('TOTAL RECURSOS 2022'!$P:$P,CONCATENATE("E006",$A169,4,$F$8),'TOTAL RECURSOS 2022'!$N:$N)</f>
        <v>117872</v>
      </c>
    </row>
    <row r="170" spans="1:10" ht="17.100000000000001" customHeight="1" x14ac:dyDescent="0.25">
      <c r="A170" s="28" t="s">
        <v>53</v>
      </c>
      <c r="B170" s="29" t="s">
        <v>311</v>
      </c>
      <c r="C170" s="22">
        <f>+SUM(D170:J170)</f>
        <v>3100000</v>
      </c>
      <c r="D170" s="22">
        <f>+SUMIF('TOTAL RECURSOS 2022'!$P:$P,CONCATENATE("O001",$A170,1,$F$8),'TOTAL RECURSOS 2022'!$N:$N)</f>
        <v>0</v>
      </c>
      <c r="E170" s="22">
        <f>+SUMIF('TOTAL RECURSOS 2022'!$P:$P,CONCATENATE("M001",$A170,1,$F$8),'TOTAL RECURSOS 2022'!$N:$N)</f>
        <v>0</v>
      </c>
      <c r="F170" s="22">
        <f>+SUMIF('TOTAL RECURSOS 2022'!$P:$P,CONCATENATE("E006",$A170,1,$F$8),'TOTAL RECURSOS 2022'!$N:$N)</f>
        <v>0</v>
      </c>
      <c r="G170" s="22">
        <f>+SUMIF('TOTAL RECURSOS 2022'!$P:$P,CONCATENATE("K024",$A170,1,$G$8),'TOTAL RECURSOS 2022'!$N:$N)</f>
        <v>0</v>
      </c>
      <c r="H170" s="22">
        <f>+SUMIF('TOTAL RECURSOS 2022'!$P:$P,CONCATENATE("O001",$A170,4,$F$8),'TOTAL RECURSOS 2022'!$N:$N)</f>
        <v>0</v>
      </c>
      <c r="I170" s="22">
        <f>+SUMIF('TOTAL RECURSOS 2022'!$P:$P,CONCATENATE("M001",$A170,4,$F$8),'TOTAL RECURSOS 2022'!$N:$N)</f>
        <v>0</v>
      </c>
      <c r="J170" s="22">
        <f>+SUMIF('TOTAL RECURSOS 2022'!$P:$P,CONCATENATE("E006",$A170,4,$F$8),'TOTAL RECURSOS 2022'!$N:$N)</f>
        <v>3100000</v>
      </c>
    </row>
    <row r="171" spans="1:10" ht="17.100000000000001" customHeight="1" x14ac:dyDescent="0.25">
      <c r="A171" s="28" t="s">
        <v>95</v>
      </c>
      <c r="B171" s="29" t="s">
        <v>312</v>
      </c>
      <c r="C171" s="22">
        <f>+SUM(D171:J171)</f>
        <v>0</v>
      </c>
      <c r="D171" s="22">
        <f>+SUMIF('TOTAL RECURSOS 2022'!$P:$P,CONCATENATE("O001",$A171,1,$F$8),'TOTAL RECURSOS 2022'!$N:$N)</f>
        <v>0</v>
      </c>
      <c r="E171" s="22">
        <f>+SUMIF('TOTAL RECURSOS 2022'!$P:$P,CONCATENATE("M001",$A171,1,$F$8),'TOTAL RECURSOS 2022'!$N:$N)</f>
        <v>0</v>
      </c>
      <c r="F171" s="22">
        <f>+SUMIF('TOTAL RECURSOS 2022'!$P:$P,CONCATENATE("E006",$A171,1,$F$8),'TOTAL RECURSOS 2022'!$N:$N)</f>
        <v>0</v>
      </c>
      <c r="G171" s="22">
        <f>+SUMIF('TOTAL RECURSOS 2022'!$P:$P,CONCATENATE("K024",$A171,1,$G$8),'TOTAL RECURSOS 2022'!$N:$N)</f>
        <v>0</v>
      </c>
      <c r="H171" s="22">
        <f>+SUMIF('TOTAL RECURSOS 2022'!$P:$P,CONCATENATE("O001",$A171,4,$F$8),'TOTAL RECURSOS 2022'!$N:$N)</f>
        <v>0</v>
      </c>
      <c r="I171" s="22">
        <f>+SUMIF('TOTAL RECURSOS 2022'!$P:$P,CONCATENATE("M001",$A171,4,$F$8),'TOTAL RECURSOS 2022'!$N:$N)</f>
        <v>0</v>
      </c>
      <c r="J171" s="22">
        <f>+SUMIF('TOTAL RECURSOS 2022'!$P:$P,CONCATENATE("E006",$A171,4,$F$8),'TOTAL RECURSOS 2022'!$N:$N)</f>
        <v>0</v>
      </c>
    </row>
    <row r="172" spans="1:10" ht="17.100000000000001" customHeight="1" x14ac:dyDescent="0.25">
      <c r="A172" s="27" t="s">
        <v>170</v>
      </c>
      <c r="B172" s="21" t="s">
        <v>313</v>
      </c>
      <c r="C172" s="22">
        <f t="shared" ref="C172:J172" si="72">+C173</f>
        <v>0</v>
      </c>
      <c r="D172" s="22">
        <f t="shared" si="72"/>
        <v>0</v>
      </c>
      <c r="E172" s="22">
        <f t="shared" si="72"/>
        <v>0</v>
      </c>
      <c r="F172" s="22">
        <f t="shared" si="72"/>
        <v>0</v>
      </c>
      <c r="G172" s="22">
        <f t="shared" si="72"/>
        <v>0</v>
      </c>
      <c r="H172" s="22">
        <f t="shared" si="72"/>
        <v>0</v>
      </c>
      <c r="I172" s="22">
        <f t="shared" si="72"/>
        <v>0</v>
      </c>
      <c r="J172" s="22">
        <f t="shared" si="72"/>
        <v>0</v>
      </c>
    </row>
    <row r="173" spans="1:10" ht="17.100000000000001" customHeight="1" x14ac:dyDescent="0.25">
      <c r="A173" s="28" t="s">
        <v>96</v>
      </c>
      <c r="B173" s="21" t="s">
        <v>314</v>
      </c>
      <c r="C173" s="22">
        <f>+SUM(D173:J173)</f>
        <v>0</v>
      </c>
      <c r="D173" s="22">
        <f>+SUMIF('TOTAL RECURSOS 2022'!$P:$P,CONCATENATE("O001",$A173,1,$F$8),'TOTAL RECURSOS 2022'!$N:$N)</f>
        <v>0</v>
      </c>
      <c r="E173" s="22">
        <f>+SUMIF('TOTAL RECURSOS 2022'!$P:$P,CONCATENATE("M001",$A173,1,$F$8),'TOTAL RECURSOS 2022'!$N:$N)</f>
        <v>0</v>
      </c>
      <c r="F173" s="22">
        <f>+SUMIF('TOTAL RECURSOS 2022'!$P:$P,CONCATENATE("E006",$A173,1,$F$8),'TOTAL RECURSOS 2022'!$N:$N)</f>
        <v>0</v>
      </c>
      <c r="G173" s="22">
        <f>+SUMIF('TOTAL RECURSOS 2022'!$P:$P,CONCATENATE("K024",$A173,1,$G$8),'TOTAL RECURSOS 2022'!$N:$N)</f>
        <v>0</v>
      </c>
      <c r="H173" s="22">
        <f>+SUMIF('TOTAL RECURSOS 2022'!$P:$P,CONCATENATE("O001",$A173,4,$F$8),'TOTAL RECURSOS 2022'!$N:$N)</f>
        <v>0</v>
      </c>
      <c r="I173" s="22">
        <f>+SUMIF('TOTAL RECURSOS 2022'!$P:$P,CONCATENATE("M001",$A173,4,$F$8),'TOTAL RECURSOS 2022'!$N:$N)</f>
        <v>0</v>
      </c>
      <c r="J173" s="22">
        <f>+SUMIF('TOTAL RECURSOS 2022'!$P:$P,CONCATENATE("E006",$A173,4,$F$8),'TOTAL RECURSOS 2022'!$N:$N)</f>
        <v>0</v>
      </c>
    </row>
    <row r="174" spans="1:10" ht="17.100000000000001" customHeight="1" x14ac:dyDescent="0.25">
      <c r="A174" s="27" t="s">
        <v>171</v>
      </c>
      <c r="B174" s="21" t="s">
        <v>315</v>
      </c>
      <c r="C174" s="22">
        <f t="shared" ref="C174:J176" si="73">+C175</f>
        <v>1600000</v>
      </c>
      <c r="D174" s="22">
        <f t="shared" si="73"/>
        <v>0</v>
      </c>
      <c r="E174" s="22">
        <f t="shared" si="73"/>
        <v>0</v>
      </c>
      <c r="F174" s="22">
        <f t="shared" si="73"/>
        <v>0</v>
      </c>
      <c r="G174" s="22">
        <f t="shared" si="73"/>
        <v>0</v>
      </c>
      <c r="H174" s="22">
        <f t="shared" si="73"/>
        <v>0</v>
      </c>
      <c r="I174" s="22">
        <f t="shared" si="73"/>
        <v>25126</v>
      </c>
      <c r="J174" s="22">
        <f t="shared" si="73"/>
        <v>1574874</v>
      </c>
    </row>
    <row r="175" spans="1:10" ht="17.100000000000001" customHeight="1" x14ac:dyDescent="0.25">
      <c r="A175" s="28" t="s">
        <v>54</v>
      </c>
      <c r="B175" s="21" t="s">
        <v>316</v>
      </c>
      <c r="C175" s="22">
        <f>+SUM(D175:J175)</f>
        <v>1600000</v>
      </c>
      <c r="D175" s="22">
        <f>+SUMIF('TOTAL RECURSOS 2022'!$P:$P,CONCATENATE("O001",$A175,1,$F$8),'TOTAL RECURSOS 2022'!$N:$N)</f>
        <v>0</v>
      </c>
      <c r="E175" s="22">
        <f>+SUMIF('TOTAL RECURSOS 2022'!$P:$P,CONCATENATE("M001",$A175,1,$F$8),'TOTAL RECURSOS 2022'!$N:$N)</f>
        <v>0</v>
      </c>
      <c r="F175" s="22">
        <f>+SUMIF('TOTAL RECURSOS 2022'!$P:$P,CONCATENATE("E006",$A175,1,$F$8),'TOTAL RECURSOS 2022'!$N:$N)</f>
        <v>0</v>
      </c>
      <c r="G175" s="22">
        <f>+SUMIF('TOTAL RECURSOS 2022'!$P:$P,CONCATENATE("K024",$A175,1,$G$8),'TOTAL RECURSOS 2022'!$N:$N)</f>
        <v>0</v>
      </c>
      <c r="H175" s="22">
        <f>+SUMIF('TOTAL RECURSOS 2022'!$P:$P,CONCATENATE("O001",$A175,4,$F$8),'TOTAL RECURSOS 2022'!$N:$N)</f>
        <v>0</v>
      </c>
      <c r="I175" s="22">
        <f>+SUMIF('TOTAL RECURSOS 2022'!$P:$P,CONCATENATE("M001",$A175,4,$F$8),'TOTAL RECURSOS 2022'!$N:$N)</f>
        <v>25126</v>
      </c>
      <c r="J175" s="22">
        <f>+SUMIF('TOTAL RECURSOS 2022'!$P:$P,CONCATENATE("E006",$A175,4,$F$8),'TOTAL RECURSOS 2022'!$N:$N)</f>
        <v>1574874</v>
      </c>
    </row>
    <row r="176" spans="1:10" ht="17.100000000000001" customHeight="1" x14ac:dyDescent="0.25">
      <c r="A176" s="27">
        <v>329</v>
      </c>
      <c r="B176" s="21" t="s">
        <v>490</v>
      </c>
      <c r="C176" s="22">
        <f t="shared" si="73"/>
        <v>0</v>
      </c>
      <c r="D176" s="22">
        <f t="shared" si="73"/>
        <v>0</v>
      </c>
      <c r="E176" s="22">
        <f t="shared" si="73"/>
        <v>0</v>
      </c>
      <c r="F176" s="22">
        <f t="shared" si="73"/>
        <v>0</v>
      </c>
      <c r="G176" s="22">
        <f t="shared" si="73"/>
        <v>0</v>
      </c>
      <c r="H176" s="22">
        <f t="shared" si="73"/>
        <v>0</v>
      </c>
      <c r="I176" s="22">
        <f t="shared" si="73"/>
        <v>0</v>
      </c>
      <c r="J176" s="22">
        <f t="shared" si="73"/>
        <v>0</v>
      </c>
    </row>
    <row r="177" spans="1:10" ht="17.100000000000001" customHeight="1" x14ac:dyDescent="0.25">
      <c r="A177" s="28">
        <v>32903</v>
      </c>
      <c r="B177" s="21" t="s">
        <v>491</v>
      </c>
      <c r="C177" s="22">
        <f>+SUM(D177:J177)</f>
        <v>0</v>
      </c>
      <c r="D177" s="22">
        <f>+SUMIF('TOTAL RECURSOS 2022'!$P:$P,CONCATENATE("O001",$A177,1,$F$8),'TOTAL RECURSOS 2022'!$N:$N)</f>
        <v>0</v>
      </c>
      <c r="E177" s="22">
        <f>+SUMIF('TOTAL RECURSOS 2022'!$P:$P,CONCATENATE("M001",$A177,1,$F$8),'TOTAL RECURSOS 2022'!$N:$N)</f>
        <v>0</v>
      </c>
      <c r="F177" s="22">
        <f>+SUMIF('TOTAL RECURSOS 2022'!$P:$P,CONCATENATE("E006",$A177,1,$F$8),'TOTAL RECURSOS 2022'!$N:$N)</f>
        <v>0</v>
      </c>
      <c r="G177" s="22">
        <f>+SUMIF('TOTAL RECURSOS 2022'!$P:$P,CONCATENATE("K024",$A177,1,$G$8),'TOTAL RECURSOS 2022'!$N:$N)</f>
        <v>0</v>
      </c>
      <c r="H177" s="22">
        <f>+SUMIF('TOTAL RECURSOS 2022'!$P:$P,CONCATENATE("O001",$A177,4,$F$8),'TOTAL RECURSOS 2022'!$N:$N)</f>
        <v>0</v>
      </c>
      <c r="I177" s="22">
        <f>+SUMIF('TOTAL RECURSOS 2022'!$P:$P,CONCATENATE("M001",$A177,4,$F$8),'TOTAL RECURSOS 2022'!$N:$N)</f>
        <v>0</v>
      </c>
      <c r="J177" s="22">
        <f>+SUMIF('TOTAL RECURSOS 2022'!$P:$P,CONCATENATE("E006",$A177,4,$F$8),'TOTAL RECURSOS 2022'!$N:$N)</f>
        <v>0</v>
      </c>
    </row>
    <row r="178" spans="1:10" s="9" customFormat="1" ht="17.100000000000001" customHeight="1" x14ac:dyDescent="0.2">
      <c r="A178" s="26">
        <v>3300</v>
      </c>
      <c r="B178" s="19" t="s">
        <v>317</v>
      </c>
      <c r="C178" s="20">
        <f t="shared" ref="C178:J178" si="74">+C179+C182+C185+C187+C189+C195+C197</f>
        <v>18811631</v>
      </c>
      <c r="D178" s="20">
        <f t="shared" si="74"/>
        <v>0</v>
      </c>
      <c r="E178" s="20">
        <f t="shared" si="74"/>
        <v>0</v>
      </c>
      <c r="F178" s="20">
        <f t="shared" si="74"/>
        <v>1280000</v>
      </c>
      <c r="G178" s="20">
        <f t="shared" si="74"/>
        <v>0</v>
      </c>
      <c r="H178" s="20">
        <f t="shared" si="74"/>
        <v>10000</v>
      </c>
      <c r="I178" s="20">
        <f t="shared" si="74"/>
        <v>462899</v>
      </c>
      <c r="J178" s="20">
        <f t="shared" si="74"/>
        <v>17058732</v>
      </c>
    </row>
    <row r="179" spans="1:10" ht="17.100000000000001" customHeight="1" x14ac:dyDescent="0.25">
      <c r="A179" s="27" t="s">
        <v>172</v>
      </c>
      <c r="B179" s="21" t="s">
        <v>318</v>
      </c>
      <c r="C179" s="22">
        <f>+C180+C181</f>
        <v>13337913</v>
      </c>
      <c r="D179" s="22">
        <f t="shared" ref="D179:J179" si="75">+D180+D181</f>
        <v>0</v>
      </c>
      <c r="E179" s="22">
        <f t="shared" si="75"/>
        <v>0</v>
      </c>
      <c r="F179" s="22">
        <f t="shared" si="75"/>
        <v>0</v>
      </c>
      <c r="G179" s="22">
        <f t="shared" si="75"/>
        <v>0</v>
      </c>
      <c r="H179" s="22">
        <f t="shared" si="75"/>
        <v>0</v>
      </c>
      <c r="I179" s="22">
        <f t="shared" si="75"/>
        <v>307679</v>
      </c>
      <c r="J179" s="22">
        <f t="shared" si="75"/>
        <v>13030234</v>
      </c>
    </row>
    <row r="180" spans="1:10" ht="17.100000000000001" customHeight="1" x14ac:dyDescent="0.25">
      <c r="A180" s="28" t="s">
        <v>55</v>
      </c>
      <c r="B180" s="21" t="s">
        <v>319</v>
      </c>
      <c r="C180" s="22">
        <f>+SUM(D180:J180)</f>
        <v>13337913</v>
      </c>
      <c r="D180" s="22">
        <f>+SUMIF('TOTAL RECURSOS 2022'!$P:$P,CONCATENATE("O001",$A180,1,$F$8),'TOTAL RECURSOS 2022'!$N:$N)</f>
        <v>0</v>
      </c>
      <c r="E180" s="22">
        <f>+SUMIF('TOTAL RECURSOS 2022'!$P:$P,CONCATENATE("M001",$A180,1,$F$8),'TOTAL RECURSOS 2022'!$N:$N)</f>
        <v>0</v>
      </c>
      <c r="F180" s="22">
        <f>+SUMIF('TOTAL RECURSOS 2022'!$P:$P,CONCATENATE("E006",$A180,1,$F$8),'TOTAL RECURSOS 2022'!$N:$N)</f>
        <v>0</v>
      </c>
      <c r="G180" s="22">
        <f>+SUMIF('TOTAL RECURSOS 2022'!$P:$P,CONCATENATE("K024",$A180,1,$G$8),'TOTAL RECURSOS 2022'!$N:$N)</f>
        <v>0</v>
      </c>
      <c r="H180" s="22">
        <f>+SUMIF('TOTAL RECURSOS 2022'!$P:$P,CONCATENATE("O001",$A180,4,$F$8),'TOTAL RECURSOS 2022'!$N:$N)</f>
        <v>0</v>
      </c>
      <c r="I180" s="22">
        <f>+SUMIF('TOTAL RECURSOS 2022'!$P:$P,CONCATENATE("M001",$A180,4,$F$8),'TOTAL RECURSOS 2022'!$N:$N)</f>
        <v>307679</v>
      </c>
      <c r="J180" s="22">
        <f>+SUMIF('TOTAL RECURSOS 2022'!$P:$P,CONCATENATE("E006",$A180,4,$F$8),'TOTAL RECURSOS 2022'!$N:$N)</f>
        <v>13030234</v>
      </c>
    </row>
    <row r="181" spans="1:10" ht="17.100000000000001" customHeight="1" x14ac:dyDescent="0.25">
      <c r="A181" s="28">
        <v>33105</v>
      </c>
      <c r="B181" s="21" t="s">
        <v>478</v>
      </c>
      <c r="C181" s="22">
        <f>+SUM(D181:J181)</f>
        <v>0</v>
      </c>
      <c r="D181" s="22">
        <f>+SUMIF('TOTAL RECURSOS 2022'!$P:$P,CONCATENATE("O001",$A181,1,$F$8),'TOTAL RECURSOS 2022'!$N:$N)</f>
        <v>0</v>
      </c>
      <c r="E181" s="22">
        <f>+SUMIF('TOTAL RECURSOS 2022'!$P:$P,CONCATENATE("M001",$A181,1,$F$8),'TOTAL RECURSOS 2022'!$N:$N)</f>
        <v>0</v>
      </c>
      <c r="F181" s="22">
        <f>+SUMIF('TOTAL RECURSOS 2022'!$P:$P,CONCATENATE("E006",$A181,1,$F$8),'TOTAL RECURSOS 2022'!$N:$N)</f>
        <v>0</v>
      </c>
      <c r="G181" s="22">
        <f>+SUMIF('TOTAL RECURSOS 2022'!$P:$P,CONCATENATE("K024",$A181,1,$G$8),'TOTAL RECURSOS 2022'!$N:$N)</f>
        <v>0</v>
      </c>
      <c r="H181" s="22">
        <f>+SUMIF('TOTAL RECURSOS 2022'!$P:$P,CONCATENATE("O001",$A181,4,$F$8),'TOTAL RECURSOS 2022'!$N:$N)</f>
        <v>0</v>
      </c>
      <c r="I181" s="22">
        <f>+SUMIF('TOTAL RECURSOS 2022'!$P:$P,CONCATENATE("M001",$A181,4,$F$8),'TOTAL RECURSOS 2022'!$N:$N)</f>
        <v>0</v>
      </c>
      <c r="J181" s="22">
        <f>+SUMIF('TOTAL RECURSOS 2022'!$P:$P,CONCATENATE("E006",$A181,4,$F$8),'TOTAL RECURSOS 2022'!$N:$N)</f>
        <v>0</v>
      </c>
    </row>
    <row r="182" spans="1:10" ht="17.100000000000001" customHeight="1" x14ac:dyDescent="0.25">
      <c r="A182" s="27" t="s">
        <v>173</v>
      </c>
      <c r="B182" s="29" t="s">
        <v>320</v>
      </c>
      <c r="C182" s="22">
        <f t="shared" ref="C182:J182" si="76">+C183+C184</f>
        <v>1800000</v>
      </c>
      <c r="D182" s="22">
        <f t="shared" si="76"/>
        <v>0</v>
      </c>
      <c r="E182" s="22">
        <f t="shared" si="76"/>
        <v>0</v>
      </c>
      <c r="F182" s="22">
        <f t="shared" si="76"/>
        <v>0</v>
      </c>
      <c r="G182" s="22">
        <f t="shared" si="76"/>
        <v>0</v>
      </c>
      <c r="H182" s="22">
        <f t="shared" si="76"/>
        <v>0</v>
      </c>
      <c r="I182" s="22">
        <f t="shared" si="76"/>
        <v>0</v>
      </c>
      <c r="J182" s="22">
        <f t="shared" si="76"/>
        <v>1800000</v>
      </c>
    </row>
    <row r="183" spans="1:10" ht="17.100000000000001" customHeight="1" x14ac:dyDescent="0.25">
      <c r="A183" s="28" t="s">
        <v>56</v>
      </c>
      <c r="B183" s="21" t="s">
        <v>321</v>
      </c>
      <c r="C183" s="22">
        <f>+SUM(D183:J183)</f>
        <v>1600000</v>
      </c>
      <c r="D183" s="22">
        <f>+SUMIF('TOTAL RECURSOS 2022'!$P:$P,CONCATENATE("O001",$A183,1,$F$8),'TOTAL RECURSOS 2022'!$N:$N)</f>
        <v>0</v>
      </c>
      <c r="E183" s="22">
        <f>+SUMIF('TOTAL RECURSOS 2022'!$P:$P,CONCATENATE("M001",$A183,1,$F$8),'TOTAL RECURSOS 2022'!$N:$N)</f>
        <v>0</v>
      </c>
      <c r="F183" s="22">
        <f>+SUMIF('TOTAL RECURSOS 2022'!$P:$P,CONCATENATE("E006",$A183,1,$F$8),'TOTAL RECURSOS 2022'!$N:$N)</f>
        <v>0</v>
      </c>
      <c r="G183" s="22">
        <f>+SUMIF('TOTAL RECURSOS 2022'!$P:$P,CONCATENATE("K024",$A183,1,$G$8),'TOTAL RECURSOS 2022'!$N:$N)</f>
        <v>0</v>
      </c>
      <c r="H183" s="22">
        <f>+SUMIF('TOTAL RECURSOS 2022'!$P:$P,CONCATENATE("O001",$A183,4,$F$8),'TOTAL RECURSOS 2022'!$N:$N)</f>
        <v>0</v>
      </c>
      <c r="I183" s="22">
        <f>+SUMIF('TOTAL RECURSOS 2022'!$P:$P,CONCATENATE("M001",$A183,4,$F$8),'TOTAL RECURSOS 2022'!$N:$N)</f>
        <v>0</v>
      </c>
      <c r="J183" s="22">
        <f>+SUMIF('TOTAL RECURSOS 2022'!$P:$P,CONCATENATE("E006",$A183,4,$F$8),'TOTAL RECURSOS 2022'!$N:$N)</f>
        <v>1600000</v>
      </c>
    </row>
    <row r="184" spans="1:10" ht="17.100000000000001" customHeight="1" x14ac:dyDescent="0.25">
      <c r="A184" s="28" t="s">
        <v>65</v>
      </c>
      <c r="B184" s="21" t="s">
        <v>322</v>
      </c>
      <c r="C184" s="22">
        <f>+SUM(D184:J184)</f>
        <v>200000</v>
      </c>
      <c r="D184" s="22">
        <f>+SUMIF('TOTAL RECURSOS 2022'!$P:$P,CONCATENATE("O001",$A184,1,$F$8),'TOTAL RECURSOS 2022'!$N:$N)</f>
        <v>0</v>
      </c>
      <c r="E184" s="22">
        <f>+SUMIF('TOTAL RECURSOS 2022'!$P:$P,CONCATENATE("M001",$A184,1,$F$8),'TOTAL RECURSOS 2022'!$N:$N)</f>
        <v>0</v>
      </c>
      <c r="F184" s="22">
        <f>+SUMIF('TOTAL RECURSOS 2022'!$P:$P,CONCATENATE("E006",$A184,1,$F$8),'TOTAL RECURSOS 2022'!$N:$N)</f>
        <v>0</v>
      </c>
      <c r="G184" s="22">
        <f>+SUMIF('TOTAL RECURSOS 2022'!$P:$P,CONCATENATE("K024",$A184,1,$G$8),'TOTAL RECURSOS 2022'!$N:$N)</f>
        <v>0</v>
      </c>
      <c r="H184" s="22">
        <f>+SUMIF('TOTAL RECURSOS 2022'!$P:$P,CONCATENATE("O001",$A184,4,$F$8),'TOTAL RECURSOS 2022'!$N:$N)</f>
        <v>0</v>
      </c>
      <c r="I184" s="22">
        <f>+SUMIF('TOTAL RECURSOS 2022'!$P:$P,CONCATENATE("M001",$A184,4,$F$8),'TOTAL RECURSOS 2022'!$N:$N)</f>
        <v>0</v>
      </c>
      <c r="J184" s="22">
        <f>+SUMIF('TOTAL RECURSOS 2022'!$P:$P,CONCATENATE("E006",$A184,4,$F$8),'TOTAL RECURSOS 2022'!$N:$N)</f>
        <v>200000</v>
      </c>
    </row>
    <row r="185" spans="1:10" ht="17.100000000000001" customHeight="1" x14ac:dyDescent="0.25">
      <c r="A185" s="27" t="s">
        <v>174</v>
      </c>
      <c r="B185" s="21" t="s">
        <v>323</v>
      </c>
      <c r="C185" s="22">
        <f t="shared" ref="C185:J185" si="77">+C186</f>
        <v>660000</v>
      </c>
      <c r="D185" s="22">
        <f t="shared" si="77"/>
        <v>0</v>
      </c>
      <c r="E185" s="22">
        <f t="shared" si="77"/>
        <v>0</v>
      </c>
      <c r="F185" s="22">
        <f t="shared" si="77"/>
        <v>0</v>
      </c>
      <c r="G185" s="22">
        <f t="shared" si="77"/>
        <v>0</v>
      </c>
      <c r="H185" s="22">
        <f t="shared" si="77"/>
        <v>10000</v>
      </c>
      <c r="I185" s="22">
        <f t="shared" si="77"/>
        <v>150000</v>
      </c>
      <c r="J185" s="22">
        <f t="shared" si="77"/>
        <v>500000</v>
      </c>
    </row>
    <row r="186" spans="1:10" ht="17.100000000000001" customHeight="1" x14ac:dyDescent="0.25">
      <c r="A186" s="28" t="s">
        <v>57</v>
      </c>
      <c r="B186" s="21" t="s">
        <v>324</v>
      </c>
      <c r="C186" s="22">
        <f>+SUM(D186:J186)</f>
        <v>660000</v>
      </c>
      <c r="D186" s="22">
        <f>+SUMIF('TOTAL RECURSOS 2022'!$P:$P,CONCATENATE("O001",$A186,1,$F$8),'TOTAL RECURSOS 2022'!$N:$N)</f>
        <v>0</v>
      </c>
      <c r="E186" s="22">
        <f>+SUMIF('TOTAL RECURSOS 2022'!$P:$P,CONCATENATE("M001",$A186,1,$F$8),'TOTAL RECURSOS 2022'!$N:$N)</f>
        <v>0</v>
      </c>
      <c r="F186" s="22">
        <f>+SUMIF('TOTAL RECURSOS 2022'!$P:$P,CONCATENATE("E006",$A186,1,$F$8),'TOTAL RECURSOS 2022'!$N:$N)</f>
        <v>0</v>
      </c>
      <c r="G186" s="22">
        <f>+SUMIF('TOTAL RECURSOS 2022'!$P:$P,CONCATENATE("K024",$A186,1,$G$8),'TOTAL RECURSOS 2022'!$N:$N)</f>
        <v>0</v>
      </c>
      <c r="H186" s="22">
        <f>+SUMIF('TOTAL RECURSOS 2022'!$P:$P,CONCATENATE("O001",$A186,4,$F$8),'TOTAL RECURSOS 2022'!$N:$N)</f>
        <v>10000</v>
      </c>
      <c r="I186" s="22">
        <f>+SUMIF('TOTAL RECURSOS 2022'!$P:$P,CONCATENATE("M001",$A186,4,$F$8),'TOTAL RECURSOS 2022'!$N:$N)</f>
        <v>150000</v>
      </c>
      <c r="J186" s="22">
        <f>+SUMIF('TOTAL RECURSOS 2022'!$P:$P,CONCATENATE("E006",$A186,4,$F$8),'TOTAL RECURSOS 2022'!$N:$N)</f>
        <v>500000</v>
      </c>
    </row>
    <row r="187" spans="1:10" ht="17.100000000000001" customHeight="1" x14ac:dyDescent="0.25">
      <c r="A187" s="27" t="s">
        <v>175</v>
      </c>
      <c r="B187" s="21" t="s">
        <v>325</v>
      </c>
      <c r="C187" s="22">
        <f t="shared" ref="C187:J187" si="78">+C188</f>
        <v>0</v>
      </c>
      <c r="D187" s="22">
        <f t="shared" si="78"/>
        <v>0</v>
      </c>
      <c r="E187" s="22">
        <f t="shared" si="78"/>
        <v>0</v>
      </c>
      <c r="F187" s="22">
        <f t="shared" si="78"/>
        <v>0</v>
      </c>
      <c r="G187" s="22">
        <f t="shared" si="78"/>
        <v>0</v>
      </c>
      <c r="H187" s="22">
        <f t="shared" si="78"/>
        <v>0</v>
      </c>
      <c r="I187" s="22">
        <f t="shared" si="78"/>
        <v>0</v>
      </c>
      <c r="J187" s="22">
        <f t="shared" si="78"/>
        <v>0</v>
      </c>
    </row>
    <row r="188" spans="1:10" ht="17.100000000000001" customHeight="1" x14ac:dyDescent="0.25">
      <c r="A188" s="28" t="s">
        <v>97</v>
      </c>
      <c r="B188" s="21" t="s">
        <v>326</v>
      </c>
      <c r="C188" s="22">
        <f>+SUM(D188:J188)</f>
        <v>0</v>
      </c>
      <c r="D188" s="22">
        <f>+SUMIF('TOTAL RECURSOS 2022'!$P:$P,CONCATENATE("O001",$A188,1,$F$8),'TOTAL RECURSOS 2022'!$N:$N)</f>
        <v>0</v>
      </c>
      <c r="E188" s="22">
        <f>+SUMIF('TOTAL RECURSOS 2022'!$P:$P,CONCATENATE("M001",$A188,1,$F$8),'TOTAL RECURSOS 2022'!$N:$N)</f>
        <v>0</v>
      </c>
      <c r="F188" s="22">
        <f>+SUMIF('TOTAL RECURSOS 2022'!$P:$P,CONCATENATE("E006",$A188,1,$F$8),'TOTAL RECURSOS 2022'!$N:$N)</f>
        <v>0</v>
      </c>
      <c r="G188" s="22">
        <f>+SUMIF('TOTAL RECURSOS 2022'!$P:$P,CONCATENATE("K024",$A188,1,$G$8),'TOTAL RECURSOS 2022'!$N:$N)</f>
        <v>0</v>
      </c>
      <c r="H188" s="22">
        <f>+SUMIF('TOTAL RECURSOS 2022'!$P:$P,CONCATENATE("O001",$A188,4,$F$8),'TOTAL RECURSOS 2022'!$N:$N)</f>
        <v>0</v>
      </c>
      <c r="I188" s="22">
        <f>+SUMIF('TOTAL RECURSOS 2022'!$P:$P,CONCATENATE("M001",$A188,4,$F$8),'TOTAL RECURSOS 2022'!$N:$N)</f>
        <v>0</v>
      </c>
      <c r="J188" s="22">
        <f>+SUMIF('TOTAL RECURSOS 2022'!$P:$P,CONCATENATE("E006",$A188,4,$F$8),'TOTAL RECURSOS 2022'!$N:$N)</f>
        <v>0</v>
      </c>
    </row>
    <row r="189" spans="1:10" ht="17.100000000000001" customHeight="1" x14ac:dyDescent="0.25">
      <c r="A189" s="27" t="s">
        <v>176</v>
      </c>
      <c r="B189" s="21" t="s">
        <v>327</v>
      </c>
      <c r="C189" s="22">
        <f t="shared" ref="C189:J189" si="79">+SUM(C190:C194)</f>
        <v>725705</v>
      </c>
      <c r="D189" s="22">
        <f t="shared" si="79"/>
        <v>0</v>
      </c>
      <c r="E189" s="22">
        <f t="shared" si="79"/>
        <v>0</v>
      </c>
      <c r="F189" s="22">
        <f t="shared" si="79"/>
        <v>0</v>
      </c>
      <c r="G189" s="22">
        <f t="shared" si="79"/>
        <v>0</v>
      </c>
      <c r="H189" s="22">
        <f t="shared" si="79"/>
        <v>0</v>
      </c>
      <c r="I189" s="22">
        <f t="shared" si="79"/>
        <v>5220</v>
      </c>
      <c r="J189" s="22">
        <f t="shared" si="79"/>
        <v>720485</v>
      </c>
    </row>
    <row r="190" spans="1:10" ht="17.100000000000001" customHeight="1" x14ac:dyDescent="0.25">
      <c r="A190" s="28" t="s">
        <v>98</v>
      </c>
      <c r="B190" s="21" t="s">
        <v>328</v>
      </c>
      <c r="C190" s="22">
        <f>+SUM(D190:J190)</f>
        <v>50000</v>
      </c>
      <c r="D190" s="22">
        <f>+SUMIF('TOTAL RECURSOS 2022'!$P:$P,CONCATENATE("O001",$A190,1,$F$8),'TOTAL RECURSOS 2022'!$N:$N)</f>
        <v>0</v>
      </c>
      <c r="E190" s="22">
        <f>+SUMIF('TOTAL RECURSOS 2022'!$P:$P,CONCATENATE("M001",$A190,1,$F$8),'TOTAL RECURSOS 2022'!$N:$N)</f>
        <v>0</v>
      </c>
      <c r="F190" s="22">
        <f>+SUMIF('TOTAL RECURSOS 2022'!$P:$P,CONCATENATE("E006",$A190,1,$F$8),'TOTAL RECURSOS 2022'!$N:$N)</f>
        <v>0</v>
      </c>
      <c r="G190" s="22">
        <f>+SUMIF('TOTAL RECURSOS 2022'!$P:$P,CONCATENATE("K024",$A190,1,$G$8),'TOTAL RECURSOS 2022'!$N:$N)</f>
        <v>0</v>
      </c>
      <c r="H190" s="22">
        <f>+SUMIF('TOTAL RECURSOS 2022'!$P:$P,CONCATENATE("O001",$A190,4,$F$8),'TOTAL RECURSOS 2022'!$N:$N)</f>
        <v>0</v>
      </c>
      <c r="I190" s="22">
        <f>+SUMIF('TOTAL RECURSOS 2022'!$P:$P,CONCATENATE("M001",$A190,4,$F$8),'TOTAL RECURSOS 2022'!$N:$N)</f>
        <v>0</v>
      </c>
      <c r="J190" s="22">
        <f>+SUMIF('TOTAL RECURSOS 2022'!$P:$P,CONCATENATE("E006",$A190,4,$F$8),'TOTAL RECURSOS 2022'!$N:$N)</f>
        <v>50000</v>
      </c>
    </row>
    <row r="191" spans="1:10" ht="17.100000000000001" customHeight="1" x14ac:dyDescent="0.25">
      <c r="A191" s="28" t="s">
        <v>58</v>
      </c>
      <c r="B191" s="21" t="s">
        <v>329</v>
      </c>
      <c r="C191" s="22">
        <f>+SUM(D191:J191)</f>
        <v>545705</v>
      </c>
      <c r="D191" s="22">
        <f>+SUMIF('TOTAL RECURSOS 2022'!$P:$P,CONCATENATE("O001",$A191,1,$F$8),'TOTAL RECURSOS 2022'!$N:$N)</f>
        <v>0</v>
      </c>
      <c r="E191" s="22">
        <f>+SUMIF('TOTAL RECURSOS 2022'!$P:$P,CONCATENATE("M001",$A191,1,$F$8),'TOTAL RECURSOS 2022'!$N:$N)</f>
        <v>0</v>
      </c>
      <c r="F191" s="22">
        <f>+SUMIF('TOTAL RECURSOS 2022'!$P:$P,CONCATENATE("E006",$A191,1,$F$8),'TOTAL RECURSOS 2022'!$N:$N)</f>
        <v>0</v>
      </c>
      <c r="G191" s="22">
        <f>+SUMIF('TOTAL RECURSOS 2022'!$P:$P,CONCATENATE("K024",$A191,1,$G$8),'TOTAL RECURSOS 2022'!$N:$N)</f>
        <v>0</v>
      </c>
      <c r="H191" s="22">
        <f>+SUMIF('TOTAL RECURSOS 2022'!$P:$P,CONCATENATE("O001",$A191,4,$F$8),'TOTAL RECURSOS 2022'!$N:$N)</f>
        <v>0</v>
      </c>
      <c r="I191" s="22">
        <f>+SUMIF('TOTAL RECURSOS 2022'!$P:$P,CONCATENATE("M001",$A191,4,$F$8),'TOTAL RECURSOS 2022'!$N:$N)</f>
        <v>5220</v>
      </c>
      <c r="J191" s="22">
        <f>+SUMIF('TOTAL RECURSOS 2022'!$P:$P,CONCATENATE("E006",$A191,4,$F$8),'TOTAL RECURSOS 2022'!$N:$N)</f>
        <v>540485</v>
      </c>
    </row>
    <row r="192" spans="1:10" ht="17.100000000000001" customHeight="1" x14ac:dyDescent="0.25">
      <c r="A192" s="28" t="s">
        <v>66</v>
      </c>
      <c r="B192" s="30" t="s">
        <v>330</v>
      </c>
      <c r="C192" s="22">
        <f>+SUM(D192:J192)</f>
        <v>0</v>
      </c>
      <c r="D192" s="22">
        <f>+SUMIF('TOTAL RECURSOS 2022'!$P:$P,CONCATENATE("O001",$A192,1,$F$8),'TOTAL RECURSOS 2022'!$N:$N)</f>
        <v>0</v>
      </c>
      <c r="E192" s="22">
        <f>+SUMIF('TOTAL RECURSOS 2022'!$P:$P,CONCATENATE("M001",$A192,1,$F$8),'TOTAL RECURSOS 2022'!$N:$N)</f>
        <v>0</v>
      </c>
      <c r="F192" s="22">
        <f>+SUMIF('TOTAL RECURSOS 2022'!$P:$P,CONCATENATE("E006",$A192,1,$F$8),'TOTAL RECURSOS 2022'!$N:$N)</f>
        <v>0</v>
      </c>
      <c r="G192" s="22">
        <f>+SUMIF('TOTAL RECURSOS 2022'!$P:$P,CONCATENATE("K024",$A192,1,$G$8),'TOTAL RECURSOS 2022'!$N:$N)</f>
        <v>0</v>
      </c>
      <c r="H192" s="22">
        <f>+SUMIF('TOTAL RECURSOS 2022'!$P:$P,CONCATENATE("O001",$A192,4,$F$8),'TOTAL RECURSOS 2022'!$N:$N)</f>
        <v>0</v>
      </c>
      <c r="I192" s="22">
        <f>+SUMIF('TOTAL RECURSOS 2022'!$P:$P,CONCATENATE("M001",$A192,4,$F$8),'TOTAL RECURSOS 2022'!$N:$N)</f>
        <v>0</v>
      </c>
      <c r="J192" s="22">
        <f>+SUMIF('TOTAL RECURSOS 2022'!$P:$P,CONCATENATE("E006",$A192,4,$F$8),'TOTAL RECURSOS 2022'!$N:$N)</f>
        <v>0</v>
      </c>
    </row>
    <row r="193" spans="1:10" ht="17.100000000000001" customHeight="1" x14ac:dyDescent="0.25">
      <c r="A193" s="28" t="s">
        <v>67</v>
      </c>
      <c r="B193" s="30" t="s">
        <v>331</v>
      </c>
      <c r="C193" s="22">
        <f>+SUM(D193:J193)</f>
        <v>10000</v>
      </c>
      <c r="D193" s="22">
        <f>+SUMIF('TOTAL RECURSOS 2022'!$P:$P,CONCATENATE("O001",$A193,1,$F$8),'TOTAL RECURSOS 2022'!$N:$N)</f>
        <v>0</v>
      </c>
      <c r="E193" s="22">
        <f>+SUMIF('TOTAL RECURSOS 2022'!$P:$P,CONCATENATE("M001",$A193,1,$F$8),'TOTAL RECURSOS 2022'!$N:$N)</f>
        <v>0</v>
      </c>
      <c r="F193" s="22">
        <f>+SUMIF('TOTAL RECURSOS 2022'!$P:$P,CONCATENATE("E006",$A193,1,$F$8),'TOTAL RECURSOS 2022'!$N:$N)</f>
        <v>0</v>
      </c>
      <c r="G193" s="22">
        <f>+SUMIF('TOTAL RECURSOS 2022'!$P:$P,CONCATENATE("K024",$A193,1,$G$8),'TOTAL RECURSOS 2022'!$N:$N)</f>
        <v>0</v>
      </c>
      <c r="H193" s="22">
        <f>+SUMIF('TOTAL RECURSOS 2022'!$P:$P,CONCATENATE("O001",$A193,4,$F$8),'TOTAL RECURSOS 2022'!$N:$N)</f>
        <v>0</v>
      </c>
      <c r="I193" s="22">
        <f>+SUMIF('TOTAL RECURSOS 2022'!$P:$P,CONCATENATE("M001",$A193,4,$F$8),'TOTAL RECURSOS 2022'!$N:$N)</f>
        <v>0</v>
      </c>
      <c r="J193" s="22">
        <f>+SUMIF('TOTAL RECURSOS 2022'!$P:$P,CONCATENATE("E006",$A193,4,$F$8),'TOTAL RECURSOS 2022'!$N:$N)</f>
        <v>10000</v>
      </c>
    </row>
    <row r="194" spans="1:10" ht="17.100000000000001" customHeight="1" x14ac:dyDescent="0.25">
      <c r="A194" s="28" t="s">
        <v>99</v>
      </c>
      <c r="B194" s="30" t="s">
        <v>395</v>
      </c>
      <c r="C194" s="22">
        <f>+SUM(D194:J194)</f>
        <v>120000</v>
      </c>
      <c r="D194" s="22">
        <f>+SUMIF('TOTAL RECURSOS 2022'!$P:$P,CONCATENATE("O001",$A194,1,$F$8),'TOTAL RECURSOS 2022'!$N:$N)</f>
        <v>0</v>
      </c>
      <c r="E194" s="22">
        <f>+SUMIF('TOTAL RECURSOS 2022'!$P:$P,CONCATENATE("M001",$A194,1,$F$8),'TOTAL RECURSOS 2022'!$N:$N)</f>
        <v>0</v>
      </c>
      <c r="F194" s="22">
        <f>+SUMIF('TOTAL RECURSOS 2022'!$P:$P,CONCATENATE("E006",$A194,1,$F$8),'TOTAL RECURSOS 2022'!$N:$N)</f>
        <v>0</v>
      </c>
      <c r="G194" s="22">
        <f>+SUMIF('TOTAL RECURSOS 2022'!$P:$P,CONCATENATE("K024",$A194,1,$G$8),'TOTAL RECURSOS 2022'!$N:$N)</f>
        <v>0</v>
      </c>
      <c r="H194" s="22">
        <f>+SUMIF('TOTAL RECURSOS 2022'!$P:$P,CONCATENATE("O001",$A194,4,$F$8),'TOTAL RECURSOS 2022'!$N:$N)</f>
        <v>0</v>
      </c>
      <c r="I194" s="22">
        <f>+SUMIF('TOTAL RECURSOS 2022'!$P:$P,CONCATENATE("M001",$A194,4,$F$8),'TOTAL RECURSOS 2022'!$N:$N)</f>
        <v>0</v>
      </c>
      <c r="J194" s="22">
        <f>+SUMIF('TOTAL RECURSOS 2022'!$P:$P,CONCATENATE("E006",$A194,4,$F$8),'TOTAL RECURSOS 2022'!$N:$N)</f>
        <v>120000</v>
      </c>
    </row>
    <row r="195" spans="1:10" ht="17.100000000000001" customHeight="1" x14ac:dyDescent="0.25">
      <c r="A195" s="27" t="s">
        <v>177</v>
      </c>
      <c r="B195" s="21" t="s">
        <v>332</v>
      </c>
      <c r="C195" s="22">
        <f t="shared" ref="C195:J195" si="80">+C196</f>
        <v>2278013</v>
      </c>
      <c r="D195" s="22">
        <f t="shared" si="80"/>
        <v>0</v>
      </c>
      <c r="E195" s="22">
        <f t="shared" si="80"/>
        <v>0</v>
      </c>
      <c r="F195" s="22">
        <f t="shared" si="80"/>
        <v>1280000</v>
      </c>
      <c r="G195" s="22">
        <f t="shared" si="80"/>
        <v>0</v>
      </c>
      <c r="H195" s="22">
        <f t="shared" si="80"/>
        <v>0</v>
      </c>
      <c r="I195" s="22">
        <f t="shared" si="80"/>
        <v>0</v>
      </c>
      <c r="J195" s="22">
        <f t="shared" si="80"/>
        <v>998013</v>
      </c>
    </row>
    <row r="196" spans="1:10" ht="17.100000000000001" customHeight="1" x14ac:dyDescent="0.25">
      <c r="A196" s="28" t="s">
        <v>20</v>
      </c>
      <c r="B196" s="21" t="s">
        <v>332</v>
      </c>
      <c r="C196" s="22">
        <f>+SUM(D196:J196)</f>
        <v>2278013</v>
      </c>
      <c r="D196" s="22">
        <f>+SUMIF('TOTAL RECURSOS 2022'!$P:$P,CONCATENATE("O001",$A196,1,$F$8),'TOTAL RECURSOS 2022'!$N:$N)</f>
        <v>0</v>
      </c>
      <c r="E196" s="22">
        <f>+SUMIF('TOTAL RECURSOS 2022'!$P:$P,CONCATENATE("M001",$A196,1,$F$8),'TOTAL RECURSOS 2022'!$N:$N)</f>
        <v>0</v>
      </c>
      <c r="F196" s="22">
        <f>+SUMIF('TOTAL RECURSOS 2022'!$P:$P,CONCATENATE("E006",$A196,1,$F$8),'TOTAL RECURSOS 2022'!$N:$N)</f>
        <v>1280000</v>
      </c>
      <c r="G196" s="22">
        <f>+SUMIF('TOTAL RECURSOS 2022'!$P:$P,CONCATENATE("K024",$A196,1,$G$8),'TOTAL RECURSOS 2022'!$N:$N)</f>
        <v>0</v>
      </c>
      <c r="H196" s="22">
        <f>+SUMIF('TOTAL RECURSOS 2022'!$P:$P,CONCATENATE("O001",$A196,4,$F$8),'TOTAL RECURSOS 2022'!$N:$N)</f>
        <v>0</v>
      </c>
      <c r="I196" s="22">
        <f>+SUMIF('TOTAL RECURSOS 2022'!$P:$P,CONCATENATE("M001",$A196,4,$F$8),'TOTAL RECURSOS 2022'!$N:$N)</f>
        <v>0</v>
      </c>
      <c r="J196" s="22">
        <f>+SUMIF('TOTAL RECURSOS 2022'!$P:$P,CONCATENATE("E006",$A196,4,$F$8),'TOTAL RECURSOS 2022'!$N:$N)</f>
        <v>998013</v>
      </c>
    </row>
    <row r="197" spans="1:10" ht="17.100000000000001" customHeight="1" x14ac:dyDescent="0.25">
      <c r="A197" s="27" t="s">
        <v>178</v>
      </c>
      <c r="B197" s="21" t="s">
        <v>333</v>
      </c>
      <c r="C197" s="22">
        <f t="shared" ref="C197:J197" si="81">+C198+C199</f>
        <v>10000</v>
      </c>
      <c r="D197" s="22">
        <f t="shared" si="81"/>
        <v>0</v>
      </c>
      <c r="E197" s="22">
        <f t="shared" si="81"/>
        <v>0</v>
      </c>
      <c r="F197" s="22">
        <f t="shared" si="81"/>
        <v>0</v>
      </c>
      <c r="G197" s="22">
        <f t="shared" si="81"/>
        <v>0</v>
      </c>
      <c r="H197" s="22">
        <f t="shared" si="81"/>
        <v>0</v>
      </c>
      <c r="I197" s="22">
        <f t="shared" si="81"/>
        <v>0</v>
      </c>
      <c r="J197" s="22">
        <f t="shared" si="81"/>
        <v>10000</v>
      </c>
    </row>
    <row r="198" spans="1:10" ht="17.100000000000001" customHeight="1" x14ac:dyDescent="0.25">
      <c r="A198" s="28" t="s">
        <v>100</v>
      </c>
      <c r="B198" s="21" t="s">
        <v>334</v>
      </c>
      <c r="C198" s="22">
        <f>+SUM(D198:J198)</f>
        <v>0</v>
      </c>
      <c r="D198" s="22">
        <f>+SUMIF('TOTAL RECURSOS 2022'!$P:$P,CONCATENATE("O001",$A198,1,$F$8),'TOTAL RECURSOS 2022'!$N:$N)</f>
        <v>0</v>
      </c>
      <c r="E198" s="22">
        <f>+SUMIF('TOTAL RECURSOS 2022'!$P:$P,CONCATENATE("M001",$A198,1,$F$8),'TOTAL RECURSOS 2022'!$N:$N)</f>
        <v>0</v>
      </c>
      <c r="F198" s="22">
        <f>+SUMIF('TOTAL RECURSOS 2022'!$P:$P,CONCATENATE("E006",$A198,1,$F$8),'TOTAL RECURSOS 2022'!$N:$N)</f>
        <v>0</v>
      </c>
      <c r="G198" s="22">
        <f>+SUMIF('TOTAL RECURSOS 2022'!$P:$P,CONCATENATE("K024",$A198,1,$G$8),'TOTAL RECURSOS 2022'!$N:$N)</f>
        <v>0</v>
      </c>
      <c r="H198" s="22">
        <f>+SUMIF('TOTAL RECURSOS 2022'!$P:$P,CONCATENATE("O001",$A198,4,$F$8),'TOTAL RECURSOS 2022'!$N:$N)</f>
        <v>0</v>
      </c>
      <c r="I198" s="22">
        <f>+SUMIF('TOTAL RECURSOS 2022'!$P:$P,CONCATENATE("M001",$A198,4,$F$8),'TOTAL RECURSOS 2022'!$N:$N)</f>
        <v>0</v>
      </c>
      <c r="J198" s="22">
        <f>+SUMIF('TOTAL RECURSOS 2022'!$P:$P,CONCATENATE("E006",$A198,4,$F$8),'TOTAL RECURSOS 2022'!$N:$N)</f>
        <v>0</v>
      </c>
    </row>
    <row r="199" spans="1:10" ht="17.100000000000001" customHeight="1" x14ac:dyDescent="0.25">
      <c r="A199" s="28" t="s">
        <v>101</v>
      </c>
      <c r="B199" s="21" t="s">
        <v>335</v>
      </c>
      <c r="C199" s="22">
        <f>+SUM(D199:J199)</f>
        <v>10000</v>
      </c>
      <c r="D199" s="22">
        <f>+SUMIF('TOTAL RECURSOS 2022'!$P:$P,CONCATENATE("O001",$A199,1,$F$8),'TOTAL RECURSOS 2022'!$N:$N)</f>
        <v>0</v>
      </c>
      <c r="E199" s="22">
        <f>+SUMIF('TOTAL RECURSOS 2022'!$P:$P,CONCATENATE("M001",$A199,1,$F$8),'TOTAL RECURSOS 2022'!$N:$N)</f>
        <v>0</v>
      </c>
      <c r="F199" s="22">
        <f>+SUMIF('TOTAL RECURSOS 2022'!$P:$P,CONCATENATE("E006",$A199,1,$F$8),'TOTAL RECURSOS 2022'!$N:$N)</f>
        <v>0</v>
      </c>
      <c r="G199" s="22">
        <f>+SUMIF('TOTAL RECURSOS 2022'!$P:$P,CONCATENATE("K024",$A199,1,$G$8),'TOTAL RECURSOS 2022'!$N:$N)</f>
        <v>0</v>
      </c>
      <c r="H199" s="22">
        <f>+SUMIF('TOTAL RECURSOS 2022'!$P:$P,CONCATENATE("O001",$A199,4,$F$8),'TOTAL RECURSOS 2022'!$N:$N)</f>
        <v>0</v>
      </c>
      <c r="I199" s="22">
        <f>+SUMIF('TOTAL RECURSOS 2022'!$P:$P,CONCATENATE("M001",$A199,4,$F$8),'TOTAL RECURSOS 2022'!$N:$N)</f>
        <v>0</v>
      </c>
      <c r="J199" s="22">
        <f>+SUMIF('TOTAL RECURSOS 2022'!$P:$P,CONCATENATE("E006",$A199,4,$F$8),'TOTAL RECURSOS 2022'!$N:$N)</f>
        <v>10000</v>
      </c>
    </row>
    <row r="200" spans="1:10" s="9" customFormat="1" ht="17.100000000000001" customHeight="1" x14ac:dyDescent="0.2">
      <c r="A200" s="26">
        <v>3400</v>
      </c>
      <c r="B200" s="19" t="s">
        <v>336</v>
      </c>
      <c r="C200" s="20">
        <f t="shared" ref="C200:J200" si="82">+C203+C205+C207+C201</f>
        <v>2210000</v>
      </c>
      <c r="D200" s="20">
        <f t="shared" si="82"/>
        <v>0</v>
      </c>
      <c r="E200" s="20">
        <f t="shared" si="82"/>
        <v>0</v>
      </c>
      <c r="F200" s="20">
        <f t="shared" si="82"/>
        <v>0</v>
      </c>
      <c r="G200" s="20">
        <f t="shared" si="82"/>
        <v>0</v>
      </c>
      <c r="H200" s="20">
        <f t="shared" si="82"/>
        <v>0</v>
      </c>
      <c r="I200" s="20">
        <f t="shared" si="82"/>
        <v>510000</v>
      </c>
      <c r="J200" s="20">
        <f t="shared" si="82"/>
        <v>1700000</v>
      </c>
    </row>
    <row r="201" spans="1:10" ht="17.100000000000001" customHeight="1" x14ac:dyDescent="0.25">
      <c r="A201" s="27">
        <v>341</v>
      </c>
      <c r="B201" s="21" t="s">
        <v>443</v>
      </c>
      <c r="C201" s="22">
        <f t="shared" ref="C201:J201" si="83">+C202</f>
        <v>510000</v>
      </c>
      <c r="D201" s="22">
        <f t="shared" si="83"/>
        <v>0</v>
      </c>
      <c r="E201" s="22">
        <f t="shared" si="83"/>
        <v>0</v>
      </c>
      <c r="F201" s="22">
        <f t="shared" si="83"/>
        <v>0</v>
      </c>
      <c r="G201" s="22">
        <f t="shared" si="83"/>
        <v>0</v>
      </c>
      <c r="H201" s="22">
        <f t="shared" si="83"/>
        <v>0</v>
      </c>
      <c r="I201" s="22">
        <f t="shared" si="83"/>
        <v>510000</v>
      </c>
      <c r="J201" s="22">
        <f t="shared" si="83"/>
        <v>0</v>
      </c>
    </row>
    <row r="202" spans="1:10" ht="17.100000000000001" customHeight="1" x14ac:dyDescent="0.25">
      <c r="A202" s="28">
        <v>34101</v>
      </c>
      <c r="B202" s="21" t="s">
        <v>444</v>
      </c>
      <c r="C202" s="22">
        <f>+SUM(D202:J202)</f>
        <v>510000</v>
      </c>
      <c r="D202" s="22">
        <f>+SUMIF('TOTAL RECURSOS 2022'!$P:$P,CONCATENATE("O001",$A202,1,$F$8),'TOTAL RECURSOS 2022'!$N:$N)</f>
        <v>0</v>
      </c>
      <c r="E202" s="22">
        <f>+SUMIF('TOTAL RECURSOS 2022'!$P:$P,CONCATENATE("M001",$A202,1,$F$8),'TOTAL RECURSOS 2022'!$N:$N)</f>
        <v>0</v>
      </c>
      <c r="F202" s="22">
        <f>+SUMIF('TOTAL RECURSOS 2022'!$P:$P,CONCATENATE("E006",$A202,1,$F$8),'TOTAL RECURSOS 2022'!$N:$N)</f>
        <v>0</v>
      </c>
      <c r="G202" s="22">
        <f>+SUMIF('TOTAL RECURSOS 2022'!$P:$P,CONCATENATE("K024",$A202,1,$G$8),'TOTAL RECURSOS 2022'!$N:$N)</f>
        <v>0</v>
      </c>
      <c r="H202" s="22">
        <f>+SUMIF('TOTAL RECURSOS 2022'!$P:$P,CONCATENATE("O001",$A202,4,$F$8),'TOTAL RECURSOS 2022'!$N:$N)</f>
        <v>0</v>
      </c>
      <c r="I202" s="22">
        <f>+SUMIF('TOTAL RECURSOS 2022'!$P:$P,CONCATENATE("M001",$A202,4,$F$8),'TOTAL RECURSOS 2022'!$N:$N)</f>
        <v>510000</v>
      </c>
      <c r="J202" s="22">
        <f>+SUMIF('TOTAL RECURSOS 2022'!$P:$P,CONCATENATE("E006",$A202,4,$F$8),'TOTAL RECURSOS 2022'!$N:$N)</f>
        <v>0</v>
      </c>
    </row>
    <row r="203" spans="1:10" ht="17.100000000000001" customHeight="1" x14ac:dyDescent="0.25">
      <c r="A203" s="27" t="s">
        <v>179</v>
      </c>
      <c r="B203" s="21" t="s">
        <v>337</v>
      </c>
      <c r="C203" s="22">
        <f t="shared" ref="C203:J203" si="84">+C204</f>
        <v>800000</v>
      </c>
      <c r="D203" s="22">
        <f t="shared" si="84"/>
        <v>0</v>
      </c>
      <c r="E203" s="22">
        <f t="shared" si="84"/>
        <v>0</v>
      </c>
      <c r="F203" s="22">
        <f t="shared" si="84"/>
        <v>0</v>
      </c>
      <c r="G203" s="22">
        <f t="shared" si="84"/>
        <v>0</v>
      </c>
      <c r="H203" s="22">
        <f t="shared" si="84"/>
        <v>0</v>
      </c>
      <c r="I203" s="22">
        <f t="shared" si="84"/>
        <v>0</v>
      </c>
      <c r="J203" s="22">
        <f t="shared" si="84"/>
        <v>800000</v>
      </c>
    </row>
    <row r="204" spans="1:10" ht="17.100000000000001" customHeight="1" x14ac:dyDescent="0.25">
      <c r="A204" s="28" t="s">
        <v>21</v>
      </c>
      <c r="B204" s="21" t="s">
        <v>338</v>
      </c>
      <c r="C204" s="22">
        <f>+SUM(D204:J204)</f>
        <v>800000</v>
      </c>
      <c r="D204" s="22">
        <f>+SUMIF('TOTAL RECURSOS 2022'!$P:$P,CONCATENATE("O001",$A204,1,$F$8),'TOTAL RECURSOS 2022'!$N:$N)</f>
        <v>0</v>
      </c>
      <c r="E204" s="22">
        <f>+SUMIF('TOTAL RECURSOS 2022'!$P:$P,CONCATENATE("M001",$A204,1,$F$8),'TOTAL RECURSOS 2022'!$N:$N)</f>
        <v>0</v>
      </c>
      <c r="F204" s="22">
        <f>+SUMIF('TOTAL RECURSOS 2022'!$P:$P,CONCATENATE("E006",$A204,1,$F$8),'TOTAL RECURSOS 2022'!$N:$N)</f>
        <v>0</v>
      </c>
      <c r="G204" s="22">
        <f>+SUMIF('TOTAL RECURSOS 2022'!$P:$P,CONCATENATE("K024",$A204,1,$G$8),'TOTAL RECURSOS 2022'!$N:$N)</f>
        <v>0</v>
      </c>
      <c r="H204" s="22">
        <f>+SUMIF('TOTAL RECURSOS 2022'!$P:$P,CONCATENATE("O001",$A204,4,$F$8),'TOTAL RECURSOS 2022'!$N:$N)</f>
        <v>0</v>
      </c>
      <c r="I204" s="22">
        <f>+SUMIF('TOTAL RECURSOS 2022'!$P:$P,CONCATENATE("M001",$A204,4,$F$8),'TOTAL RECURSOS 2022'!$N:$N)</f>
        <v>0</v>
      </c>
      <c r="J204" s="22">
        <f>+SUMIF('TOTAL RECURSOS 2022'!$P:$P,CONCATENATE("E006",$A204,4,$F$8),'TOTAL RECURSOS 2022'!$N:$N)</f>
        <v>800000</v>
      </c>
    </row>
    <row r="205" spans="1:10" ht="17.100000000000001" customHeight="1" x14ac:dyDescent="0.25">
      <c r="A205" s="27" t="s">
        <v>180</v>
      </c>
      <c r="B205" s="21" t="s">
        <v>339</v>
      </c>
      <c r="C205" s="22">
        <f t="shared" ref="C205:J205" si="85">+C206</f>
        <v>200000</v>
      </c>
      <c r="D205" s="22">
        <f t="shared" si="85"/>
        <v>0</v>
      </c>
      <c r="E205" s="22">
        <f t="shared" si="85"/>
        <v>0</v>
      </c>
      <c r="F205" s="22">
        <f t="shared" si="85"/>
        <v>0</v>
      </c>
      <c r="G205" s="22">
        <f t="shared" si="85"/>
        <v>0</v>
      </c>
      <c r="H205" s="22">
        <f t="shared" si="85"/>
        <v>0</v>
      </c>
      <c r="I205" s="22">
        <f t="shared" si="85"/>
        <v>0</v>
      </c>
      <c r="J205" s="22">
        <f t="shared" si="85"/>
        <v>200000</v>
      </c>
    </row>
    <row r="206" spans="1:10" ht="17.100000000000001" customHeight="1" x14ac:dyDescent="0.25">
      <c r="A206" s="28" t="s">
        <v>102</v>
      </c>
      <c r="B206" s="21" t="s">
        <v>340</v>
      </c>
      <c r="C206" s="22">
        <f>+SUM(D206:J206)</f>
        <v>200000</v>
      </c>
      <c r="D206" s="22">
        <f>+SUMIF('TOTAL RECURSOS 2022'!$P:$P,CONCATENATE("O001",$A206,1,$F$8),'TOTAL RECURSOS 2022'!$N:$N)</f>
        <v>0</v>
      </c>
      <c r="E206" s="22">
        <f>+SUMIF('TOTAL RECURSOS 2022'!$P:$P,CONCATENATE("M001",$A206,1,$F$8),'TOTAL RECURSOS 2022'!$N:$N)</f>
        <v>0</v>
      </c>
      <c r="F206" s="22">
        <f>+SUMIF('TOTAL RECURSOS 2022'!$P:$P,CONCATENATE("E006",$A206,1,$F$8),'TOTAL RECURSOS 2022'!$N:$N)</f>
        <v>0</v>
      </c>
      <c r="G206" s="22">
        <f>+SUMIF('TOTAL RECURSOS 2022'!$P:$P,CONCATENATE("K024",$A206,1,$G$8),'TOTAL RECURSOS 2022'!$N:$N)</f>
        <v>0</v>
      </c>
      <c r="H206" s="22">
        <f>+SUMIF('TOTAL RECURSOS 2022'!$P:$P,CONCATENATE("O001",$A206,4,$F$8),'TOTAL RECURSOS 2022'!$N:$N)</f>
        <v>0</v>
      </c>
      <c r="I206" s="22">
        <f>+SUMIF('TOTAL RECURSOS 2022'!$P:$P,CONCATENATE("M001",$A206,4,$F$8),'TOTAL RECURSOS 2022'!$N:$N)</f>
        <v>0</v>
      </c>
      <c r="J206" s="22">
        <f>+SUMIF('TOTAL RECURSOS 2022'!$P:$P,CONCATENATE("E006",$A206,4,$F$8),'TOTAL RECURSOS 2022'!$N:$N)</f>
        <v>200000</v>
      </c>
    </row>
    <row r="207" spans="1:10" ht="17.100000000000001" customHeight="1" x14ac:dyDescent="0.25">
      <c r="A207" s="27" t="s">
        <v>181</v>
      </c>
      <c r="B207" s="21" t="s">
        <v>341</v>
      </c>
      <c r="C207" s="22">
        <f t="shared" ref="C207:J207" si="86">+C208</f>
        <v>700000</v>
      </c>
      <c r="D207" s="22">
        <f t="shared" si="86"/>
        <v>0</v>
      </c>
      <c r="E207" s="22">
        <f t="shared" si="86"/>
        <v>0</v>
      </c>
      <c r="F207" s="22">
        <f t="shared" si="86"/>
        <v>0</v>
      </c>
      <c r="G207" s="22">
        <f t="shared" si="86"/>
        <v>0</v>
      </c>
      <c r="H207" s="22">
        <f t="shared" si="86"/>
        <v>0</v>
      </c>
      <c r="I207" s="22">
        <f t="shared" si="86"/>
        <v>0</v>
      </c>
      <c r="J207" s="22">
        <f t="shared" si="86"/>
        <v>700000</v>
      </c>
    </row>
    <row r="208" spans="1:10" ht="17.100000000000001" customHeight="1" x14ac:dyDescent="0.25">
      <c r="A208" s="28" t="s">
        <v>103</v>
      </c>
      <c r="B208" s="21" t="s">
        <v>341</v>
      </c>
      <c r="C208" s="22">
        <f>+SUM(D208:J208)</f>
        <v>700000</v>
      </c>
      <c r="D208" s="22">
        <f>+SUMIF('TOTAL RECURSOS 2022'!$P:$P,CONCATENATE("O001",$A208,1,$F$8),'TOTAL RECURSOS 2022'!$N:$N)</f>
        <v>0</v>
      </c>
      <c r="E208" s="22">
        <f>+SUMIF('TOTAL RECURSOS 2022'!$P:$P,CONCATENATE("M001",$A208,1,$F$8),'TOTAL RECURSOS 2022'!$N:$N)</f>
        <v>0</v>
      </c>
      <c r="F208" s="22">
        <f>+SUMIF('TOTAL RECURSOS 2022'!$P:$P,CONCATENATE("E006",$A208,1,$F$8),'TOTAL RECURSOS 2022'!$N:$N)</f>
        <v>0</v>
      </c>
      <c r="G208" s="22">
        <f>+SUMIF('TOTAL RECURSOS 2022'!$P:$P,CONCATENATE("K024",$A208,1,$G$8),'TOTAL RECURSOS 2022'!$N:$N)</f>
        <v>0</v>
      </c>
      <c r="H208" s="22">
        <f>+SUMIF('TOTAL RECURSOS 2022'!$P:$P,CONCATENATE("O001",$A208,4,$F$8),'TOTAL RECURSOS 2022'!$N:$N)</f>
        <v>0</v>
      </c>
      <c r="I208" s="22">
        <f>+SUMIF('TOTAL RECURSOS 2022'!$P:$P,CONCATENATE("M001",$A208,4,$F$8),'TOTAL RECURSOS 2022'!$N:$N)</f>
        <v>0</v>
      </c>
      <c r="J208" s="22">
        <f>+SUMIF('TOTAL RECURSOS 2022'!$P:$P,CONCATENATE("E006",$A208,4,$F$8),'TOTAL RECURSOS 2022'!$N:$N)</f>
        <v>700000</v>
      </c>
    </row>
    <row r="209" spans="1:10" s="9" customFormat="1" ht="17.100000000000001" customHeight="1" x14ac:dyDescent="0.2">
      <c r="A209" s="26">
        <v>3500</v>
      </c>
      <c r="B209" s="19" t="s">
        <v>342</v>
      </c>
      <c r="C209" s="20">
        <f t="shared" ref="C209:J209" si="87">+C210+C213+C215+C217+C219+C221+C223+C225</f>
        <v>31389049</v>
      </c>
      <c r="D209" s="20">
        <f t="shared" si="87"/>
        <v>0</v>
      </c>
      <c r="E209" s="20">
        <f t="shared" si="87"/>
        <v>0</v>
      </c>
      <c r="F209" s="20">
        <f t="shared" si="87"/>
        <v>9657292</v>
      </c>
      <c r="G209" s="20">
        <f t="shared" si="87"/>
        <v>0</v>
      </c>
      <c r="H209" s="20">
        <f t="shared" si="87"/>
        <v>0</v>
      </c>
      <c r="I209" s="20">
        <f t="shared" si="87"/>
        <v>50000</v>
      </c>
      <c r="J209" s="20">
        <f t="shared" si="87"/>
        <v>21681757</v>
      </c>
    </row>
    <row r="210" spans="1:10" ht="17.100000000000001" customHeight="1" x14ac:dyDescent="0.25">
      <c r="A210" s="27" t="s">
        <v>182</v>
      </c>
      <c r="B210" s="21" t="s">
        <v>343</v>
      </c>
      <c r="C210" s="22">
        <f t="shared" ref="C210:J210" si="88">+C211+C212</f>
        <v>2201943</v>
      </c>
      <c r="D210" s="22">
        <f t="shared" si="88"/>
        <v>0</v>
      </c>
      <c r="E210" s="22">
        <f t="shared" si="88"/>
        <v>0</v>
      </c>
      <c r="F210" s="22">
        <f t="shared" si="88"/>
        <v>0</v>
      </c>
      <c r="G210" s="22">
        <f t="shared" si="88"/>
        <v>0</v>
      </c>
      <c r="H210" s="22">
        <f t="shared" si="88"/>
        <v>0</v>
      </c>
      <c r="I210" s="22">
        <f t="shared" si="88"/>
        <v>0</v>
      </c>
      <c r="J210" s="22">
        <f t="shared" si="88"/>
        <v>2201943</v>
      </c>
    </row>
    <row r="211" spans="1:10" ht="17.100000000000001" customHeight="1" x14ac:dyDescent="0.25">
      <c r="A211" s="28" t="s">
        <v>59</v>
      </c>
      <c r="B211" s="21" t="s">
        <v>344</v>
      </c>
      <c r="C211" s="22">
        <f>+SUM(D211:J211)</f>
        <v>0</v>
      </c>
      <c r="D211" s="22">
        <f>+SUMIF('TOTAL RECURSOS 2022'!$P:$P,CONCATENATE("O001",$A211,1,$F$8),'TOTAL RECURSOS 2022'!$N:$N)</f>
        <v>0</v>
      </c>
      <c r="E211" s="22">
        <f>+SUMIF('TOTAL RECURSOS 2022'!$P:$P,CONCATENATE("M001",$A211,1,$F$8),'TOTAL RECURSOS 2022'!$N:$N)</f>
        <v>0</v>
      </c>
      <c r="F211" s="22">
        <f>+SUMIF('TOTAL RECURSOS 2022'!$P:$P,CONCATENATE("E006",$A211,1,$F$8),'TOTAL RECURSOS 2022'!$N:$N)</f>
        <v>0</v>
      </c>
      <c r="G211" s="22">
        <f>+SUMIF('TOTAL RECURSOS 2022'!$P:$P,CONCATENATE("K024",$A211,1,$G$8),'TOTAL RECURSOS 2022'!$N:$N)</f>
        <v>0</v>
      </c>
      <c r="H211" s="22">
        <f>+SUMIF('TOTAL RECURSOS 2022'!$P:$P,CONCATENATE("O001",$A211,4,$F$8),'TOTAL RECURSOS 2022'!$N:$N)</f>
        <v>0</v>
      </c>
      <c r="I211" s="22">
        <f>+SUMIF('TOTAL RECURSOS 2022'!$P:$P,CONCATENATE("M001",$A211,4,$F$8),'TOTAL RECURSOS 2022'!$N:$N)</f>
        <v>0</v>
      </c>
      <c r="J211" s="22">
        <f>+SUMIF('TOTAL RECURSOS 2022'!$P:$P,CONCATENATE("E006",$A211,4,$F$8),'TOTAL RECURSOS 2022'!$N:$N)</f>
        <v>0</v>
      </c>
    </row>
    <row r="212" spans="1:10" ht="17.100000000000001" customHeight="1" x14ac:dyDescent="0.25">
      <c r="A212" s="28" t="s">
        <v>39</v>
      </c>
      <c r="B212" s="21" t="s">
        <v>345</v>
      </c>
      <c r="C212" s="22">
        <f>+SUM(D212:J212)</f>
        <v>2201943</v>
      </c>
      <c r="D212" s="22">
        <f>+SUMIF('TOTAL RECURSOS 2022'!$P:$P,CONCATENATE("O001",$A212,1,$F$8),'TOTAL RECURSOS 2022'!$N:$N)</f>
        <v>0</v>
      </c>
      <c r="E212" s="22">
        <f>+SUMIF('TOTAL RECURSOS 2022'!$P:$P,CONCATENATE("M001",$A212,1,$F$8),'TOTAL RECURSOS 2022'!$N:$N)</f>
        <v>0</v>
      </c>
      <c r="F212" s="22">
        <f>+SUMIF('TOTAL RECURSOS 2022'!$P:$P,CONCATENATE("E006",$A212,1,$F$8),'TOTAL RECURSOS 2022'!$N:$N)</f>
        <v>0</v>
      </c>
      <c r="G212" s="22">
        <f>+SUMIF('TOTAL RECURSOS 2022'!$P:$P,CONCATENATE("K024",$A212,1,$G$8),'TOTAL RECURSOS 2022'!$N:$N)</f>
        <v>0</v>
      </c>
      <c r="H212" s="22">
        <f>+SUMIF('TOTAL RECURSOS 2022'!$P:$P,CONCATENATE("O001",$A212,4,$F$8),'TOTAL RECURSOS 2022'!$N:$N)</f>
        <v>0</v>
      </c>
      <c r="I212" s="22">
        <f>+SUMIF('TOTAL RECURSOS 2022'!$P:$P,CONCATENATE("M001",$A212,4,$F$8),'TOTAL RECURSOS 2022'!$N:$N)</f>
        <v>0</v>
      </c>
      <c r="J212" s="22">
        <f>+SUMIF('TOTAL RECURSOS 2022'!$P:$P,CONCATENATE("E006",$A212,4,$F$8),'TOTAL RECURSOS 2022'!$N:$N)</f>
        <v>2201943</v>
      </c>
    </row>
    <row r="213" spans="1:10" ht="17.100000000000001" customHeight="1" x14ac:dyDescent="0.25">
      <c r="A213" s="27" t="s">
        <v>183</v>
      </c>
      <c r="B213" s="29" t="s">
        <v>346</v>
      </c>
      <c r="C213" s="22">
        <f t="shared" ref="C213:J213" si="89">+C214</f>
        <v>0</v>
      </c>
      <c r="D213" s="22">
        <f t="shared" si="89"/>
        <v>0</v>
      </c>
      <c r="E213" s="22">
        <f t="shared" si="89"/>
        <v>0</v>
      </c>
      <c r="F213" s="22">
        <f t="shared" si="89"/>
        <v>0</v>
      </c>
      <c r="G213" s="22">
        <f t="shared" si="89"/>
        <v>0</v>
      </c>
      <c r="H213" s="22">
        <f t="shared" si="89"/>
        <v>0</v>
      </c>
      <c r="I213" s="22">
        <f t="shared" si="89"/>
        <v>0</v>
      </c>
      <c r="J213" s="22">
        <f t="shared" si="89"/>
        <v>0</v>
      </c>
    </row>
    <row r="214" spans="1:10" ht="17.100000000000001" customHeight="1" x14ac:dyDescent="0.25">
      <c r="A214" s="28" t="s">
        <v>40</v>
      </c>
      <c r="B214" s="21" t="s">
        <v>347</v>
      </c>
      <c r="C214" s="22">
        <f>+SUM(D214:J214)</f>
        <v>0</v>
      </c>
      <c r="D214" s="22">
        <f>+SUMIF('TOTAL RECURSOS 2022'!$P:$P,CONCATENATE("O001",$A214,1,$F$8),'TOTAL RECURSOS 2022'!$N:$N)</f>
        <v>0</v>
      </c>
      <c r="E214" s="22">
        <f>+SUMIF('TOTAL RECURSOS 2022'!$P:$P,CONCATENATE("M001",$A214,1,$F$8),'TOTAL RECURSOS 2022'!$N:$N)</f>
        <v>0</v>
      </c>
      <c r="F214" s="22">
        <f>+SUMIF('TOTAL RECURSOS 2022'!$P:$P,CONCATENATE("E006",$A214,1,$F$8),'TOTAL RECURSOS 2022'!$N:$N)</f>
        <v>0</v>
      </c>
      <c r="G214" s="22">
        <f>+SUMIF('TOTAL RECURSOS 2022'!$P:$P,CONCATENATE("K024",$A214,1,$G$8),'TOTAL RECURSOS 2022'!$N:$N)</f>
        <v>0</v>
      </c>
      <c r="H214" s="22">
        <f>+SUMIF('TOTAL RECURSOS 2022'!$P:$P,CONCATENATE("O001",$A214,4,$F$8),'TOTAL RECURSOS 2022'!$N:$N)</f>
        <v>0</v>
      </c>
      <c r="I214" s="22">
        <f>+SUMIF('TOTAL RECURSOS 2022'!$P:$P,CONCATENATE("M001",$A214,4,$F$8),'TOTAL RECURSOS 2022'!$N:$N)</f>
        <v>0</v>
      </c>
      <c r="J214" s="22">
        <f>+SUMIF('TOTAL RECURSOS 2022'!$P:$P,CONCATENATE("E006",$A214,4,$F$8),'TOTAL RECURSOS 2022'!$N:$N)</f>
        <v>0</v>
      </c>
    </row>
    <row r="215" spans="1:10" ht="17.100000000000001" customHeight="1" x14ac:dyDescent="0.25">
      <c r="A215" s="27" t="s">
        <v>184</v>
      </c>
      <c r="B215" s="21" t="s">
        <v>348</v>
      </c>
      <c r="C215" s="22">
        <f t="shared" ref="C215:J215" si="90">+C216</f>
        <v>4700000</v>
      </c>
      <c r="D215" s="22">
        <f t="shared" si="90"/>
        <v>0</v>
      </c>
      <c r="E215" s="22">
        <f t="shared" si="90"/>
        <v>0</v>
      </c>
      <c r="F215" s="22">
        <f t="shared" si="90"/>
        <v>2800000</v>
      </c>
      <c r="G215" s="22">
        <f t="shared" si="90"/>
        <v>0</v>
      </c>
      <c r="H215" s="22">
        <f t="shared" si="90"/>
        <v>0</v>
      </c>
      <c r="I215" s="22">
        <f t="shared" si="90"/>
        <v>0</v>
      </c>
      <c r="J215" s="22">
        <f t="shared" si="90"/>
        <v>1900000</v>
      </c>
    </row>
    <row r="216" spans="1:10" ht="17.100000000000001" customHeight="1" x14ac:dyDescent="0.25">
      <c r="A216" s="28" t="s">
        <v>41</v>
      </c>
      <c r="B216" s="21" t="s">
        <v>349</v>
      </c>
      <c r="C216" s="22">
        <f>+SUM(D216:J216)</f>
        <v>4700000</v>
      </c>
      <c r="D216" s="22">
        <f>+SUMIF('TOTAL RECURSOS 2022'!$P:$P,CONCATENATE("O001",$A216,1,$F$8),'TOTAL RECURSOS 2022'!$N:$N)</f>
        <v>0</v>
      </c>
      <c r="E216" s="22">
        <f>+SUMIF('TOTAL RECURSOS 2022'!$P:$P,CONCATENATE("M001",$A216,1,$F$8),'TOTAL RECURSOS 2022'!$N:$N)</f>
        <v>0</v>
      </c>
      <c r="F216" s="22">
        <f>+SUMIF('TOTAL RECURSOS 2022'!$P:$P,CONCATENATE("E006",$A216,1,$F$8),'TOTAL RECURSOS 2022'!$N:$N)</f>
        <v>2800000</v>
      </c>
      <c r="G216" s="22">
        <f>+SUMIF('TOTAL RECURSOS 2022'!$P:$P,CONCATENATE("K024",$A216,1,$G$8),'TOTAL RECURSOS 2022'!$N:$N)</f>
        <v>0</v>
      </c>
      <c r="H216" s="22">
        <f>+SUMIF('TOTAL RECURSOS 2022'!$P:$P,CONCATENATE("O001",$A216,4,$F$8),'TOTAL RECURSOS 2022'!$N:$N)</f>
        <v>0</v>
      </c>
      <c r="I216" s="22">
        <f>+SUMIF('TOTAL RECURSOS 2022'!$P:$P,CONCATENATE("M001",$A216,4,$F$8),'TOTAL RECURSOS 2022'!$N:$N)</f>
        <v>0</v>
      </c>
      <c r="J216" s="22">
        <f>+SUMIF('TOTAL RECURSOS 2022'!$P:$P,CONCATENATE("E006",$A216,4,$F$8),'TOTAL RECURSOS 2022'!$N:$N)</f>
        <v>1900000</v>
      </c>
    </row>
    <row r="217" spans="1:10" ht="17.100000000000001" customHeight="1" x14ac:dyDescent="0.25">
      <c r="A217" s="27" t="s">
        <v>185</v>
      </c>
      <c r="B217" s="21" t="s">
        <v>350</v>
      </c>
      <c r="C217" s="22">
        <f t="shared" ref="C217:J217" si="91">+C218</f>
        <v>3100000</v>
      </c>
      <c r="D217" s="22">
        <f t="shared" si="91"/>
        <v>0</v>
      </c>
      <c r="E217" s="22">
        <f t="shared" si="91"/>
        <v>0</v>
      </c>
      <c r="F217" s="22">
        <f t="shared" si="91"/>
        <v>0</v>
      </c>
      <c r="G217" s="22">
        <f t="shared" si="91"/>
        <v>0</v>
      </c>
      <c r="H217" s="22">
        <f t="shared" si="91"/>
        <v>0</v>
      </c>
      <c r="I217" s="22">
        <f t="shared" si="91"/>
        <v>0</v>
      </c>
      <c r="J217" s="22">
        <f t="shared" si="91"/>
        <v>3100000</v>
      </c>
    </row>
    <row r="218" spans="1:10" ht="17.100000000000001" customHeight="1" x14ac:dyDescent="0.25">
      <c r="A218" s="28" t="s">
        <v>42</v>
      </c>
      <c r="B218" s="21" t="s">
        <v>350</v>
      </c>
      <c r="C218" s="22">
        <f>+SUM(D218:J218)</f>
        <v>3100000</v>
      </c>
      <c r="D218" s="22">
        <f>+SUMIF('TOTAL RECURSOS 2022'!$P:$P,CONCATENATE("O001",$A218,1,$F$8),'TOTAL RECURSOS 2022'!$N:$N)</f>
        <v>0</v>
      </c>
      <c r="E218" s="22">
        <f>+SUMIF('TOTAL RECURSOS 2022'!$P:$P,CONCATENATE("M001",$A218,1,$F$8),'TOTAL RECURSOS 2022'!$N:$N)</f>
        <v>0</v>
      </c>
      <c r="F218" s="22">
        <f>+SUMIF('TOTAL RECURSOS 2022'!$P:$P,CONCATENATE("E006",$A218,1,$F$8),'TOTAL RECURSOS 2022'!$N:$N)</f>
        <v>0</v>
      </c>
      <c r="G218" s="22">
        <f>+SUMIF('TOTAL RECURSOS 2022'!$P:$P,CONCATENATE("K024",$A218,1,$G$8),'TOTAL RECURSOS 2022'!$N:$N)</f>
        <v>0</v>
      </c>
      <c r="H218" s="22">
        <f>+SUMIF('TOTAL RECURSOS 2022'!$P:$P,CONCATENATE("O001",$A218,4,$F$8),'TOTAL RECURSOS 2022'!$N:$N)</f>
        <v>0</v>
      </c>
      <c r="I218" s="22">
        <f>+SUMIF('TOTAL RECURSOS 2022'!$P:$P,CONCATENATE("M001",$A218,4,$F$8),'TOTAL RECURSOS 2022'!$N:$N)</f>
        <v>0</v>
      </c>
      <c r="J218" s="22">
        <f>+SUMIF('TOTAL RECURSOS 2022'!$P:$P,CONCATENATE("E006",$A218,4,$F$8),'TOTAL RECURSOS 2022'!$N:$N)</f>
        <v>3100000</v>
      </c>
    </row>
    <row r="219" spans="1:10" ht="17.100000000000001" customHeight="1" x14ac:dyDescent="0.25">
      <c r="A219" s="27" t="s">
        <v>186</v>
      </c>
      <c r="B219" s="21" t="s">
        <v>351</v>
      </c>
      <c r="C219" s="22">
        <f t="shared" ref="C219:J219" si="92">+C220</f>
        <v>325000</v>
      </c>
      <c r="D219" s="22">
        <f t="shared" si="92"/>
        <v>0</v>
      </c>
      <c r="E219" s="22">
        <f t="shared" si="92"/>
        <v>0</v>
      </c>
      <c r="F219" s="22">
        <f t="shared" si="92"/>
        <v>0</v>
      </c>
      <c r="G219" s="22">
        <f t="shared" si="92"/>
        <v>0</v>
      </c>
      <c r="H219" s="22">
        <f t="shared" si="92"/>
        <v>0</v>
      </c>
      <c r="I219" s="22">
        <f t="shared" si="92"/>
        <v>0</v>
      </c>
      <c r="J219" s="22">
        <f t="shared" si="92"/>
        <v>325000</v>
      </c>
    </row>
    <row r="220" spans="1:10" ht="17.100000000000001" customHeight="1" x14ac:dyDescent="0.25">
      <c r="A220" s="28" t="s">
        <v>60</v>
      </c>
      <c r="B220" s="21" t="s">
        <v>352</v>
      </c>
      <c r="C220" s="22">
        <f>+SUM(D220:J220)</f>
        <v>325000</v>
      </c>
      <c r="D220" s="22">
        <f>+SUMIF('TOTAL RECURSOS 2022'!$P:$P,CONCATENATE("O001",$A220,1,$F$8),'TOTAL RECURSOS 2022'!$N:$N)</f>
        <v>0</v>
      </c>
      <c r="E220" s="22">
        <f>+SUMIF('TOTAL RECURSOS 2022'!$P:$P,CONCATENATE("M001",$A220,1,$F$8),'TOTAL RECURSOS 2022'!$N:$N)</f>
        <v>0</v>
      </c>
      <c r="F220" s="22">
        <f>+SUMIF('TOTAL RECURSOS 2022'!$P:$P,CONCATENATE("E006",$A220,1,$F$8),'TOTAL RECURSOS 2022'!$N:$N)</f>
        <v>0</v>
      </c>
      <c r="G220" s="22">
        <f>+SUMIF('TOTAL RECURSOS 2022'!$P:$P,CONCATENATE("K024",$A220,1,$G$8),'TOTAL RECURSOS 2022'!$N:$N)</f>
        <v>0</v>
      </c>
      <c r="H220" s="22">
        <f>+SUMIF('TOTAL RECURSOS 2022'!$P:$P,CONCATENATE("O001",$A220,4,$F$8),'TOTAL RECURSOS 2022'!$N:$N)</f>
        <v>0</v>
      </c>
      <c r="I220" s="22">
        <f>+SUMIF('TOTAL RECURSOS 2022'!$P:$P,CONCATENATE("M001",$A220,4,$F$8),'TOTAL RECURSOS 2022'!$N:$N)</f>
        <v>0</v>
      </c>
      <c r="J220" s="22">
        <f>+SUMIF('TOTAL RECURSOS 2022'!$P:$P,CONCATENATE("E006",$A220,4,$F$8),'TOTAL RECURSOS 2022'!$N:$N)</f>
        <v>325000</v>
      </c>
    </row>
    <row r="221" spans="1:10" ht="17.100000000000001" customHeight="1" x14ac:dyDescent="0.25">
      <c r="A221" s="27" t="s">
        <v>187</v>
      </c>
      <c r="B221" s="21" t="s">
        <v>353</v>
      </c>
      <c r="C221" s="22">
        <f t="shared" ref="C221:J221" si="93">+C222</f>
        <v>15056282</v>
      </c>
      <c r="D221" s="22">
        <f t="shared" si="93"/>
        <v>0</v>
      </c>
      <c r="E221" s="22">
        <f t="shared" si="93"/>
        <v>0</v>
      </c>
      <c r="F221" s="22">
        <f t="shared" si="93"/>
        <v>3356846</v>
      </c>
      <c r="G221" s="22">
        <f t="shared" si="93"/>
        <v>0</v>
      </c>
      <c r="H221" s="22">
        <f t="shared" si="93"/>
        <v>0</v>
      </c>
      <c r="I221" s="22">
        <f t="shared" si="93"/>
        <v>0</v>
      </c>
      <c r="J221" s="22">
        <f t="shared" si="93"/>
        <v>11699436</v>
      </c>
    </row>
    <row r="222" spans="1:10" ht="17.100000000000001" customHeight="1" x14ac:dyDescent="0.25">
      <c r="A222" s="28" t="s">
        <v>43</v>
      </c>
      <c r="B222" s="21" t="s">
        <v>354</v>
      </c>
      <c r="C222" s="22">
        <f>+SUM(D222:J222)</f>
        <v>15056282</v>
      </c>
      <c r="D222" s="22">
        <f>+SUMIF('TOTAL RECURSOS 2022'!$P:$P,CONCATENATE("O001",$A222,1,$F$8),'TOTAL RECURSOS 2022'!$N:$N)</f>
        <v>0</v>
      </c>
      <c r="E222" s="22">
        <f>+SUMIF('TOTAL RECURSOS 2022'!$P:$P,CONCATENATE("M001",$A222,1,$F$8),'TOTAL RECURSOS 2022'!$N:$N)</f>
        <v>0</v>
      </c>
      <c r="F222" s="22">
        <f>+SUMIF('TOTAL RECURSOS 2022'!$P:$P,CONCATENATE("E006",$A222,1,$F$8),'TOTAL RECURSOS 2022'!$N:$N)</f>
        <v>3356846</v>
      </c>
      <c r="G222" s="22">
        <f>+SUMIF('TOTAL RECURSOS 2022'!$P:$P,CONCATENATE("K024",$A222,1,$G$8),'TOTAL RECURSOS 2022'!$N:$N)</f>
        <v>0</v>
      </c>
      <c r="H222" s="22">
        <f>+SUMIF('TOTAL RECURSOS 2022'!$P:$P,CONCATENATE("O001",$A222,4,$F$8),'TOTAL RECURSOS 2022'!$N:$N)</f>
        <v>0</v>
      </c>
      <c r="I222" s="22">
        <f>+SUMIF('TOTAL RECURSOS 2022'!$P:$P,CONCATENATE("M001",$A222,4,$F$8),'TOTAL RECURSOS 2022'!$N:$N)</f>
        <v>0</v>
      </c>
      <c r="J222" s="22">
        <f>+SUMIF('TOTAL RECURSOS 2022'!$P:$P,CONCATENATE("E006",$A222,4,$F$8),'TOTAL RECURSOS 2022'!$N:$N)</f>
        <v>11699436</v>
      </c>
    </row>
    <row r="223" spans="1:10" ht="17.100000000000001" customHeight="1" x14ac:dyDescent="0.25">
      <c r="A223" s="27" t="s">
        <v>188</v>
      </c>
      <c r="B223" s="21" t="s">
        <v>355</v>
      </c>
      <c r="C223" s="22">
        <f t="shared" ref="C223:J223" si="94">+C224</f>
        <v>3825249</v>
      </c>
      <c r="D223" s="22">
        <f t="shared" si="94"/>
        <v>0</v>
      </c>
      <c r="E223" s="22">
        <f t="shared" si="94"/>
        <v>0</v>
      </c>
      <c r="F223" s="22">
        <f t="shared" si="94"/>
        <v>2480446</v>
      </c>
      <c r="G223" s="22">
        <f t="shared" si="94"/>
        <v>0</v>
      </c>
      <c r="H223" s="22">
        <f t="shared" si="94"/>
        <v>0</v>
      </c>
      <c r="I223" s="22">
        <f t="shared" si="94"/>
        <v>50000</v>
      </c>
      <c r="J223" s="22">
        <f t="shared" si="94"/>
        <v>1294803</v>
      </c>
    </row>
    <row r="224" spans="1:10" ht="17.100000000000001" customHeight="1" x14ac:dyDescent="0.25">
      <c r="A224" s="28" t="s">
        <v>44</v>
      </c>
      <c r="B224" s="21" t="s">
        <v>356</v>
      </c>
      <c r="C224" s="22">
        <f>+SUM(D224:J224)</f>
        <v>3825249</v>
      </c>
      <c r="D224" s="22">
        <f>+SUMIF('TOTAL RECURSOS 2022'!$P:$P,CONCATENATE("O001",$A224,1,$F$8),'TOTAL RECURSOS 2022'!$N:$N)</f>
        <v>0</v>
      </c>
      <c r="E224" s="22">
        <f>+SUMIF('TOTAL RECURSOS 2022'!$P:$P,CONCATENATE("M001",$A224,1,$F$8),'TOTAL RECURSOS 2022'!$N:$N)</f>
        <v>0</v>
      </c>
      <c r="F224" s="22">
        <f>+SUMIF('TOTAL RECURSOS 2022'!$P:$P,CONCATENATE("E006",$A224,1,$F$8),'TOTAL RECURSOS 2022'!$N:$N)</f>
        <v>2480446</v>
      </c>
      <c r="G224" s="22">
        <f>+SUMIF('TOTAL RECURSOS 2022'!$P:$P,CONCATENATE("K024",$A224,1,$G$8),'TOTAL RECURSOS 2022'!$N:$N)</f>
        <v>0</v>
      </c>
      <c r="H224" s="22">
        <f>+SUMIF('TOTAL RECURSOS 2022'!$P:$P,CONCATENATE("O001",$A224,4,$F$8),'TOTAL RECURSOS 2022'!$N:$N)</f>
        <v>0</v>
      </c>
      <c r="I224" s="22">
        <f>+SUMIF('TOTAL RECURSOS 2022'!$P:$P,CONCATENATE("M001",$A224,4,$F$8),'TOTAL RECURSOS 2022'!$N:$N)</f>
        <v>50000</v>
      </c>
      <c r="J224" s="22">
        <f>+SUMIF('TOTAL RECURSOS 2022'!$P:$P,CONCATENATE("E006",$A224,4,$F$8),'TOTAL RECURSOS 2022'!$N:$N)</f>
        <v>1294803</v>
      </c>
    </row>
    <row r="225" spans="1:10" ht="17.100000000000001" customHeight="1" x14ac:dyDescent="0.25">
      <c r="A225" s="27" t="s">
        <v>189</v>
      </c>
      <c r="B225" s="21" t="s">
        <v>357</v>
      </c>
      <c r="C225" s="22">
        <f t="shared" ref="C225:J225" si="95">+C226</f>
        <v>2180575</v>
      </c>
      <c r="D225" s="22">
        <f t="shared" si="95"/>
        <v>0</v>
      </c>
      <c r="E225" s="22">
        <f t="shared" si="95"/>
        <v>0</v>
      </c>
      <c r="F225" s="22">
        <f t="shared" si="95"/>
        <v>1020000</v>
      </c>
      <c r="G225" s="22">
        <f t="shared" si="95"/>
        <v>0</v>
      </c>
      <c r="H225" s="22">
        <f t="shared" si="95"/>
        <v>0</v>
      </c>
      <c r="I225" s="22">
        <f t="shared" si="95"/>
        <v>0</v>
      </c>
      <c r="J225" s="22">
        <f t="shared" si="95"/>
        <v>1160575</v>
      </c>
    </row>
    <row r="226" spans="1:10" ht="17.100000000000001" customHeight="1" x14ac:dyDescent="0.25">
      <c r="A226" s="28" t="s">
        <v>45</v>
      </c>
      <c r="B226" s="21" t="s">
        <v>357</v>
      </c>
      <c r="C226" s="22">
        <f>+SUM(D226:J226)</f>
        <v>2180575</v>
      </c>
      <c r="D226" s="22">
        <f>+SUMIF('TOTAL RECURSOS 2022'!$P:$P,CONCATENATE("O001",$A226,1,$F$8),'TOTAL RECURSOS 2022'!$N:$N)</f>
        <v>0</v>
      </c>
      <c r="E226" s="22">
        <f>+SUMIF('TOTAL RECURSOS 2022'!$P:$P,CONCATENATE("M001",$A226,1,$F$8),'TOTAL RECURSOS 2022'!$N:$N)</f>
        <v>0</v>
      </c>
      <c r="F226" s="22">
        <f>+SUMIF('TOTAL RECURSOS 2022'!$P:$P,CONCATENATE("E006",$A226,1,$F$8),'TOTAL RECURSOS 2022'!$N:$N)</f>
        <v>1020000</v>
      </c>
      <c r="G226" s="22">
        <f>+SUMIF('TOTAL RECURSOS 2022'!$P:$P,CONCATENATE("K024",$A226,1,$G$8),'TOTAL RECURSOS 2022'!$N:$N)</f>
        <v>0</v>
      </c>
      <c r="H226" s="22">
        <f>+SUMIF('TOTAL RECURSOS 2022'!$P:$P,CONCATENATE("O001",$A226,4,$F$8),'TOTAL RECURSOS 2022'!$N:$N)</f>
        <v>0</v>
      </c>
      <c r="I226" s="22">
        <f>+SUMIF('TOTAL RECURSOS 2022'!$P:$P,CONCATENATE("M001",$A226,4,$F$8),'TOTAL RECURSOS 2022'!$N:$N)</f>
        <v>0</v>
      </c>
      <c r="J226" s="22">
        <f>+SUMIF('TOTAL RECURSOS 2022'!$P:$P,CONCATENATE("E006",$A226,4,$F$8),'TOTAL RECURSOS 2022'!$N:$N)</f>
        <v>1160575</v>
      </c>
    </row>
    <row r="227" spans="1:10" s="9" customFormat="1" ht="17.100000000000001" customHeight="1" x14ac:dyDescent="0.2">
      <c r="A227" s="26">
        <v>3700</v>
      </c>
      <c r="B227" s="19" t="s">
        <v>358</v>
      </c>
      <c r="C227" s="20">
        <f t="shared" ref="C227:J227" si="96">+C228+C232+C236+C239</f>
        <v>4555000</v>
      </c>
      <c r="D227" s="20">
        <f t="shared" si="96"/>
        <v>0</v>
      </c>
      <c r="E227" s="20">
        <f t="shared" si="96"/>
        <v>0</v>
      </c>
      <c r="F227" s="20">
        <f t="shared" si="96"/>
        <v>0</v>
      </c>
      <c r="G227" s="20">
        <f t="shared" si="96"/>
        <v>0</v>
      </c>
      <c r="H227" s="20">
        <f t="shared" si="96"/>
        <v>26585</v>
      </c>
      <c r="I227" s="20">
        <f t="shared" si="96"/>
        <v>28350</v>
      </c>
      <c r="J227" s="20">
        <f t="shared" si="96"/>
        <v>4500065</v>
      </c>
    </row>
    <row r="228" spans="1:10" ht="17.100000000000001" customHeight="1" x14ac:dyDescent="0.25">
      <c r="A228" s="27" t="s">
        <v>190</v>
      </c>
      <c r="B228" s="21" t="s">
        <v>359</v>
      </c>
      <c r="C228" s="22">
        <f t="shared" ref="C228:J228" si="97">+C229+C230+C231</f>
        <v>980000</v>
      </c>
      <c r="D228" s="22">
        <f t="shared" si="97"/>
        <v>0</v>
      </c>
      <c r="E228" s="22">
        <f t="shared" si="97"/>
        <v>0</v>
      </c>
      <c r="F228" s="22">
        <f t="shared" si="97"/>
        <v>0</v>
      </c>
      <c r="G228" s="22">
        <f t="shared" si="97"/>
        <v>0</v>
      </c>
      <c r="H228" s="22">
        <f t="shared" si="97"/>
        <v>0</v>
      </c>
      <c r="I228" s="22">
        <f t="shared" si="97"/>
        <v>0</v>
      </c>
      <c r="J228" s="22">
        <f t="shared" si="97"/>
        <v>980000</v>
      </c>
    </row>
    <row r="229" spans="1:10" ht="17.100000000000001" customHeight="1" x14ac:dyDescent="0.25">
      <c r="A229" s="28" t="s">
        <v>104</v>
      </c>
      <c r="B229" s="21" t="s">
        <v>360</v>
      </c>
      <c r="C229" s="22">
        <f>+SUM(D229:J229)</f>
        <v>230000</v>
      </c>
      <c r="D229" s="22">
        <f>+SUMIF('TOTAL RECURSOS 2022'!$P:$P,CONCATENATE("O001",$A229,1,$F$8),'TOTAL RECURSOS 2022'!$N:$N)</f>
        <v>0</v>
      </c>
      <c r="E229" s="22">
        <f>+SUMIF('TOTAL RECURSOS 2022'!$P:$P,CONCATENATE("M001",$A229,1,$F$8),'TOTAL RECURSOS 2022'!$N:$N)</f>
        <v>0</v>
      </c>
      <c r="F229" s="22">
        <f>+SUMIF('TOTAL RECURSOS 2022'!$P:$P,CONCATENATE("E006",$A229,1,$F$8),'TOTAL RECURSOS 2022'!$N:$N)</f>
        <v>0</v>
      </c>
      <c r="G229" s="22">
        <f>+SUMIF('TOTAL RECURSOS 2022'!$P:$P,CONCATENATE("K024",$A229,1,$G$8),'TOTAL RECURSOS 2022'!$N:$N)</f>
        <v>0</v>
      </c>
      <c r="H229" s="22">
        <f>+SUMIF('TOTAL RECURSOS 2022'!$P:$P,CONCATENATE("O001",$A229,4,$F$8),'TOTAL RECURSOS 2022'!$N:$N)</f>
        <v>0</v>
      </c>
      <c r="I229" s="22">
        <f>+SUMIF('TOTAL RECURSOS 2022'!$P:$P,CONCATENATE("M001",$A229,4,$F$8),'TOTAL RECURSOS 2022'!$N:$N)</f>
        <v>0</v>
      </c>
      <c r="J229" s="22">
        <f>+SUMIF('TOTAL RECURSOS 2022'!$P:$P,CONCATENATE("E006",$A229,4,$F$8),'TOTAL RECURSOS 2022'!$N:$N)</f>
        <v>230000</v>
      </c>
    </row>
    <row r="230" spans="1:10" ht="17.100000000000001" customHeight="1" x14ac:dyDescent="0.25">
      <c r="A230" s="28" t="s">
        <v>105</v>
      </c>
      <c r="B230" s="30" t="s">
        <v>396</v>
      </c>
      <c r="C230" s="22">
        <f>+SUM(D230:J230)</f>
        <v>50000</v>
      </c>
      <c r="D230" s="22">
        <f>+SUMIF('TOTAL RECURSOS 2022'!$P:$P,CONCATENATE("O001",$A230,1,$F$8),'TOTAL RECURSOS 2022'!$N:$N)</f>
        <v>0</v>
      </c>
      <c r="E230" s="22">
        <f>+SUMIF('TOTAL RECURSOS 2022'!$P:$P,CONCATENATE("M001",$A230,1,$F$8),'TOTAL RECURSOS 2022'!$N:$N)</f>
        <v>0</v>
      </c>
      <c r="F230" s="22">
        <f>+SUMIF('TOTAL RECURSOS 2022'!$P:$P,CONCATENATE("E006",$A230,1,$F$8),'TOTAL RECURSOS 2022'!$N:$N)</f>
        <v>0</v>
      </c>
      <c r="G230" s="22">
        <f>+SUMIF('TOTAL RECURSOS 2022'!$P:$P,CONCATENATE("K024",$A230,1,$G$8),'TOTAL RECURSOS 2022'!$N:$N)</f>
        <v>0</v>
      </c>
      <c r="H230" s="22">
        <f>+SUMIF('TOTAL RECURSOS 2022'!$P:$P,CONCATENATE("O001",$A230,4,$F$8),'TOTAL RECURSOS 2022'!$N:$N)</f>
        <v>0</v>
      </c>
      <c r="I230" s="22">
        <f>+SUMIF('TOTAL RECURSOS 2022'!$P:$P,CONCATENATE("M001",$A230,4,$F$8),'TOTAL RECURSOS 2022'!$N:$N)</f>
        <v>0</v>
      </c>
      <c r="J230" s="22">
        <f>+SUMIF('TOTAL RECURSOS 2022'!$P:$P,CONCATENATE("E006",$A230,4,$F$8),'TOTAL RECURSOS 2022'!$N:$N)</f>
        <v>50000</v>
      </c>
    </row>
    <row r="231" spans="1:10" ht="17.100000000000001" customHeight="1" x14ac:dyDescent="0.25">
      <c r="A231" s="28" t="s">
        <v>106</v>
      </c>
      <c r="B231" s="29" t="s">
        <v>361</v>
      </c>
      <c r="C231" s="22">
        <f>+SUM(D231:J231)</f>
        <v>700000</v>
      </c>
      <c r="D231" s="22">
        <f>+SUMIF('TOTAL RECURSOS 2022'!$P:$P,CONCATENATE("O001",$A231,1,$F$8),'TOTAL RECURSOS 2022'!$N:$N)</f>
        <v>0</v>
      </c>
      <c r="E231" s="22">
        <f>+SUMIF('TOTAL RECURSOS 2022'!$P:$P,CONCATENATE("M001",$A231,1,$F$8),'TOTAL RECURSOS 2022'!$N:$N)</f>
        <v>0</v>
      </c>
      <c r="F231" s="22">
        <f>+SUMIF('TOTAL RECURSOS 2022'!$P:$P,CONCATENATE("E006",$A231,1,$F$8),'TOTAL RECURSOS 2022'!$N:$N)</f>
        <v>0</v>
      </c>
      <c r="G231" s="22">
        <f>+SUMIF('TOTAL RECURSOS 2022'!$P:$P,CONCATENATE("K024",$A231,1,$G$8),'TOTAL RECURSOS 2022'!$N:$N)</f>
        <v>0</v>
      </c>
      <c r="H231" s="22">
        <f>+SUMIF('TOTAL RECURSOS 2022'!$P:$P,CONCATENATE("O001",$A231,4,$F$8),'TOTAL RECURSOS 2022'!$N:$N)</f>
        <v>0</v>
      </c>
      <c r="I231" s="22">
        <f>+SUMIF('TOTAL RECURSOS 2022'!$P:$P,CONCATENATE("M001",$A231,4,$F$8),'TOTAL RECURSOS 2022'!$N:$N)</f>
        <v>0</v>
      </c>
      <c r="J231" s="22">
        <f>+SUMIF('TOTAL RECURSOS 2022'!$P:$P,CONCATENATE("E006",$A231,4,$F$8),'TOTAL RECURSOS 2022'!$N:$N)</f>
        <v>700000</v>
      </c>
    </row>
    <row r="232" spans="1:10" ht="17.100000000000001" customHeight="1" x14ac:dyDescent="0.25">
      <c r="A232" s="27" t="s">
        <v>191</v>
      </c>
      <c r="B232" s="21" t="s">
        <v>362</v>
      </c>
      <c r="C232" s="22">
        <f t="shared" ref="C232:J232" si="98">+C233+C234+C235</f>
        <v>795000</v>
      </c>
      <c r="D232" s="22">
        <f t="shared" si="98"/>
        <v>0</v>
      </c>
      <c r="E232" s="22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9058</v>
      </c>
      <c r="I232" s="22">
        <f t="shared" si="98"/>
        <v>12240</v>
      </c>
      <c r="J232" s="22">
        <f t="shared" si="98"/>
        <v>773702</v>
      </c>
    </row>
    <row r="233" spans="1:10" ht="17.100000000000001" customHeight="1" x14ac:dyDescent="0.25">
      <c r="A233" s="28" t="s">
        <v>68</v>
      </c>
      <c r="B233" s="21" t="s">
        <v>363</v>
      </c>
      <c r="C233" s="22">
        <f>+SUM(D233:J233)</f>
        <v>245000</v>
      </c>
      <c r="D233" s="22">
        <f>+SUMIF('TOTAL RECURSOS 2022'!$P:$P,CONCATENATE("O001",$A233,1,$F$8),'TOTAL RECURSOS 2022'!$N:$N)</f>
        <v>0</v>
      </c>
      <c r="E233" s="22">
        <f>+SUMIF('TOTAL RECURSOS 2022'!$P:$P,CONCATENATE("M001",$A233,1,$F$8),'TOTAL RECURSOS 2022'!$N:$N)</f>
        <v>0</v>
      </c>
      <c r="F233" s="22">
        <f>+SUMIF('TOTAL RECURSOS 2022'!$P:$P,CONCATENATE("E006",$A233,1,$F$8),'TOTAL RECURSOS 2022'!$N:$N)</f>
        <v>0</v>
      </c>
      <c r="G233" s="22">
        <f>+SUMIF('TOTAL RECURSOS 2022'!$P:$P,CONCATENATE("K024",$A233,1,$G$8),'TOTAL RECURSOS 2022'!$N:$N)</f>
        <v>0</v>
      </c>
      <c r="H233" s="22">
        <f>+SUMIF('TOTAL RECURSOS 2022'!$P:$P,CONCATENATE("O001",$A233,4,$F$8),'TOTAL RECURSOS 2022'!$N:$N)</f>
        <v>0</v>
      </c>
      <c r="I233" s="22">
        <f>+SUMIF('TOTAL RECURSOS 2022'!$P:$P,CONCATENATE("M001",$A233,4,$F$8),'TOTAL RECURSOS 2022'!$N:$N)</f>
        <v>0</v>
      </c>
      <c r="J233" s="22">
        <f>+SUMIF('TOTAL RECURSOS 2022'!$P:$P,CONCATENATE("E006",$A233,4,$F$8),'TOTAL RECURSOS 2022'!$N:$N)</f>
        <v>245000</v>
      </c>
    </row>
    <row r="234" spans="1:10" ht="17.100000000000001" customHeight="1" x14ac:dyDescent="0.25">
      <c r="A234" s="28" t="s">
        <v>61</v>
      </c>
      <c r="B234" s="29" t="s">
        <v>364</v>
      </c>
      <c r="C234" s="22">
        <f>+SUM(D234:J234)</f>
        <v>380000</v>
      </c>
      <c r="D234" s="22">
        <f>+SUMIF('TOTAL RECURSOS 2022'!$P:$P,CONCATENATE("O001",$A234,1,$F$8),'TOTAL RECURSOS 2022'!$N:$N)</f>
        <v>0</v>
      </c>
      <c r="E234" s="22">
        <f>+SUMIF('TOTAL RECURSOS 2022'!$P:$P,CONCATENATE("M001",$A234,1,$F$8),'TOTAL RECURSOS 2022'!$N:$N)</f>
        <v>0</v>
      </c>
      <c r="F234" s="22">
        <f>+SUMIF('TOTAL RECURSOS 2022'!$P:$P,CONCATENATE("E006",$A234,1,$F$8),'TOTAL RECURSOS 2022'!$N:$N)</f>
        <v>0</v>
      </c>
      <c r="G234" s="22">
        <f>+SUMIF('TOTAL RECURSOS 2022'!$P:$P,CONCATENATE("K024",$A234,1,$G$8),'TOTAL RECURSOS 2022'!$N:$N)</f>
        <v>0</v>
      </c>
      <c r="H234" s="22">
        <f>+SUMIF('TOTAL RECURSOS 2022'!$P:$P,CONCATENATE("O001",$A234,4,$F$8),'TOTAL RECURSOS 2022'!$N:$N)</f>
        <v>9058</v>
      </c>
      <c r="I234" s="22">
        <f>+SUMIF('TOTAL RECURSOS 2022'!$P:$P,CONCATENATE("M001",$A234,4,$F$8),'TOTAL RECURSOS 2022'!$N:$N)</f>
        <v>12240</v>
      </c>
      <c r="J234" s="22">
        <f>+SUMIF('TOTAL RECURSOS 2022'!$P:$P,CONCATENATE("E006",$A234,4,$F$8),'TOTAL RECURSOS 2022'!$N:$N)</f>
        <v>358702</v>
      </c>
    </row>
    <row r="235" spans="1:10" ht="17.100000000000001" customHeight="1" x14ac:dyDescent="0.25">
      <c r="A235" s="28" t="s">
        <v>107</v>
      </c>
      <c r="B235" s="29" t="s">
        <v>365</v>
      </c>
      <c r="C235" s="22">
        <f>+SUM(D235:J235)</f>
        <v>170000</v>
      </c>
      <c r="D235" s="22">
        <f>+SUMIF('TOTAL RECURSOS 2022'!$P:$P,CONCATENATE("O001",$A235,1,$F$8),'TOTAL RECURSOS 2022'!$N:$N)</f>
        <v>0</v>
      </c>
      <c r="E235" s="22">
        <f>+SUMIF('TOTAL RECURSOS 2022'!$P:$P,CONCATENATE("M001",$A235,1,$F$8),'TOTAL RECURSOS 2022'!$N:$N)</f>
        <v>0</v>
      </c>
      <c r="F235" s="22">
        <f>+SUMIF('TOTAL RECURSOS 2022'!$P:$P,CONCATENATE("E006",$A235,1,$F$8),'TOTAL RECURSOS 2022'!$N:$N)</f>
        <v>0</v>
      </c>
      <c r="G235" s="22">
        <f>+SUMIF('TOTAL RECURSOS 2022'!$P:$P,CONCATENATE("K024",$A235,1,$G$8),'TOTAL RECURSOS 2022'!$N:$N)</f>
        <v>0</v>
      </c>
      <c r="H235" s="22">
        <f>+SUMIF('TOTAL RECURSOS 2022'!$P:$P,CONCATENATE("O001",$A235,4,$F$8),'TOTAL RECURSOS 2022'!$N:$N)</f>
        <v>0</v>
      </c>
      <c r="I235" s="22">
        <f>+SUMIF('TOTAL RECURSOS 2022'!$P:$P,CONCATENATE("M001",$A235,4,$F$8),'TOTAL RECURSOS 2022'!$N:$N)</f>
        <v>0</v>
      </c>
      <c r="J235" s="22">
        <f>+SUMIF('TOTAL RECURSOS 2022'!$P:$P,CONCATENATE("E006",$A235,4,$F$8),'TOTAL RECURSOS 2022'!$N:$N)</f>
        <v>170000</v>
      </c>
    </row>
    <row r="236" spans="1:10" ht="17.100000000000001" customHeight="1" x14ac:dyDescent="0.25">
      <c r="A236" s="27" t="s">
        <v>192</v>
      </c>
      <c r="B236" s="21" t="s">
        <v>366</v>
      </c>
      <c r="C236" s="22">
        <f t="shared" ref="C236:J236" si="99">+C237+C238</f>
        <v>1680000</v>
      </c>
      <c r="D236" s="22">
        <f t="shared" si="99"/>
        <v>0</v>
      </c>
      <c r="E236" s="22">
        <f t="shared" si="99"/>
        <v>0</v>
      </c>
      <c r="F236" s="22">
        <f t="shared" si="99"/>
        <v>0</v>
      </c>
      <c r="G236" s="22">
        <f t="shared" si="99"/>
        <v>0</v>
      </c>
      <c r="H236" s="22">
        <f t="shared" si="99"/>
        <v>17527</v>
      </c>
      <c r="I236" s="22">
        <f t="shared" si="99"/>
        <v>16110</v>
      </c>
      <c r="J236" s="22">
        <f t="shared" si="99"/>
        <v>1646363</v>
      </c>
    </row>
    <row r="237" spans="1:10" ht="17.100000000000001" customHeight="1" x14ac:dyDescent="0.25">
      <c r="A237" s="28" t="s">
        <v>69</v>
      </c>
      <c r="B237" s="21" t="s">
        <v>367</v>
      </c>
      <c r="C237" s="22">
        <f>+SUM(D237:J237)</f>
        <v>1050000</v>
      </c>
      <c r="D237" s="22">
        <f>+SUMIF('TOTAL RECURSOS 2022'!$P:$P,CONCATENATE("O001",$A237,1,$F$8),'TOTAL RECURSOS 2022'!$N:$N)</f>
        <v>0</v>
      </c>
      <c r="E237" s="22">
        <f>+SUMIF('TOTAL RECURSOS 2022'!$P:$P,CONCATENATE("M001",$A237,1,$F$8),'TOTAL RECURSOS 2022'!$N:$N)</f>
        <v>0</v>
      </c>
      <c r="F237" s="22">
        <f>+SUMIF('TOTAL RECURSOS 2022'!$P:$P,CONCATENATE("E006",$A237,1,$F$8),'TOTAL RECURSOS 2022'!$N:$N)</f>
        <v>0</v>
      </c>
      <c r="G237" s="22">
        <f>+SUMIF('TOTAL RECURSOS 2022'!$P:$P,CONCATENATE("K024",$A237,1,$G$8),'TOTAL RECURSOS 2022'!$N:$N)</f>
        <v>0</v>
      </c>
      <c r="H237" s="22">
        <f>+SUMIF('TOTAL RECURSOS 2022'!$P:$P,CONCATENATE("O001",$A237,4,$F$8),'TOTAL RECURSOS 2022'!$N:$N)</f>
        <v>0</v>
      </c>
      <c r="I237" s="22">
        <f>+SUMIF('TOTAL RECURSOS 2022'!$P:$P,CONCATENATE("M001",$A237,4,$F$8),'TOTAL RECURSOS 2022'!$N:$N)</f>
        <v>0</v>
      </c>
      <c r="J237" s="22">
        <f>+SUMIF('TOTAL RECURSOS 2022'!$P:$P,CONCATENATE("E006",$A237,4,$F$8),'TOTAL RECURSOS 2022'!$N:$N)</f>
        <v>1050000</v>
      </c>
    </row>
    <row r="238" spans="1:10" ht="17.100000000000001" customHeight="1" x14ac:dyDescent="0.25">
      <c r="A238" s="28" t="s">
        <v>62</v>
      </c>
      <c r="B238" s="21" t="s">
        <v>368</v>
      </c>
      <c r="C238" s="22">
        <f>+SUM(D238:J238)</f>
        <v>630000</v>
      </c>
      <c r="D238" s="22">
        <f>+SUMIF('TOTAL RECURSOS 2022'!$P:$P,CONCATENATE("O001",$A238,1,$F$8),'TOTAL RECURSOS 2022'!$N:$N)</f>
        <v>0</v>
      </c>
      <c r="E238" s="22">
        <f>+SUMIF('TOTAL RECURSOS 2022'!$P:$P,CONCATENATE("M001",$A238,1,$F$8),'TOTAL RECURSOS 2022'!$N:$N)</f>
        <v>0</v>
      </c>
      <c r="F238" s="22">
        <f>+SUMIF('TOTAL RECURSOS 2022'!$P:$P,CONCATENATE("E006",$A238,1,$F$8),'TOTAL RECURSOS 2022'!$N:$N)</f>
        <v>0</v>
      </c>
      <c r="G238" s="22">
        <f>+SUMIF('TOTAL RECURSOS 2022'!$P:$P,CONCATENATE("K024",$A238,1,$G$8),'TOTAL RECURSOS 2022'!$N:$N)</f>
        <v>0</v>
      </c>
      <c r="H238" s="22">
        <f>+SUMIF('TOTAL RECURSOS 2022'!$P:$P,CONCATENATE("O001",$A238,4,$F$8),'TOTAL RECURSOS 2022'!$N:$N)</f>
        <v>17527</v>
      </c>
      <c r="I238" s="22">
        <f>+SUMIF('TOTAL RECURSOS 2022'!$P:$P,CONCATENATE("M001",$A238,4,$F$8),'TOTAL RECURSOS 2022'!$N:$N)</f>
        <v>16110</v>
      </c>
      <c r="J238" s="22">
        <f>+SUMIF('TOTAL RECURSOS 2022'!$P:$P,CONCATENATE("E006",$A238,4,$F$8),'TOTAL RECURSOS 2022'!$N:$N)</f>
        <v>596363</v>
      </c>
    </row>
    <row r="239" spans="1:10" ht="17.100000000000001" customHeight="1" x14ac:dyDescent="0.25">
      <c r="A239" s="27" t="s">
        <v>193</v>
      </c>
      <c r="B239" s="21" t="s">
        <v>369</v>
      </c>
      <c r="C239" s="22">
        <f t="shared" ref="C239:J239" si="100">+C240</f>
        <v>1100000</v>
      </c>
      <c r="D239" s="22">
        <f t="shared" si="100"/>
        <v>0</v>
      </c>
      <c r="E239" s="22">
        <f t="shared" si="100"/>
        <v>0</v>
      </c>
      <c r="F239" s="22">
        <f t="shared" si="100"/>
        <v>0</v>
      </c>
      <c r="G239" s="22">
        <f t="shared" si="100"/>
        <v>0</v>
      </c>
      <c r="H239" s="22">
        <f t="shared" si="100"/>
        <v>0</v>
      </c>
      <c r="I239" s="22">
        <f t="shared" si="100"/>
        <v>0</v>
      </c>
      <c r="J239" s="22">
        <f t="shared" si="100"/>
        <v>1100000</v>
      </c>
    </row>
    <row r="240" spans="1:10" ht="17.100000000000001" customHeight="1" x14ac:dyDescent="0.25">
      <c r="A240" s="28" t="s">
        <v>108</v>
      </c>
      <c r="B240" s="29" t="s">
        <v>370</v>
      </c>
      <c r="C240" s="22">
        <f>+SUM(D240:J240)</f>
        <v>1100000</v>
      </c>
      <c r="D240" s="22">
        <f>+SUMIF('TOTAL RECURSOS 2022'!$P:$P,CONCATENATE("O001",$A240,1,$F$8),'TOTAL RECURSOS 2022'!$N:$N)</f>
        <v>0</v>
      </c>
      <c r="E240" s="22">
        <f>+SUMIF('TOTAL RECURSOS 2022'!$P:$P,CONCATENATE("M001",$A240,1,$F$8),'TOTAL RECURSOS 2022'!$N:$N)</f>
        <v>0</v>
      </c>
      <c r="F240" s="22">
        <f>+SUMIF('TOTAL RECURSOS 2022'!$P:$P,CONCATENATE("E006",$A240,1,$F$8),'TOTAL RECURSOS 2022'!$N:$N)</f>
        <v>0</v>
      </c>
      <c r="G240" s="22">
        <f>+SUMIF('TOTAL RECURSOS 2022'!$P:$P,CONCATENATE("K024",$A240,1,$G$8),'TOTAL RECURSOS 2022'!$N:$N)</f>
        <v>0</v>
      </c>
      <c r="H240" s="22">
        <f>+SUMIF('TOTAL RECURSOS 2022'!$P:$P,CONCATENATE("O001",$A240,4,$F$8),'TOTAL RECURSOS 2022'!$N:$N)</f>
        <v>0</v>
      </c>
      <c r="I240" s="22">
        <f>+SUMIF('TOTAL RECURSOS 2022'!$P:$P,CONCATENATE("M001",$A240,4,$F$8),'TOTAL RECURSOS 2022'!$N:$N)</f>
        <v>0</v>
      </c>
      <c r="J240" s="22">
        <f>+SUMIF('TOTAL RECURSOS 2022'!$P:$P,CONCATENATE("E006",$A240,4,$F$8),'TOTAL RECURSOS 2022'!$N:$N)</f>
        <v>1100000</v>
      </c>
    </row>
    <row r="241" spans="1:10" s="9" customFormat="1" ht="17.100000000000001" customHeight="1" x14ac:dyDescent="0.2">
      <c r="A241" s="26">
        <v>3800</v>
      </c>
      <c r="B241" s="19" t="s">
        <v>371</v>
      </c>
      <c r="C241" s="20">
        <f>+C242+C244+C246+C248</f>
        <v>3200000</v>
      </c>
      <c r="D241" s="20">
        <f t="shared" ref="D241:J241" si="101">+D242+D244+D246+D248</f>
        <v>0</v>
      </c>
      <c r="E241" s="20">
        <f t="shared" si="101"/>
        <v>0</v>
      </c>
      <c r="F241" s="20">
        <f t="shared" si="101"/>
        <v>0</v>
      </c>
      <c r="G241" s="20">
        <f t="shared" si="101"/>
        <v>0</v>
      </c>
      <c r="H241" s="20">
        <f t="shared" si="101"/>
        <v>0</v>
      </c>
      <c r="I241" s="20">
        <f t="shared" si="101"/>
        <v>0</v>
      </c>
      <c r="J241" s="20">
        <f t="shared" si="101"/>
        <v>3200000</v>
      </c>
    </row>
    <row r="242" spans="1:10" ht="17.100000000000001" customHeight="1" x14ac:dyDescent="0.25">
      <c r="A242" s="27" t="s">
        <v>194</v>
      </c>
      <c r="B242" s="21" t="s">
        <v>372</v>
      </c>
      <c r="C242" s="22">
        <f t="shared" ref="C242:J242" si="102">+C243</f>
        <v>0</v>
      </c>
      <c r="D242" s="22">
        <f t="shared" si="102"/>
        <v>0</v>
      </c>
      <c r="E242" s="22">
        <f t="shared" si="102"/>
        <v>0</v>
      </c>
      <c r="F242" s="22">
        <f t="shared" si="102"/>
        <v>0</v>
      </c>
      <c r="G242" s="22">
        <f t="shared" si="102"/>
        <v>0</v>
      </c>
      <c r="H242" s="22">
        <f t="shared" si="102"/>
        <v>0</v>
      </c>
      <c r="I242" s="22">
        <f t="shared" si="102"/>
        <v>0</v>
      </c>
      <c r="J242" s="22">
        <f t="shared" si="102"/>
        <v>0</v>
      </c>
    </row>
    <row r="243" spans="1:10" ht="17.100000000000001" customHeight="1" x14ac:dyDescent="0.25">
      <c r="A243" s="28" t="s">
        <v>70</v>
      </c>
      <c r="B243" s="21" t="s">
        <v>373</v>
      </c>
      <c r="C243" s="22">
        <f>+SUM(D243:J243)</f>
        <v>0</v>
      </c>
      <c r="D243" s="22">
        <f>+SUMIF('TOTAL RECURSOS 2022'!$P:$P,CONCATENATE("O001",$A243,1,$F$8),'TOTAL RECURSOS 2022'!$N:$N)</f>
        <v>0</v>
      </c>
      <c r="E243" s="22">
        <f>+SUMIF('TOTAL RECURSOS 2022'!$P:$P,CONCATENATE("M001",$A243,1,$F$8),'TOTAL RECURSOS 2022'!$N:$N)</f>
        <v>0</v>
      </c>
      <c r="F243" s="22">
        <f>+SUMIF('TOTAL RECURSOS 2022'!$P:$P,CONCATENATE("E006",$A243,1,$F$8),'TOTAL RECURSOS 2022'!$N:$N)</f>
        <v>0</v>
      </c>
      <c r="G243" s="22">
        <f>+SUMIF('TOTAL RECURSOS 2022'!$P:$P,CONCATENATE("K024",$A243,1,$G$8),'TOTAL RECURSOS 2022'!$N:$N)</f>
        <v>0</v>
      </c>
      <c r="H243" s="22">
        <f>+SUMIF('TOTAL RECURSOS 2022'!$P:$P,CONCATENATE("O001",$A243,4,$F$8),'TOTAL RECURSOS 2022'!$N:$N)</f>
        <v>0</v>
      </c>
      <c r="I243" s="22">
        <f>+SUMIF('TOTAL RECURSOS 2022'!$P:$P,CONCATENATE("M001",$A243,4,$F$8),'TOTAL RECURSOS 2022'!$N:$N)</f>
        <v>0</v>
      </c>
      <c r="J243" s="22">
        <f>+SUMIF('TOTAL RECURSOS 2022'!$P:$P,CONCATENATE("E006",$A243,4,$F$8),'TOTAL RECURSOS 2022'!$N:$N)</f>
        <v>0</v>
      </c>
    </row>
    <row r="244" spans="1:10" ht="17.100000000000001" customHeight="1" x14ac:dyDescent="0.25">
      <c r="A244" s="27" t="s">
        <v>195</v>
      </c>
      <c r="B244" s="21" t="s">
        <v>374</v>
      </c>
      <c r="C244" s="22">
        <f t="shared" ref="C244:J244" si="103">+C245</f>
        <v>3200000</v>
      </c>
      <c r="D244" s="22">
        <f t="shared" si="103"/>
        <v>0</v>
      </c>
      <c r="E244" s="22">
        <f t="shared" si="103"/>
        <v>0</v>
      </c>
      <c r="F244" s="22">
        <f t="shared" si="103"/>
        <v>0</v>
      </c>
      <c r="G244" s="22">
        <f t="shared" si="103"/>
        <v>0</v>
      </c>
      <c r="H244" s="22">
        <f t="shared" si="103"/>
        <v>0</v>
      </c>
      <c r="I244" s="22">
        <f t="shared" si="103"/>
        <v>0</v>
      </c>
      <c r="J244" s="22">
        <f t="shared" si="103"/>
        <v>3200000</v>
      </c>
    </row>
    <row r="245" spans="1:10" ht="17.100000000000001" customHeight="1" x14ac:dyDescent="0.25">
      <c r="A245" s="28" t="s">
        <v>109</v>
      </c>
      <c r="B245" s="21" t="s">
        <v>374</v>
      </c>
      <c r="C245" s="22">
        <f>+SUM(D245:J245)</f>
        <v>3200000</v>
      </c>
      <c r="D245" s="22">
        <f>+SUMIF('TOTAL RECURSOS 2022'!$P:$P,CONCATENATE("O001",$A245,1,$F$8),'TOTAL RECURSOS 2022'!$N:$N)</f>
        <v>0</v>
      </c>
      <c r="E245" s="22">
        <f>+SUMIF('TOTAL RECURSOS 2022'!$P:$P,CONCATENATE("M001",$A245,1,$F$8),'TOTAL RECURSOS 2022'!$N:$N)</f>
        <v>0</v>
      </c>
      <c r="F245" s="22">
        <f>+SUMIF('TOTAL RECURSOS 2022'!$P:$P,CONCATENATE("E006",$A245,1,$F$8),'TOTAL RECURSOS 2022'!$N:$N)</f>
        <v>0</v>
      </c>
      <c r="G245" s="22">
        <f>+SUMIF('TOTAL RECURSOS 2022'!$P:$P,CONCATENATE("K024",$A245,1,$G$8),'TOTAL RECURSOS 2022'!$N:$N)</f>
        <v>0</v>
      </c>
      <c r="H245" s="22">
        <f>+SUMIF('TOTAL RECURSOS 2022'!$P:$P,CONCATENATE("O001",$A245,4,$F$8),'TOTAL RECURSOS 2022'!$N:$N)</f>
        <v>0</v>
      </c>
      <c r="I245" s="22">
        <f>+SUMIF('TOTAL RECURSOS 2022'!$P:$P,CONCATENATE("M001",$A245,4,$F$8),'TOTAL RECURSOS 2022'!$N:$N)</f>
        <v>0</v>
      </c>
      <c r="J245" s="22">
        <f>+SUMIF('TOTAL RECURSOS 2022'!$P:$P,CONCATENATE("E006",$A245,4,$F$8),'TOTAL RECURSOS 2022'!$N:$N)</f>
        <v>3200000</v>
      </c>
    </row>
    <row r="246" spans="1:10" ht="17.100000000000001" customHeight="1" x14ac:dyDescent="0.25">
      <c r="A246" s="27">
        <v>384</v>
      </c>
      <c r="B246" s="21" t="s">
        <v>494</v>
      </c>
      <c r="C246" s="22">
        <f t="shared" ref="C246:J248" si="104">+C247</f>
        <v>0</v>
      </c>
      <c r="D246" s="22">
        <f t="shared" si="104"/>
        <v>0</v>
      </c>
      <c r="E246" s="22">
        <f t="shared" si="104"/>
        <v>0</v>
      </c>
      <c r="F246" s="22">
        <f t="shared" si="104"/>
        <v>0</v>
      </c>
      <c r="G246" s="22">
        <f t="shared" si="104"/>
        <v>0</v>
      </c>
      <c r="H246" s="22">
        <f t="shared" si="104"/>
        <v>0</v>
      </c>
      <c r="I246" s="22">
        <f t="shared" si="104"/>
        <v>0</v>
      </c>
      <c r="J246" s="22">
        <f t="shared" si="104"/>
        <v>0</v>
      </c>
    </row>
    <row r="247" spans="1:10" ht="17.100000000000001" customHeight="1" x14ac:dyDescent="0.25">
      <c r="A247" s="28">
        <v>38401</v>
      </c>
      <c r="B247" s="21" t="s">
        <v>494</v>
      </c>
      <c r="C247" s="22">
        <f>+SUM(D247:J247)</f>
        <v>0</v>
      </c>
      <c r="D247" s="22">
        <f>+SUMIF('TOTAL RECURSOS 2022'!$P:$P,CONCATENATE("O001",$A247,1,$F$8),'TOTAL RECURSOS 2022'!$N:$N)</f>
        <v>0</v>
      </c>
      <c r="E247" s="22">
        <f>+SUMIF('TOTAL RECURSOS 2022'!$P:$P,CONCATENATE("M001",$A247,1,$F$8),'TOTAL RECURSOS 2022'!$N:$N)</f>
        <v>0</v>
      </c>
      <c r="F247" s="22">
        <f>+SUMIF('TOTAL RECURSOS 2022'!$P:$P,CONCATENATE("E006",$A247,1,$F$8),'TOTAL RECURSOS 2022'!$N:$N)</f>
        <v>0</v>
      </c>
      <c r="G247" s="22">
        <f>+SUMIF('TOTAL RECURSOS 2022'!$P:$P,CONCATENATE("K024",$A247,1,$G$8),'TOTAL RECURSOS 2022'!$N:$N)</f>
        <v>0</v>
      </c>
      <c r="H247" s="22">
        <f>+SUMIF('TOTAL RECURSOS 2022'!$P:$P,CONCATENATE("O001",$A247,4,$F$8),'TOTAL RECURSOS 2022'!$N:$N)</f>
        <v>0</v>
      </c>
      <c r="I247" s="22">
        <f>+SUMIF('TOTAL RECURSOS 2022'!$P:$P,CONCATENATE("M001",$A247,4,$F$8),'TOTAL RECURSOS 2022'!$N:$N)</f>
        <v>0</v>
      </c>
      <c r="J247" s="22">
        <f>+SUMIF('TOTAL RECURSOS 2022'!$P:$P,CONCATENATE("E006",$A247,4,$F$8),'TOTAL RECURSOS 2022'!$N:$N)</f>
        <v>0</v>
      </c>
    </row>
    <row r="248" spans="1:10" ht="17.100000000000001" customHeight="1" x14ac:dyDescent="0.25">
      <c r="A248" s="27" t="s">
        <v>196</v>
      </c>
      <c r="B248" s="21" t="s">
        <v>375</v>
      </c>
      <c r="C248" s="22">
        <f t="shared" si="104"/>
        <v>0</v>
      </c>
      <c r="D248" s="22">
        <f t="shared" si="104"/>
        <v>0</v>
      </c>
      <c r="E248" s="22">
        <f t="shared" si="104"/>
        <v>0</v>
      </c>
      <c r="F248" s="22">
        <f t="shared" si="104"/>
        <v>0</v>
      </c>
      <c r="G248" s="22">
        <f t="shared" si="104"/>
        <v>0</v>
      </c>
      <c r="H248" s="22">
        <f t="shared" si="104"/>
        <v>0</v>
      </c>
      <c r="I248" s="22">
        <f t="shared" si="104"/>
        <v>0</v>
      </c>
      <c r="J248" s="22">
        <f t="shared" si="104"/>
        <v>0</v>
      </c>
    </row>
    <row r="249" spans="1:10" ht="17.100000000000001" customHeight="1" x14ac:dyDescent="0.25">
      <c r="A249" s="28" t="s">
        <v>110</v>
      </c>
      <c r="B249" s="21" t="s">
        <v>376</v>
      </c>
      <c r="C249" s="22">
        <f>+SUM(D249:J249)</f>
        <v>0</v>
      </c>
      <c r="D249" s="22">
        <f>+SUMIF('TOTAL RECURSOS 2022'!$P:$P,CONCATENATE("O001",$A249,1,$F$8),'TOTAL RECURSOS 2022'!$N:$N)</f>
        <v>0</v>
      </c>
      <c r="E249" s="22">
        <f>+SUMIF('TOTAL RECURSOS 2022'!$P:$P,CONCATENATE("M001",$A249,1,$F$8),'TOTAL RECURSOS 2022'!$N:$N)</f>
        <v>0</v>
      </c>
      <c r="F249" s="22">
        <f>+SUMIF('TOTAL RECURSOS 2022'!$P:$P,CONCATENATE("E006",$A249,1,$F$8),'TOTAL RECURSOS 2022'!$N:$N)</f>
        <v>0</v>
      </c>
      <c r="G249" s="22">
        <f>+SUMIF('TOTAL RECURSOS 2022'!$P:$P,CONCATENATE("K024",$A249,1,$G$8),'TOTAL RECURSOS 2022'!$N:$N)</f>
        <v>0</v>
      </c>
      <c r="H249" s="22">
        <f>+SUMIF('TOTAL RECURSOS 2022'!$P:$P,CONCATENATE("O001",$A249,4,$F$8),'TOTAL RECURSOS 2022'!$N:$N)</f>
        <v>0</v>
      </c>
      <c r="I249" s="22">
        <f>+SUMIF('TOTAL RECURSOS 2022'!$P:$P,CONCATENATE("M001",$A249,4,$F$8),'TOTAL RECURSOS 2022'!$N:$N)</f>
        <v>0</v>
      </c>
      <c r="J249" s="22">
        <f>+SUMIF('TOTAL RECURSOS 2022'!$P:$P,CONCATENATE("E006",$A249,4,$F$8),'TOTAL RECURSOS 2022'!$N:$N)</f>
        <v>0</v>
      </c>
    </row>
    <row r="250" spans="1:10" s="9" customFormat="1" ht="17.100000000000001" customHeight="1" x14ac:dyDescent="0.2">
      <c r="A250" s="26">
        <v>3900</v>
      </c>
      <c r="B250" s="19" t="s">
        <v>377</v>
      </c>
      <c r="C250" s="20">
        <f>+C251+C253+C256+C258+C260</f>
        <v>3444102</v>
      </c>
      <c r="D250" s="20">
        <f t="shared" ref="D250:J250" si="105">+D251+D253+D256+D258+D260</f>
        <v>73932</v>
      </c>
      <c r="E250" s="20">
        <f t="shared" si="105"/>
        <v>213337</v>
      </c>
      <c r="F250" s="20">
        <f t="shared" si="105"/>
        <v>2252461</v>
      </c>
      <c r="G250" s="20">
        <f t="shared" si="105"/>
        <v>0</v>
      </c>
      <c r="H250" s="20">
        <f t="shared" si="105"/>
        <v>16421</v>
      </c>
      <c r="I250" s="20">
        <f t="shared" si="105"/>
        <v>0</v>
      </c>
      <c r="J250" s="20">
        <f t="shared" si="105"/>
        <v>887951</v>
      </c>
    </row>
    <row r="251" spans="1:10" ht="17.100000000000001" customHeight="1" x14ac:dyDescent="0.25">
      <c r="A251" s="27">
        <v>391</v>
      </c>
      <c r="B251" s="21" t="s">
        <v>497</v>
      </c>
      <c r="C251" s="22">
        <f>+C252</f>
        <v>0</v>
      </c>
      <c r="D251" s="22">
        <f t="shared" ref="D251:J251" si="106">+D252</f>
        <v>0</v>
      </c>
      <c r="E251" s="22">
        <f t="shared" si="106"/>
        <v>0</v>
      </c>
      <c r="F251" s="22">
        <f t="shared" si="106"/>
        <v>0</v>
      </c>
      <c r="G251" s="22">
        <f t="shared" si="106"/>
        <v>0</v>
      </c>
      <c r="H251" s="22">
        <f t="shared" si="106"/>
        <v>0</v>
      </c>
      <c r="I251" s="22">
        <f t="shared" si="106"/>
        <v>0</v>
      </c>
      <c r="J251" s="22">
        <f t="shared" si="106"/>
        <v>0</v>
      </c>
    </row>
    <row r="252" spans="1:10" ht="17.100000000000001" customHeight="1" x14ac:dyDescent="0.25">
      <c r="A252" s="28">
        <v>39101</v>
      </c>
      <c r="B252" s="21" t="s">
        <v>498</v>
      </c>
      <c r="C252" s="22">
        <f>+SUM(D252:J252)</f>
        <v>0</v>
      </c>
      <c r="D252" s="22">
        <f>+SUMIF('TOTAL RECURSOS 2022'!$P:$P,CONCATENATE("O001",$A252,1,$F$8),'TOTAL RECURSOS 2022'!$N:$N)</f>
        <v>0</v>
      </c>
      <c r="E252" s="22">
        <f>+SUMIF('TOTAL RECURSOS 2022'!$P:$P,CONCATENATE("M001",$A252,1,$F$8),'TOTAL RECURSOS 2022'!$N:$N)</f>
        <v>0</v>
      </c>
      <c r="F252" s="22">
        <f>+SUMIF('TOTAL RECURSOS 2022'!$P:$P,CONCATENATE("E006",$A252,1,$F$8),'TOTAL RECURSOS 2022'!$N:$N)</f>
        <v>0</v>
      </c>
      <c r="G252" s="22">
        <f>+SUMIF('TOTAL RECURSOS 2022'!$P:$P,CONCATENATE("K024",$A252,1,$G$8),'TOTAL RECURSOS 2022'!$N:$N)</f>
        <v>0</v>
      </c>
      <c r="H252" s="22">
        <f>+SUMIF('TOTAL RECURSOS 2022'!$P:$P,CONCATENATE("O001",$A252,4,$F$8),'TOTAL RECURSOS 2022'!$N:$N)</f>
        <v>0</v>
      </c>
      <c r="I252" s="22">
        <f>+SUMIF('TOTAL RECURSOS 2022'!$P:$P,CONCATENATE("M001",$A252,4,$F$8),'TOTAL RECURSOS 2022'!$N:$N)</f>
        <v>0</v>
      </c>
      <c r="J252" s="22">
        <f>+SUMIF('TOTAL RECURSOS 2022'!$P:$P,CONCATENATE("E006",$A252,4,$F$8),'TOTAL RECURSOS 2022'!$N:$N)</f>
        <v>0</v>
      </c>
    </row>
    <row r="253" spans="1:10" ht="17.100000000000001" customHeight="1" x14ac:dyDescent="0.25">
      <c r="A253" s="27" t="s">
        <v>197</v>
      </c>
      <c r="B253" s="21" t="s">
        <v>378</v>
      </c>
      <c r="C253" s="22">
        <f t="shared" ref="C253:J253" si="107">+C254+C255</f>
        <v>450000</v>
      </c>
      <c r="D253" s="22">
        <f t="shared" si="107"/>
        <v>0</v>
      </c>
      <c r="E253" s="22">
        <f t="shared" si="107"/>
        <v>0</v>
      </c>
      <c r="F253" s="22">
        <f t="shared" si="107"/>
        <v>0</v>
      </c>
      <c r="G253" s="22">
        <f t="shared" si="107"/>
        <v>0</v>
      </c>
      <c r="H253" s="22">
        <f t="shared" si="107"/>
        <v>0</v>
      </c>
      <c r="I253" s="22">
        <f t="shared" si="107"/>
        <v>0</v>
      </c>
      <c r="J253" s="22">
        <f t="shared" si="107"/>
        <v>450000</v>
      </c>
    </row>
    <row r="254" spans="1:10" ht="17.100000000000001" customHeight="1" x14ac:dyDescent="0.25">
      <c r="A254" s="28" t="s">
        <v>111</v>
      </c>
      <c r="B254" s="21" t="s">
        <v>379</v>
      </c>
      <c r="C254" s="22">
        <f>+SUM(D254:J254)</f>
        <v>220000</v>
      </c>
      <c r="D254" s="22">
        <f>+SUMIF('TOTAL RECURSOS 2022'!$P:$P,CONCATENATE("O001",$A254,1,$F$8),'TOTAL RECURSOS 2022'!$N:$N)</f>
        <v>0</v>
      </c>
      <c r="E254" s="22">
        <f>+SUMIF('TOTAL RECURSOS 2022'!$P:$P,CONCATENATE("M001",$A254,1,$F$8),'TOTAL RECURSOS 2022'!$N:$N)</f>
        <v>0</v>
      </c>
      <c r="F254" s="22">
        <f>+SUMIF('TOTAL RECURSOS 2022'!$P:$P,CONCATENATE("E006",$A254,1,$F$8),'TOTAL RECURSOS 2022'!$N:$N)</f>
        <v>0</v>
      </c>
      <c r="G254" s="22">
        <f>+SUMIF('TOTAL RECURSOS 2022'!$P:$P,CONCATENATE("K024",$A254,1,$G$8),'TOTAL RECURSOS 2022'!$N:$N)</f>
        <v>0</v>
      </c>
      <c r="H254" s="22">
        <f>+SUMIF('TOTAL RECURSOS 2022'!$P:$P,CONCATENATE("O001",$A254,4,$F$8),'TOTAL RECURSOS 2022'!$N:$N)</f>
        <v>0</v>
      </c>
      <c r="I254" s="22">
        <f>+SUMIF('TOTAL RECURSOS 2022'!$P:$P,CONCATENATE("M001",$A254,4,$F$8),'TOTAL RECURSOS 2022'!$N:$N)</f>
        <v>0</v>
      </c>
      <c r="J254" s="22">
        <f>+SUMIF('TOTAL RECURSOS 2022'!$P:$P,CONCATENATE("E006",$A254,4,$F$8),'TOTAL RECURSOS 2022'!$N:$N)</f>
        <v>220000</v>
      </c>
    </row>
    <row r="255" spans="1:10" ht="17.100000000000001" customHeight="1" x14ac:dyDescent="0.25">
      <c r="A255" s="28" t="s">
        <v>71</v>
      </c>
      <c r="B255" s="21" t="s">
        <v>380</v>
      </c>
      <c r="C255" s="22">
        <f>+SUM(D255:J255)</f>
        <v>230000</v>
      </c>
      <c r="D255" s="22">
        <f>+SUMIF('TOTAL RECURSOS 2022'!$P:$P,CONCATENATE("O001",$A255,1,$F$8),'TOTAL RECURSOS 2022'!$N:$N)</f>
        <v>0</v>
      </c>
      <c r="E255" s="22">
        <f>+SUMIF('TOTAL RECURSOS 2022'!$P:$P,CONCATENATE("M001",$A255,1,$F$8),'TOTAL RECURSOS 2022'!$N:$N)</f>
        <v>0</v>
      </c>
      <c r="F255" s="22">
        <f>+SUMIF('TOTAL RECURSOS 2022'!$P:$P,CONCATENATE("E006",$A255,1,$F$8),'TOTAL RECURSOS 2022'!$N:$N)</f>
        <v>0</v>
      </c>
      <c r="G255" s="22">
        <f>+SUMIF('TOTAL RECURSOS 2022'!$P:$P,CONCATENATE("K024",$A255,1,$G$8),'TOTAL RECURSOS 2022'!$N:$N)</f>
        <v>0</v>
      </c>
      <c r="H255" s="22">
        <f>+SUMIF('TOTAL RECURSOS 2022'!$P:$P,CONCATENATE("O001",$A255,4,$F$8),'TOTAL RECURSOS 2022'!$N:$N)</f>
        <v>0</v>
      </c>
      <c r="I255" s="22">
        <f>+SUMIF('TOTAL RECURSOS 2022'!$P:$P,CONCATENATE("M001",$A255,4,$F$8),'TOTAL RECURSOS 2022'!$N:$N)</f>
        <v>0</v>
      </c>
      <c r="J255" s="22">
        <f>+SUMIF('TOTAL RECURSOS 2022'!$P:$P,CONCATENATE("E006",$A255,4,$F$8),'TOTAL RECURSOS 2022'!$N:$N)</f>
        <v>230000</v>
      </c>
    </row>
    <row r="256" spans="1:10" ht="17.100000000000001" customHeight="1" x14ac:dyDescent="0.25">
      <c r="A256" s="27" t="s">
        <v>198</v>
      </c>
      <c r="B256" s="21" t="s">
        <v>381</v>
      </c>
      <c r="C256" s="22">
        <f t="shared" ref="C256:J256" si="108">+C257</f>
        <v>430000</v>
      </c>
      <c r="D256" s="22">
        <f t="shared" si="108"/>
        <v>0</v>
      </c>
      <c r="E256" s="22">
        <f t="shared" si="108"/>
        <v>0</v>
      </c>
      <c r="F256" s="22">
        <f t="shared" si="108"/>
        <v>0</v>
      </c>
      <c r="G256" s="22">
        <f t="shared" si="108"/>
        <v>0</v>
      </c>
      <c r="H256" s="22">
        <f t="shared" si="108"/>
        <v>0</v>
      </c>
      <c r="I256" s="22">
        <f t="shared" si="108"/>
        <v>0</v>
      </c>
      <c r="J256" s="22">
        <f t="shared" si="108"/>
        <v>430000</v>
      </c>
    </row>
    <row r="257" spans="1:10" ht="17.100000000000001" customHeight="1" x14ac:dyDescent="0.25">
      <c r="A257" s="28" t="s">
        <v>112</v>
      </c>
      <c r="B257" s="21" t="s">
        <v>381</v>
      </c>
      <c r="C257" s="22">
        <f>+SUM(D257:J257)</f>
        <v>430000</v>
      </c>
      <c r="D257" s="22">
        <f>+SUMIF('TOTAL RECURSOS 2022'!$P:$P,CONCATENATE("O001",$A257,1,$F$8),'TOTAL RECURSOS 2022'!$N:$N)</f>
        <v>0</v>
      </c>
      <c r="E257" s="22">
        <f>+SUMIF('TOTAL RECURSOS 2022'!$P:$P,CONCATENATE("M001",$A257,1,$F$8),'TOTAL RECURSOS 2022'!$N:$N)</f>
        <v>0</v>
      </c>
      <c r="F257" s="22">
        <f>+SUMIF('TOTAL RECURSOS 2022'!$P:$P,CONCATENATE("E006",$A257,1,$F$8),'TOTAL RECURSOS 2022'!$N:$N)</f>
        <v>0</v>
      </c>
      <c r="G257" s="22">
        <f>+SUMIF('TOTAL RECURSOS 2022'!$P:$P,CONCATENATE("K024",$A257,1,$G$8),'TOTAL RECURSOS 2022'!$N:$N)</f>
        <v>0</v>
      </c>
      <c r="H257" s="22">
        <f>+SUMIF('TOTAL RECURSOS 2022'!$P:$P,CONCATENATE("O001",$A257,4,$F$8),'TOTAL RECURSOS 2022'!$N:$N)</f>
        <v>0</v>
      </c>
      <c r="I257" s="22">
        <f>+SUMIF('TOTAL RECURSOS 2022'!$P:$P,CONCATENATE("M001",$A257,4,$F$8),'TOTAL RECURSOS 2022'!$N:$N)</f>
        <v>0</v>
      </c>
      <c r="J257" s="22">
        <f>+SUMIF('TOTAL RECURSOS 2022'!$P:$P,CONCATENATE("E006",$A257,4,$F$8),'TOTAL RECURSOS 2022'!$N:$N)</f>
        <v>430000</v>
      </c>
    </row>
    <row r="258" spans="1:10" ht="17.100000000000001" customHeight="1" x14ac:dyDescent="0.25">
      <c r="A258" s="27" t="s">
        <v>199</v>
      </c>
      <c r="B258" s="21" t="s">
        <v>382</v>
      </c>
      <c r="C258" s="22">
        <f t="shared" ref="C258:J258" si="109">+C259</f>
        <v>0</v>
      </c>
      <c r="D258" s="22">
        <f t="shared" si="109"/>
        <v>0</v>
      </c>
      <c r="E258" s="22">
        <f t="shared" si="109"/>
        <v>0</v>
      </c>
      <c r="F258" s="22">
        <f t="shared" si="109"/>
        <v>0</v>
      </c>
      <c r="G258" s="22">
        <f t="shared" si="109"/>
        <v>0</v>
      </c>
      <c r="H258" s="22">
        <f t="shared" si="109"/>
        <v>0</v>
      </c>
      <c r="I258" s="22">
        <f t="shared" si="109"/>
        <v>0</v>
      </c>
      <c r="J258" s="22">
        <f t="shared" si="109"/>
        <v>0</v>
      </c>
    </row>
    <row r="259" spans="1:10" ht="17.100000000000001" customHeight="1" x14ac:dyDescent="0.25">
      <c r="A259" s="28" t="s">
        <v>113</v>
      </c>
      <c r="B259" s="21" t="s">
        <v>383</v>
      </c>
      <c r="C259" s="22">
        <f>+SUM(D259:J259)</f>
        <v>0</v>
      </c>
      <c r="D259" s="22">
        <f>+SUMIF('TOTAL RECURSOS 2022'!$P:$P,CONCATENATE("O001",$A259,1,$F$8),'TOTAL RECURSOS 2022'!$N:$N)</f>
        <v>0</v>
      </c>
      <c r="E259" s="22">
        <f>+SUMIF('TOTAL RECURSOS 2022'!$P:$P,CONCATENATE("M001",$A259,1,$F$8),'TOTAL RECURSOS 2022'!$N:$N)</f>
        <v>0</v>
      </c>
      <c r="F259" s="22">
        <f>+SUMIF('TOTAL RECURSOS 2022'!$P:$P,CONCATENATE("E006",$A259,1,$F$8),'TOTAL RECURSOS 2022'!$N:$N)</f>
        <v>0</v>
      </c>
      <c r="G259" s="22">
        <f>+SUMIF('TOTAL RECURSOS 2022'!$P:$P,CONCATENATE("K024",$A259,1,$G$8),'TOTAL RECURSOS 2022'!$N:$N)</f>
        <v>0</v>
      </c>
      <c r="H259" s="22">
        <f>+SUMIF('TOTAL RECURSOS 2022'!$P:$P,CONCATENATE("O001",$A259,4,$F$8),'TOTAL RECURSOS 2022'!$N:$N)</f>
        <v>0</v>
      </c>
      <c r="I259" s="22">
        <f>+SUMIF('TOTAL RECURSOS 2022'!$P:$P,CONCATENATE("M001",$A259,4,$F$8),'TOTAL RECURSOS 2022'!$N:$N)</f>
        <v>0</v>
      </c>
      <c r="J259" s="22">
        <f>+SUMIF('TOTAL RECURSOS 2022'!$P:$P,CONCATENATE("E006",$A259,4,$F$8),'TOTAL RECURSOS 2022'!$N:$N)</f>
        <v>0</v>
      </c>
    </row>
    <row r="260" spans="1:10" ht="17.100000000000001" customHeight="1" x14ac:dyDescent="0.25">
      <c r="A260" s="27" t="s">
        <v>200</v>
      </c>
      <c r="B260" s="21" t="s">
        <v>384</v>
      </c>
      <c r="C260" s="22">
        <f t="shared" ref="C260:J260" si="110">+C261</f>
        <v>2564102</v>
      </c>
      <c r="D260" s="22">
        <f t="shared" si="110"/>
        <v>73932</v>
      </c>
      <c r="E260" s="22">
        <f t="shared" si="110"/>
        <v>213337</v>
      </c>
      <c r="F260" s="22">
        <f t="shared" si="110"/>
        <v>2252461</v>
      </c>
      <c r="G260" s="22">
        <f t="shared" si="110"/>
        <v>0</v>
      </c>
      <c r="H260" s="22">
        <f t="shared" si="110"/>
        <v>16421</v>
      </c>
      <c r="I260" s="22">
        <f t="shared" si="110"/>
        <v>0</v>
      </c>
      <c r="J260" s="22">
        <f t="shared" si="110"/>
        <v>7951</v>
      </c>
    </row>
    <row r="261" spans="1:10" ht="17.100000000000001" customHeight="1" x14ac:dyDescent="0.25">
      <c r="A261" s="28" t="s">
        <v>22</v>
      </c>
      <c r="B261" s="21" t="s">
        <v>385</v>
      </c>
      <c r="C261" s="22">
        <f>+SUM(D261:J261)</f>
        <v>2564102</v>
      </c>
      <c r="D261" s="22">
        <f>+SUMIF('TOTAL RECURSOS 2022'!$P:$P,CONCATENATE("O001",$A261,1,$F$8),'TOTAL RECURSOS 2022'!$N:$N)</f>
        <v>73932</v>
      </c>
      <c r="E261" s="22">
        <f>+SUMIF('TOTAL RECURSOS 2022'!$P:$P,CONCATENATE("M001",$A261,1,$F$8),'TOTAL RECURSOS 2022'!$N:$N)</f>
        <v>213337</v>
      </c>
      <c r="F261" s="22">
        <f>+SUMIF('TOTAL RECURSOS 2022'!$P:$P,CONCATENATE("E006",$A261,1,$F$8),'TOTAL RECURSOS 2022'!$N:$N)</f>
        <v>2252461</v>
      </c>
      <c r="G261" s="22">
        <f>+SUMIF('TOTAL RECURSOS 2022'!$P:$P,CONCATENATE("K024",$A261,1,$G$8),'TOTAL RECURSOS 2022'!$N:$N)</f>
        <v>0</v>
      </c>
      <c r="H261" s="22">
        <f>+SUMIF('TOTAL RECURSOS 2022'!$P:$P,CONCATENATE("O001",$A261,4,$F$8),'TOTAL RECURSOS 2022'!$N:$N)</f>
        <v>16421</v>
      </c>
      <c r="I261" s="22">
        <f>+SUMIF('TOTAL RECURSOS 2022'!$P:$P,CONCATENATE("M001",$A261,4,$F$8),'TOTAL RECURSOS 2022'!$N:$N)</f>
        <v>0</v>
      </c>
      <c r="J261" s="22">
        <f>+SUMIF('TOTAL RECURSOS 2022'!$P:$P,CONCATENATE("E006",$A261,4,$F$8),'TOTAL RECURSOS 2022'!$N:$N)</f>
        <v>7951</v>
      </c>
    </row>
    <row r="262" spans="1:10" s="9" customFormat="1" ht="17.100000000000001" hidden="1" customHeight="1" x14ac:dyDescent="0.2">
      <c r="A262" s="23">
        <v>5000</v>
      </c>
      <c r="B262" s="24" t="s">
        <v>386</v>
      </c>
      <c r="C262" s="18">
        <f t="shared" ref="C262:J262" si="111">+C263</f>
        <v>0</v>
      </c>
      <c r="D262" s="18">
        <f t="shared" si="111"/>
        <v>0</v>
      </c>
      <c r="E262" s="18">
        <f t="shared" si="111"/>
        <v>0</v>
      </c>
      <c r="F262" s="18">
        <f t="shared" si="111"/>
        <v>0</v>
      </c>
      <c r="G262" s="18">
        <f t="shared" si="111"/>
        <v>0</v>
      </c>
      <c r="H262" s="18">
        <f t="shared" si="111"/>
        <v>0</v>
      </c>
      <c r="I262" s="18">
        <f t="shared" si="111"/>
        <v>0</v>
      </c>
      <c r="J262" s="18">
        <f t="shared" si="111"/>
        <v>0</v>
      </c>
    </row>
    <row r="263" spans="1:10" s="9" customFormat="1" ht="17.100000000000001" hidden="1" customHeight="1" x14ac:dyDescent="0.2">
      <c r="A263" s="26">
        <v>5300</v>
      </c>
      <c r="B263" s="19" t="s">
        <v>387</v>
      </c>
      <c r="C263" s="20">
        <f t="shared" ref="C263:J263" si="112">+C264+C266</f>
        <v>0</v>
      </c>
      <c r="D263" s="20">
        <f t="shared" si="112"/>
        <v>0</v>
      </c>
      <c r="E263" s="20">
        <f t="shared" si="112"/>
        <v>0</v>
      </c>
      <c r="F263" s="20">
        <f t="shared" si="112"/>
        <v>0</v>
      </c>
      <c r="G263" s="20">
        <f t="shared" si="112"/>
        <v>0</v>
      </c>
      <c r="H263" s="20">
        <f t="shared" si="112"/>
        <v>0</v>
      </c>
      <c r="I263" s="20">
        <f t="shared" si="112"/>
        <v>0</v>
      </c>
      <c r="J263" s="20">
        <f t="shared" si="112"/>
        <v>0</v>
      </c>
    </row>
    <row r="264" spans="1:10" ht="17.100000000000001" hidden="1" customHeight="1" x14ac:dyDescent="0.25">
      <c r="A264" s="27" t="s">
        <v>201</v>
      </c>
      <c r="B264" s="21" t="s">
        <v>388</v>
      </c>
      <c r="C264" s="22">
        <f t="shared" ref="C264:J264" si="113">+C265</f>
        <v>0</v>
      </c>
      <c r="D264" s="22">
        <f t="shared" si="113"/>
        <v>0</v>
      </c>
      <c r="E264" s="22">
        <f t="shared" si="113"/>
        <v>0</v>
      </c>
      <c r="F264" s="22">
        <f t="shared" si="113"/>
        <v>0</v>
      </c>
      <c r="G264" s="22">
        <f t="shared" si="113"/>
        <v>0</v>
      </c>
      <c r="H264" s="22">
        <f t="shared" si="113"/>
        <v>0</v>
      </c>
      <c r="I264" s="22">
        <f t="shared" si="113"/>
        <v>0</v>
      </c>
      <c r="J264" s="22">
        <f t="shared" si="113"/>
        <v>0</v>
      </c>
    </row>
    <row r="265" spans="1:10" ht="17.100000000000001" hidden="1" customHeight="1" x14ac:dyDescent="0.25">
      <c r="A265" s="28" t="s">
        <v>46</v>
      </c>
      <c r="B265" s="21" t="s">
        <v>388</v>
      </c>
      <c r="C265" s="22">
        <f>+SUM(D265:J265)</f>
        <v>0</v>
      </c>
      <c r="D265" s="22">
        <f>+SUMIF('TOTAL RECURSOS 2022'!$P:$P,CONCATENATE("O001",$A265,1,$F$8),'TOTAL RECURSOS 2022'!$N:$N)</f>
        <v>0</v>
      </c>
      <c r="E265" s="22">
        <f>+SUMIF('TOTAL RECURSOS 2022'!$P:$P,CONCATENATE("M001",$A265,1,$F$8),'TOTAL RECURSOS 2022'!$N:$N)</f>
        <v>0</v>
      </c>
      <c r="F265" s="22">
        <f>+SUMIF('TOTAL RECURSOS 2022'!$P:$P,CONCATENATE("E006",$A265,1,$F$8),'TOTAL RECURSOS 2022'!$N:$N)</f>
        <v>0</v>
      </c>
      <c r="G265" s="22">
        <f>+SUMIF('TOTAL RECURSOS 2022'!$P:$P,CONCATENATE("K024",$A265,1,$G$8),'TOTAL RECURSOS 2022'!$N:$N)</f>
        <v>0</v>
      </c>
      <c r="H265" s="22">
        <f>+SUMIF('TOTAL RECURSOS 2022'!$P:$P,CONCATENATE("O001",$A265,4,$F$8),'TOTAL RECURSOS 2022'!$N:$N)</f>
        <v>0</v>
      </c>
      <c r="I265" s="22">
        <f>+SUMIF('TOTAL RECURSOS 2022'!$P:$P,CONCATENATE("M001",$A265,4,$F$8),'TOTAL RECURSOS 2022'!$N:$N)</f>
        <v>0</v>
      </c>
      <c r="J265" s="22">
        <f>+SUMIF('TOTAL RECURSOS 2022'!$P:$P,CONCATENATE("E006",$A265,4,$F$8),'TOTAL RECURSOS 2022'!$N:$N)</f>
        <v>0</v>
      </c>
    </row>
    <row r="266" spans="1:10" ht="17.100000000000001" hidden="1" customHeight="1" x14ac:dyDescent="0.25">
      <c r="A266" s="27" t="s">
        <v>202</v>
      </c>
      <c r="B266" s="21" t="s">
        <v>389</v>
      </c>
      <c r="C266" s="22">
        <f t="shared" ref="C266:J266" si="114">+C267</f>
        <v>0</v>
      </c>
      <c r="D266" s="22">
        <f t="shared" si="114"/>
        <v>0</v>
      </c>
      <c r="E266" s="22">
        <f t="shared" si="114"/>
        <v>0</v>
      </c>
      <c r="F266" s="22">
        <f t="shared" si="114"/>
        <v>0</v>
      </c>
      <c r="G266" s="22">
        <f t="shared" si="114"/>
        <v>0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</row>
    <row r="267" spans="1:10" ht="17.100000000000001" hidden="1" customHeight="1" x14ac:dyDescent="0.25">
      <c r="A267" s="28" t="s">
        <v>47</v>
      </c>
      <c r="B267" s="21" t="s">
        <v>389</v>
      </c>
      <c r="C267" s="22">
        <f>+SUM(D267:J267)</f>
        <v>0</v>
      </c>
      <c r="D267" s="22">
        <f>+SUMIF('TOTAL RECURSOS 2022'!$P:$P,CONCATENATE("O001",$A267,1,$F$8),'TOTAL RECURSOS 2022'!$N:$N)</f>
        <v>0</v>
      </c>
      <c r="E267" s="22">
        <f>+SUMIF('TOTAL RECURSOS 2022'!$P:$P,CONCATENATE("M001",$A267,1,$F$8),'TOTAL RECURSOS 2022'!$N:$N)</f>
        <v>0</v>
      </c>
      <c r="F267" s="22">
        <f>+SUMIF('TOTAL RECURSOS 2022'!$P:$P,CONCATENATE("E006",$A267,1,$F$8),'TOTAL RECURSOS 2022'!$N:$N)</f>
        <v>0</v>
      </c>
      <c r="G267" s="22">
        <f>+SUMIF('TOTAL RECURSOS 2022'!$P:$P,CONCATENATE("K024",$A267,1,$G$8),'TOTAL RECURSOS 2022'!$N:$N)</f>
        <v>0</v>
      </c>
      <c r="H267" s="22">
        <f>+SUMIF('TOTAL RECURSOS 2022'!$P:$P,CONCATENATE("O001",$A267,4,$F$8),'TOTAL RECURSOS 2022'!$N:$N)</f>
        <v>0</v>
      </c>
      <c r="I267" s="22">
        <f>+SUMIF('TOTAL RECURSOS 2022'!$P:$P,CONCATENATE("M001",$A267,4,$F$8),'TOTAL RECURSOS 2022'!$N:$N)</f>
        <v>0</v>
      </c>
      <c r="J267" s="22">
        <f>+SUMIF('TOTAL RECURSOS 2022'!$P:$P,CONCATENATE("E006",$A267,4,$F$8),'TOTAL RECURSOS 2022'!$N:$N)</f>
        <v>0</v>
      </c>
    </row>
    <row r="268" spans="1:10" s="9" customFormat="1" ht="17.100000000000001" hidden="1" customHeight="1" x14ac:dyDescent="0.2">
      <c r="A268" s="23">
        <v>6000</v>
      </c>
      <c r="B268" s="24" t="s">
        <v>390</v>
      </c>
      <c r="C268" s="18">
        <f t="shared" ref="C268:J270" si="115">+C269</f>
        <v>0</v>
      </c>
      <c r="D268" s="18">
        <f t="shared" si="115"/>
        <v>0</v>
      </c>
      <c r="E268" s="18">
        <f t="shared" si="115"/>
        <v>0</v>
      </c>
      <c r="F268" s="18">
        <f t="shared" si="115"/>
        <v>0</v>
      </c>
      <c r="G268" s="18">
        <f t="shared" si="115"/>
        <v>0</v>
      </c>
      <c r="H268" s="18">
        <f t="shared" si="115"/>
        <v>0</v>
      </c>
      <c r="I268" s="18">
        <f t="shared" si="115"/>
        <v>0</v>
      </c>
      <c r="J268" s="18">
        <f t="shared" si="115"/>
        <v>0</v>
      </c>
    </row>
    <row r="269" spans="1:10" s="9" customFormat="1" ht="17.100000000000001" hidden="1" customHeight="1" x14ac:dyDescent="0.2">
      <c r="A269" s="26">
        <v>6200</v>
      </c>
      <c r="B269" s="19" t="s">
        <v>391</v>
      </c>
      <c r="C269" s="20">
        <f t="shared" si="115"/>
        <v>0</v>
      </c>
      <c r="D269" s="20">
        <f t="shared" si="115"/>
        <v>0</v>
      </c>
      <c r="E269" s="20">
        <f t="shared" si="115"/>
        <v>0</v>
      </c>
      <c r="F269" s="20">
        <f t="shared" si="115"/>
        <v>0</v>
      </c>
      <c r="G269" s="20">
        <f t="shared" si="115"/>
        <v>0</v>
      </c>
      <c r="H269" s="20">
        <f t="shared" si="115"/>
        <v>0</v>
      </c>
      <c r="I269" s="20">
        <f t="shared" si="115"/>
        <v>0</v>
      </c>
      <c r="J269" s="20">
        <f t="shared" si="115"/>
        <v>0</v>
      </c>
    </row>
    <row r="270" spans="1:10" ht="17.100000000000001" hidden="1" customHeight="1" x14ac:dyDescent="0.25">
      <c r="A270" s="27" t="s">
        <v>203</v>
      </c>
      <c r="B270" s="21" t="s">
        <v>392</v>
      </c>
      <c r="C270" s="22">
        <f t="shared" si="115"/>
        <v>0</v>
      </c>
      <c r="D270" s="22">
        <f t="shared" si="115"/>
        <v>0</v>
      </c>
      <c r="E270" s="22">
        <f t="shared" si="115"/>
        <v>0</v>
      </c>
      <c r="F270" s="22">
        <f t="shared" si="115"/>
        <v>0</v>
      </c>
      <c r="G270" s="22">
        <f t="shared" si="115"/>
        <v>0</v>
      </c>
      <c r="H270" s="22">
        <f t="shared" si="115"/>
        <v>0</v>
      </c>
      <c r="I270" s="22">
        <f t="shared" si="115"/>
        <v>0</v>
      </c>
      <c r="J270" s="22">
        <f t="shared" si="115"/>
        <v>0</v>
      </c>
    </row>
    <row r="271" spans="1:10" ht="17.100000000000001" hidden="1" customHeight="1" x14ac:dyDescent="0.25">
      <c r="A271" s="28" t="s">
        <v>48</v>
      </c>
      <c r="B271" s="21" t="s">
        <v>393</v>
      </c>
      <c r="C271" s="22">
        <f>+SUM(D271:J271)</f>
        <v>0</v>
      </c>
      <c r="D271" s="22">
        <f>+SUMIF('TOTAL RECURSOS 2022'!$P:$P,CONCATENATE("O001",$A271,1,$F$8),'TOTAL RECURSOS 2022'!$N:$N)</f>
        <v>0</v>
      </c>
      <c r="E271" s="22">
        <f>+SUMIF('TOTAL RECURSOS 2022'!$P:$P,CONCATENATE("M001",$A271,1,$F$8),'TOTAL RECURSOS 2022'!$N:$N)</f>
        <v>0</v>
      </c>
      <c r="F271" s="22">
        <f>+SUMIF('TOTAL RECURSOS 2022'!$P:$P,CONCATENATE("E006",$A271,1,$F$8),'TOTAL RECURSOS 2022'!$N:$N)</f>
        <v>0</v>
      </c>
      <c r="G271" s="22">
        <f>+SUMIF('TOTAL RECURSOS 2022'!$P:$P,CONCATENATE("K028",$A271,1,$G$8),'TOTAL RECURSOS 2022'!$N:$N)</f>
        <v>0</v>
      </c>
      <c r="H271" s="22">
        <f>+SUMIF('TOTAL RECURSOS 2022'!$P:$P,CONCATENATE("O001",$A271,4,$F$8),'TOTAL RECURSOS 2022'!$N:$N)</f>
        <v>0</v>
      </c>
      <c r="I271" s="22">
        <f>+SUMIF('TOTAL RECURSOS 2022'!$P:$P,CONCATENATE("M001",$A271,4,$F$8),'TOTAL RECURSOS 2022'!$N:$N)</f>
        <v>0</v>
      </c>
      <c r="J271" s="22">
        <f>+SUMIF('TOTAL RECURSOS 2022'!$P:$P,CONCATENATE("E006",$A271,4,$F$8),'TOTAL RECURSOS 2022'!$N:$N)</f>
        <v>0</v>
      </c>
    </row>
    <row r="272" spans="1:10" s="9" customFormat="1" ht="17.100000000000001" customHeight="1" thickBot="1" x14ac:dyDescent="0.25">
      <c r="A272" s="11" t="s">
        <v>118</v>
      </c>
      <c r="B272" s="58"/>
      <c r="C272" s="25">
        <f t="shared" ref="C272:J272" si="116">+C10+C57+C142+C262+C268</f>
        <v>267940123</v>
      </c>
      <c r="D272" s="25">
        <f t="shared" si="116"/>
        <v>4856366</v>
      </c>
      <c r="E272" s="25">
        <f t="shared" si="116"/>
        <v>12009124</v>
      </c>
      <c r="F272" s="25">
        <f t="shared" si="116"/>
        <v>157946625</v>
      </c>
      <c r="G272" s="25">
        <f t="shared" si="116"/>
        <v>0</v>
      </c>
      <c r="H272" s="25">
        <f t="shared" si="116"/>
        <v>86666</v>
      </c>
      <c r="I272" s="25">
        <f t="shared" si="116"/>
        <v>2468831</v>
      </c>
      <c r="J272" s="25">
        <f t="shared" si="116"/>
        <v>90572511</v>
      </c>
    </row>
    <row r="274" spans="1:3" hidden="1" x14ac:dyDescent="0.25"/>
    <row r="275" spans="1:3" s="7" customFormat="1" hidden="1" x14ac:dyDescent="0.25">
      <c r="A275" s="73" t="s">
        <v>413</v>
      </c>
      <c r="B275" s="74" t="s">
        <v>479</v>
      </c>
      <c r="C275"/>
    </row>
    <row r="276" spans="1:3" s="7" customFormat="1" hidden="1" x14ac:dyDescent="0.25">
      <c r="A276" s="73" t="s">
        <v>410</v>
      </c>
      <c r="B276" s="74" t="s">
        <v>481</v>
      </c>
      <c r="C276"/>
    </row>
    <row r="277" spans="1:3" s="7" customFormat="1" hidden="1" x14ac:dyDescent="0.25">
      <c r="A277" s="73" t="s">
        <v>403</v>
      </c>
      <c r="B277" s="74" t="s">
        <v>480</v>
      </c>
      <c r="C277"/>
    </row>
    <row r="278" spans="1:3" s="7" customFormat="1" x14ac:dyDescent="0.25">
      <c r="A278" s="8"/>
      <c r="B278"/>
      <c r="C278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DD83-F48F-4FE1-8DFA-1DBB732B3BA6}">
  <dimension ref="A1:S236"/>
  <sheetViews>
    <sheetView zoomScaleNormal="100" workbookViewId="0"/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7" width="11.42578125" style="8"/>
    <col min="18" max="19" width="4" style="8" customWidth="1"/>
    <col min="20" max="16384" width="11.42578125" style="8"/>
  </cols>
  <sheetData>
    <row r="1" spans="1:19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9" ht="15" x14ac:dyDescent="0.25">
      <c r="A2" s="46" t="s">
        <v>515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9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9" ht="14.25" thickBot="1" x14ac:dyDescent="0.3"/>
    <row r="6" spans="1:19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9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9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1048851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  <c r="S8" s="8" t="str">
        <f>+IF(G8="008",R8,"")</f>
        <v/>
      </c>
    </row>
    <row r="9" spans="1:19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20788</v>
      </c>
      <c r="O9" s="41"/>
      <c r="P9" s="8" t="str">
        <f t="shared" si="0"/>
        <v>O00113101100000000000</v>
      </c>
      <c r="R9" s="8" t="str">
        <f t="shared" si="1"/>
        <v>1</v>
      </c>
      <c r="S9" s="8" t="str">
        <f t="shared" ref="S9:S72" si="2">+IF(G9="008",R9,"")</f>
        <v/>
      </c>
    </row>
    <row r="10" spans="1:19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24912</v>
      </c>
      <c r="O10" s="41"/>
      <c r="P10" s="8" t="str">
        <f t="shared" si="0"/>
        <v>O00113201100000000000</v>
      </c>
      <c r="R10" s="8" t="str">
        <f t="shared" si="1"/>
        <v>1</v>
      </c>
      <c r="S10" s="8" t="str">
        <f t="shared" si="2"/>
        <v/>
      </c>
    </row>
    <row r="11" spans="1:19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288161</v>
      </c>
      <c r="O11" s="41"/>
      <c r="P11" s="8" t="str">
        <f t="shared" si="0"/>
        <v>O00113202100000000000</v>
      </c>
      <c r="R11" s="8" t="str">
        <f t="shared" si="1"/>
        <v>1</v>
      </c>
      <c r="S11" s="8" t="str">
        <f t="shared" si="2"/>
        <v/>
      </c>
    </row>
    <row r="12" spans="1:19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107567</v>
      </c>
      <c r="O12" s="41"/>
      <c r="P12" s="8" t="str">
        <f t="shared" si="0"/>
        <v>O00114101100000000000</v>
      </c>
      <c r="R12" s="8" t="str">
        <f t="shared" si="1"/>
        <v>1</v>
      </c>
      <c r="S12" s="8" t="str">
        <f t="shared" si="2"/>
        <v/>
      </c>
    </row>
    <row r="13" spans="1:19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36634</v>
      </c>
      <c r="O13" s="41"/>
      <c r="P13" s="8" t="str">
        <f t="shared" si="0"/>
        <v>O00114105100000000000</v>
      </c>
      <c r="R13" s="8" t="str">
        <f t="shared" si="1"/>
        <v>1</v>
      </c>
      <c r="S13" s="8" t="str">
        <f t="shared" si="2"/>
        <v/>
      </c>
    </row>
    <row r="14" spans="1:19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44943</v>
      </c>
      <c r="O14" s="41"/>
      <c r="P14" s="8" t="str">
        <f t="shared" si="0"/>
        <v>O00114201100000000000</v>
      </c>
      <c r="R14" s="8" t="str">
        <f t="shared" si="1"/>
        <v>1</v>
      </c>
      <c r="S14" s="8" t="str">
        <f t="shared" si="2"/>
        <v/>
      </c>
    </row>
    <row r="15" spans="1:19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17978</v>
      </c>
      <c r="O15" s="41"/>
      <c r="P15" s="8" t="str">
        <f t="shared" si="0"/>
        <v>O00114301100000000000</v>
      </c>
      <c r="R15" s="8" t="str">
        <f t="shared" si="1"/>
        <v>1</v>
      </c>
      <c r="S15" s="8" t="str">
        <f t="shared" si="2"/>
        <v/>
      </c>
    </row>
    <row r="16" spans="1:19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55867</v>
      </c>
      <c r="O16" s="41"/>
      <c r="P16" s="8" t="str">
        <f t="shared" si="0"/>
        <v>O00114302100000000000</v>
      </c>
      <c r="R16" s="8" t="str">
        <f t="shared" si="1"/>
        <v>1</v>
      </c>
      <c r="S16" s="8" t="str">
        <f t="shared" si="2"/>
        <v/>
      </c>
    </row>
    <row r="17" spans="1:19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49648</v>
      </c>
      <c r="O17" s="41"/>
      <c r="P17" s="8" t="str">
        <f>+CONCATENATE(H17,I17,K17,M17)</f>
        <v>O00114401100000000000</v>
      </c>
      <c r="R17" s="8" t="str">
        <f t="shared" si="1"/>
        <v>1</v>
      </c>
      <c r="S17" s="8" t="str">
        <f t="shared" si="2"/>
        <v/>
      </c>
    </row>
    <row r="18" spans="1:19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13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3418</v>
      </c>
      <c r="O18" s="41"/>
      <c r="P18" s="8" t="str">
        <f t="shared" si="0"/>
        <v>O00114405100000000000</v>
      </c>
      <c r="R18" s="8" t="str">
        <f t="shared" si="1"/>
        <v>1</v>
      </c>
      <c r="S18" s="8" t="str">
        <f t="shared" si="2"/>
        <v/>
      </c>
    </row>
    <row r="19" spans="1:19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14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2683323</v>
      </c>
      <c r="O19" s="41"/>
      <c r="P19" s="8" t="str">
        <f t="shared" si="0"/>
        <v>O00115402100000000000</v>
      </c>
      <c r="R19" s="8" t="str">
        <f t="shared" si="1"/>
        <v>1</v>
      </c>
      <c r="S19" s="8" t="str">
        <f t="shared" si="2"/>
        <v/>
      </c>
    </row>
    <row r="20" spans="1:19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15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140616</v>
      </c>
      <c r="O20" s="41"/>
      <c r="P20" s="8" t="str">
        <f t="shared" si="0"/>
        <v>O00115403100000000000</v>
      </c>
      <c r="R20" s="8" t="str">
        <f t="shared" si="1"/>
        <v>1</v>
      </c>
      <c r="S20" s="8" t="str">
        <f t="shared" si="2"/>
        <v/>
      </c>
    </row>
    <row r="21" spans="1:19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24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259728</v>
      </c>
      <c r="O21" s="41"/>
      <c r="P21" s="8" t="str">
        <f t="shared" si="0"/>
        <v>O00115901100000000000</v>
      </c>
      <c r="R21" s="8" t="str">
        <f t="shared" si="1"/>
        <v>1</v>
      </c>
      <c r="S21" s="8" t="str">
        <f t="shared" si="2"/>
        <v/>
      </c>
    </row>
    <row r="22" spans="1:19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496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0</v>
      </c>
      <c r="O22" s="41"/>
      <c r="P22" s="8" t="str">
        <f t="shared" si="0"/>
        <v>O00139101100000000000</v>
      </c>
      <c r="R22" s="8" t="str">
        <f t="shared" si="1"/>
        <v>3</v>
      </c>
      <c r="S22" s="8" t="str">
        <f t="shared" si="2"/>
        <v/>
      </c>
    </row>
    <row r="23" spans="1:19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22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73932</v>
      </c>
      <c r="O23" s="41"/>
      <c r="P23" s="8" t="str">
        <f t="shared" si="0"/>
        <v>O00139801100000000000</v>
      </c>
      <c r="R23" s="8" t="str">
        <f t="shared" si="1"/>
        <v>3</v>
      </c>
      <c r="S23" s="8" t="str">
        <f t="shared" si="2"/>
        <v/>
      </c>
    </row>
    <row r="24" spans="1:19" ht="20.100000000000001" customHeight="1" x14ac:dyDescent="0.25">
      <c r="A24" s="5"/>
      <c r="B24" s="1" t="s">
        <v>409</v>
      </c>
      <c r="C24" s="1" t="s">
        <v>408</v>
      </c>
      <c r="D24" s="1" t="s">
        <v>402</v>
      </c>
      <c r="E24" s="1" t="s">
        <v>412</v>
      </c>
      <c r="F24" s="1" t="s">
        <v>405</v>
      </c>
      <c r="G24" s="1" t="s">
        <v>411</v>
      </c>
      <c r="H24" s="1" t="s">
        <v>410</v>
      </c>
      <c r="I24" s="53" t="s">
        <v>2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3428003</v>
      </c>
      <c r="O24" s="41"/>
      <c r="P24" s="8" t="str">
        <f t="shared" si="0"/>
        <v>M00111301100000000000</v>
      </c>
      <c r="R24" s="8" t="str">
        <f t="shared" si="1"/>
        <v>1</v>
      </c>
      <c r="S24" s="8" t="str">
        <f t="shared" si="2"/>
        <v/>
      </c>
    </row>
    <row r="25" spans="1:19" ht="20.100000000000001" customHeight="1" x14ac:dyDescent="0.25">
      <c r="A25" s="5"/>
      <c r="B25" s="1" t="s">
        <v>409</v>
      </c>
      <c r="C25" s="1" t="s">
        <v>408</v>
      </c>
      <c r="D25" s="1" t="s">
        <v>402</v>
      </c>
      <c r="E25" s="1" t="s">
        <v>412</v>
      </c>
      <c r="F25" s="1" t="s">
        <v>405</v>
      </c>
      <c r="G25" s="1" t="s">
        <v>411</v>
      </c>
      <c r="H25" s="1" t="s">
        <v>410</v>
      </c>
      <c r="I25" s="53" t="s">
        <v>3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52424</v>
      </c>
      <c r="O25" s="41"/>
      <c r="P25" s="8" t="str">
        <f t="shared" si="0"/>
        <v>M00113101100000000000</v>
      </c>
      <c r="R25" s="8" t="str">
        <f t="shared" si="1"/>
        <v>1</v>
      </c>
      <c r="S25" s="8" t="str">
        <f t="shared" si="2"/>
        <v/>
      </c>
    </row>
    <row r="26" spans="1:19" ht="20.100000000000001" customHeight="1" x14ac:dyDescent="0.25">
      <c r="A26" s="5"/>
      <c r="B26" s="1" t="s">
        <v>409</v>
      </c>
      <c r="C26" s="1" t="s">
        <v>408</v>
      </c>
      <c r="D26" s="1" t="s">
        <v>402</v>
      </c>
      <c r="E26" s="1" t="s">
        <v>412</v>
      </c>
      <c r="F26" s="1" t="s">
        <v>405</v>
      </c>
      <c r="G26" s="1" t="s">
        <v>411</v>
      </c>
      <c r="H26" s="1" t="s">
        <v>410</v>
      </c>
      <c r="I26" s="53" t="s">
        <v>4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70367</v>
      </c>
      <c r="O26" s="41"/>
      <c r="P26" s="8" t="str">
        <f t="shared" si="0"/>
        <v>M00113201100000000000</v>
      </c>
      <c r="R26" s="8" t="str">
        <f t="shared" si="1"/>
        <v>1</v>
      </c>
      <c r="S26" s="8" t="str">
        <f t="shared" si="2"/>
        <v/>
      </c>
    </row>
    <row r="27" spans="1:19" ht="20.100000000000001" customHeight="1" x14ac:dyDescent="0.25">
      <c r="A27" s="5"/>
      <c r="B27" s="1" t="s">
        <v>409</v>
      </c>
      <c r="C27" s="1" t="s">
        <v>408</v>
      </c>
      <c r="D27" s="1" t="s">
        <v>402</v>
      </c>
      <c r="E27" s="1" t="s">
        <v>412</v>
      </c>
      <c r="F27" s="1" t="s">
        <v>405</v>
      </c>
      <c r="G27" s="1" t="s">
        <v>411</v>
      </c>
      <c r="H27" s="1" t="s">
        <v>410</v>
      </c>
      <c r="I27" s="53" t="s">
        <v>5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564443</v>
      </c>
      <c r="O27" s="41"/>
      <c r="P27" s="8" t="str">
        <f t="shared" si="0"/>
        <v>M00113202100000000000</v>
      </c>
      <c r="R27" s="8" t="str">
        <f t="shared" si="1"/>
        <v>1</v>
      </c>
      <c r="S27" s="8" t="str">
        <f t="shared" si="2"/>
        <v/>
      </c>
    </row>
    <row r="28" spans="1:19" ht="20.100000000000001" customHeight="1" x14ac:dyDescent="0.25">
      <c r="A28" s="5"/>
      <c r="B28" s="1" t="s">
        <v>409</v>
      </c>
      <c r="C28" s="1" t="s">
        <v>408</v>
      </c>
      <c r="D28" s="1" t="s">
        <v>402</v>
      </c>
      <c r="E28" s="1" t="s">
        <v>412</v>
      </c>
      <c r="F28" s="1" t="s">
        <v>405</v>
      </c>
      <c r="G28" s="1" t="s">
        <v>411</v>
      </c>
      <c r="H28" s="1" t="s">
        <v>410</v>
      </c>
      <c r="I28" s="53" t="s">
        <v>6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317478</v>
      </c>
      <c r="O28" s="41"/>
      <c r="P28" s="8" t="str">
        <f t="shared" si="0"/>
        <v>M00114101100000000000</v>
      </c>
      <c r="R28" s="8" t="str">
        <f t="shared" si="1"/>
        <v>1</v>
      </c>
      <c r="S28" s="8" t="str">
        <f t="shared" si="2"/>
        <v/>
      </c>
    </row>
    <row r="29" spans="1:19" ht="20.100000000000001" customHeight="1" x14ac:dyDescent="0.25">
      <c r="A29" s="5"/>
      <c r="B29" s="1" t="s">
        <v>409</v>
      </c>
      <c r="C29" s="1" t="s">
        <v>408</v>
      </c>
      <c r="D29" s="1" t="s">
        <v>402</v>
      </c>
      <c r="E29" s="1" t="s">
        <v>412</v>
      </c>
      <c r="F29" s="1" t="s">
        <v>405</v>
      </c>
      <c r="G29" s="1" t="s">
        <v>411</v>
      </c>
      <c r="H29" s="1" t="s">
        <v>410</v>
      </c>
      <c r="I29" s="53" t="s">
        <v>7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108854</v>
      </c>
      <c r="O29" s="41"/>
      <c r="P29" s="8" t="str">
        <f t="shared" si="0"/>
        <v>M00114105100000000000</v>
      </c>
      <c r="R29" s="8" t="str">
        <f t="shared" si="1"/>
        <v>1</v>
      </c>
      <c r="S29" s="8" t="str">
        <f t="shared" si="2"/>
        <v/>
      </c>
    </row>
    <row r="30" spans="1:19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8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126683</v>
      </c>
      <c r="O30" s="41"/>
      <c r="P30" s="8" t="str">
        <f t="shared" si="0"/>
        <v>M00114201100000000000</v>
      </c>
      <c r="R30" s="8" t="str">
        <f t="shared" si="1"/>
        <v>1</v>
      </c>
      <c r="S30" s="8" t="str">
        <f t="shared" si="2"/>
        <v/>
      </c>
    </row>
    <row r="31" spans="1:19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9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50674</v>
      </c>
      <c r="O31" s="41"/>
      <c r="P31" s="8" t="str">
        <f t="shared" si="0"/>
        <v>M00114301100000000000</v>
      </c>
      <c r="R31" s="8" t="str">
        <f t="shared" si="1"/>
        <v>1</v>
      </c>
      <c r="S31" s="8" t="str">
        <f t="shared" si="2"/>
        <v/>
      </c>
    </row>
    <row r="32" spans="1:19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445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140281</v>
      </c>
      <c r="O32" s="41"/>
      <c r="P32" s="8" t="str">
        <f t="shared" si="0"/>
        <v>M00114302100000000000</v>
      </c>
      <c r="R32" s="8" t="str">
        <f t="shared" si="1"/>
        <v>1</v>
      </c>
      <c r="S32" s="8" t="str">
        <f t="shared" si="2"/>
        <v/>
      </c>
    </row>
    <row r="33" spans="1:19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10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125539</v>
      </c>
      <c r="O33" s="41"/>
      <c r="P33" s="8" t="str">
        <f t="shared" si="0"/>
        <v>M00114401100000000000</v>
      </c>
      <c r="R33" s="8" t="str">
        <f t="shared" si="1"/>
        <v>1</v>
      </c>
      <c r="S33" s="8" t="str">
        <f t="shared" si="2"/>
        <v/>
      </c>
    </row>
    <row r="34" spans="1:19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13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10668</v>
      </c>
      <c r="O34" s="41"/>
      <c r="P34" s="8" t="str">
        <f t="shared" si="0"/>
        <v>M00114405100000000000</v>
      </c>
      <c r="R34" s="8" t="str">
        <f t="shared" si="1"/>
        <v>1</v>
      </c>
      <c r="S34" s="8" t="str">
        <f t="shared" si="2"/>
        <v/>
      </c>
    </row>
    <row r="35" spans="1:19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14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6334717</v>
      </c>
      <c r="O35" s="41"/>
      <c r="P35" s="8" t="str">
        <f t="shared" si="0"/>
        <v>M00115402100000000000</v>
      </c>
      <c r="R35" s="8" t="str">
        <f t="shared" si="1"/>
        <v>1</v>
      </c>
      <c r="S35" s="8" t="str">
        <f t="shared" si="2"/>
        <v/>
      </c>
    </row>
    <row r="36" spans="1:19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15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465656</v>
      </c>
      <c r="O36" s="41"/>
      <c r="P36" s="8" t="str">
        <f t="shared" si="0"/>
        <v>M00115403100000000000</v>
      </c>
      <c r="R36" s="8" t="str">
        <f t="shared" si="1"/>
        <v>1</v>
      </c>
      <c r="S36" s="8" t="str">
        <f t="shared" si="2"/>
        <v/>
      </c>
    </row>
    <row r="37" spans="1:19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22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213337</v>
      </c>
      <c r="O37" s="41"/>
      <c r="P37" s="8" t="str">
        <f t="shared" si="0"/>
        <v>M00139801100000000000</v>
      </c>
      <c r="R37" s="8" t="str">
        <f t="shared" si="1"/>
        <v>3</v>
      </c>
      <c r="S37" s="8" t="str">
        <f t="shared" si="2"/>
        <v/>
      </c>
    </row>
    <row r="38" spans="1:19" ht="20.100000000000001" customHeight="1" x14ac:dyDescent="0.25">
      <c r="A38" s="5"/>
      <c r="B38" s="1" t="s">
        <v>409</v>
      </c>
      <c r="C38" s="1" t="s">
        <v>408</v>
      </c>
      <c r="D38" s="1" t="s">
        <v>407</v>
      </c>
      <c r="E38" s="1" t="s">
        <v>406</v>
      </c>
      <c r="F38" s="1" t="s">
        <v>405</v>
      </c>
      <c r="G38" s="1" t="s">
        <v>404</v>
      </c>
      <c r="H38" s="1" t="s">
        <v>403</v>
      </c>
      <c r="I38" s="53" t="s">
        <v>2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26125967</v>
      </c>
      <c r="O38" s="41"/>
      <c r="P38" s="8" t="str">
        <f t="shared" si="0"/>
        <v>E00611301100000000000</v>
      </c>
      <c r="R38" s="8" t="str">
        <f t="shared" si="1"/>
        <v>1</v>
      </c>
      <c r="S38" s="8" t="str">
        <f t="shared" si="2"/>
        <v>1</v>
      </c>
    </row>
    <row r="39" spans="1:19" ht="20.100000000000001" customHeight="1" x14ac:dyDescent="0.25">
      <c r="A39" s="5"/>
      <c r="B39" s="1" t="s">
        <v>409</v>
      </c>
      <c r="C39" s="1" t="s">
        <v>408</v>
      </c>
      <c r="D39" s="1" t="s">
        <v>407</v>
      </c>
      <c r="E39" s="1" t="s">
        <v>406</v>
      </c>
      <c r="F39" s="1" t="s">
        <v>405</v>
      </c>
      <c r="G39" s="1" t="s">
        <v>404</v>
      </c>
      <c r="H39" s="1" t="s">
        <v>403</v>
      </c>
      <c r="I39" s="53" t="s">
        <v>23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1844696</v>
      </c>
      <c r="O39" s="41"/>
      <c r="P39" s="8" t="str">
        <f t="shared" si="0"/>
        <v>E00612101100000000000</v>
      </c>
      <c r="R39" s="8" t="str">
        <f t="shared" si="1"/>
        <v>1</v>
      </c>
      <c r="S39" s="8" t="str">
        <f t="shared" si="2"/>
        <v>1</v>
      </c>
    </row>
    <row r="40" spans="1:19" ht="20.100000000000001" customHeight="1" x14ac:dyDescent="0.25">
      <c r="A40" s="5"/>
      <c r="B40" s="1" t="s">
        <v>409</v>
      </c>
      <c r="C40" s="1" t="s">
        <v>408</v>
      </c>
      <c r="D40" s="1" t="s">
        <v>407</v>
      </c>
      <c r="E40" s="1" t="s">
        <v>406</v>
      </c>
      <c r="F40" s="1" t="s">
        <v>405</v>
      </c>
      <c r="G40" s="1" t="s">
        <v>404</v>
      </c>
      <c r="H40" s="1" t="s">
        <v>403</v>
      </c>
      <c r="I40" s="53" t="s">
        <v>3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631908</v>
      </c>
      <c r="O40" s="41"/>
      <c r="P40" s="8" t="str">
        <f t="shared" si="0"/>
        <v>E00613101100000000000</v>
      </c>
      <c r="R40" s="8" t="str">
        <f t="shared" si="1"/>
        <v>1</v>
      </c>
      <c r="S40" s="8" t="str">
        <f t="shared" si="2"/>
        <v>1</v>
      </c>
    </row>
    <row r="41" spans="1:19" ht="20.100000000000001" customHeight="1" x14ac:dyDescent="0.25">
      <c r="A41" s="5"/>
      <c r="B41" s="1" t="s">
        <v>409</v>
      </c>
      <c r="C41" s="1" t="s">
        <v>408</v>
      </c>
      <c r="D41" s="1" t="s">
        <v>407</v>
      </c>
      <c r="E41" s="1" t="s">
        <v>406</v>
      </c>
      <c r="F41" s="1" t="s">
        <v>405</v>
      </c>
      <c r="G41" s="1" t="s">
        <v>404</v>
      </c>
      <c r="H41" s="1" t="s">
        <v>403</v>
      </c>
      <c r="I41" s="53" t="s">
        <v>4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755211</v>
      </c>
      <c r="O41" s="41"/>
      <c r="P41" s="8" t="str">
        <f t="shared" si="0"/>
        <v>E00613201100000000000</v>
      </c>
      <c r="R41" s="8" t="str">
        <f t="shared" si="1"/>
        <v>1</v>
      </c>
      <c r="S41" s="8" t="str">
        <f t="shared" si="2"/>
        <v>1</v>
      </c>
    </row>
    <row r="42" spans="1:19" ht="20.100000000000001" customHeight="1" x14ac:dyDescent="0.25">
      <c r="A42" s="5"/>
      <c r="B42" s="1" t="s">
        <v>409</v>
      </c>
      <c r="C42" s="1" t="s">
        <v>408</v>
      </c>
      <c r="D42" s="1" t="s">
        <v>407</v>
      </c>
      <c r="E42" s="1" t="s">
        <v>406</v>
      </c>
      <c r="F42" s="1" t="s">
        <v>405</v>
      </c>
      <c r="G42" s="1" t="s">
        <v>404</v>
      </c>
      <c r="H42" s="1" t="s">
        <v>403</v>
      </c>
      <c r="I42" s="53" t="s">
        <v>5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2549357</v>
      </c>
      <c r="O42" s="41"/>
      <c r="P42" s="8" t="str">
        <f t="shared" si="0"/>
        <v>E00613202100000000000</v>
      </c>
      <c r="R42" s="8" t="str">
        <f t="shared" si="1"/>
        <v>1</v>
      </c>
      <c r="S42" s="8" t="str">
        <f t="shared" si="2"/>
        <v>1</v>
      </c>
    </row>
    <row r="43" spans="1:19" ht="20.100000000000001" customHeight="1" x14ac:dyDescent="0.25">
      <c r="A43" s="5"/>
      <c r="B43" s="1" t="s">
        <v>409</v>
      </c>
      <c r="C43" s="1" t="s">
        <v>408</v>
      </c>
      <c r="D43" s="1" t="s">
        <v>407</v>
      </c>
      <c r="E43" s="1" t="s">
        <v>406</v>
      </c>
      <c r="F43" s="1" t="s">
        <v>405</v>
      </c>
      <c r="G43" s="1" t="s">
        <v>404</v>
      </c>
      <c r="H43" s="1" t="s">
        <v>403</v>
      </c>
      <c r="I43" s="53" t="s">
        <v>6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3935478</v>
      </c>
      <c r="O43" s="41"/>
      <c r="P43" s="8" t="str">
        <f t="shared" si="0"/>
        <v>E00614101100000000000</v>
      </c>
      <c r="R43" s="8" t="str">
        <f t="shared" si="1"/>
        <v>1</v>
      </c>
      <c r="S43" s="8" t="str">
        <f t="shared" si="2"/>
        <v>1</v>
      </c>
    </row>
    <row r="44" spans="1:19" ht="20.100000000000001" customHeight="1" x14ac:dyDescent="0.25">
      <c r="A44" s="5"/>
      <c r="B44" s="1" t="s">
        <v>409</v>
      </c>
      <c r="C44" s="1" t="s">
        <v>408</v>
      </c>
      <c r="D44" s="1" t="s">
        <v>407</v>
      </c>
      <c r="E44" s="1" t="s">
        <v>406</v>
      </c>
      <c r="F44" s="1" t="s">
        <v>405</v>
      </c>
      <c r="G44" s="1" t="s">
        <v>404</v>
      </c>
      <c r="H44" s="1" t="s">
        <v>403</v>
      </c>
      <c r="I44" s="53" t="s">
        <v>7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1344077</v>
      </c>
      <c r="O44" s="41"/>
      <c r="P44" s="8" t="str">
        <f t="shared" si="0"/>
        <v>E00614105100000000000</v>
      </c>
      <c r="R44" s="8" t="str">
        <f t="shared" si="1"/>
        <v>1</v>
      </c>
      <c r="S44" s="8" t="str">
        <f t="shared" si="2"/>
        <v>1</v>
      </c>
    </row>
    <row r="45" spans="1:19" ht="20.100000000000001" customHeight="1" x14ac:dyDescent="0.25">
      <c r="A45" s="5"/>
      <c r="B45" s="1" t="s">
        <v>409</v>
      </c>
      <c r="C45" s="1" t="s">
        <v>408</v>
      </c>
      <c r="D45" s="1" t="s">
        <v>407</v>
      </c>
      <c r="E45" s="1" t="s">
        <v>406</v>
      </c>
      <c r="F45" s="1" t="s">
        <v>405</v>
      </c>
      <c r="G45" s="1" t="s">
        <v>404</v>
      </c>
      <c r="H45" s="1" t="s">
        <v>403</v>
      </c>
      <c r="I45" s="53" t="s">
        <v>8</v>
      </c>
      <c r="J45" s="1" t="s">
        <v>402</v>
      </c>
      <c r="K45" s="1" t="s">
        <v>402</v>
      </c>
      <c r="L45" s="1" t="s">
        <v>401</v>
      </c>
      <c r="M45" s="1" t="s">
        <v>400</v>
      </c>
      <c r="N45" s="42">
        <v>1359655</v>
      </c>
      <c r="O45" s="41"/>
      <c r="P45" s="8" t="str">
        <f t="shared" si="0"/>
        <v>E00614201100000000000</v>
      </c>
      <c r="R45" s="8" t="str">
        <f t="shared" si="1"/>
        <v>1</v>
      </c>
      <c r="S45" s="8" t="str">
        <f t="shared" si="2"/>
        <v>1</v>
      </c>
    </row>
    <row r="46" spans="1:19" ht="20.100000000000001" customHeight="1" x14ac:dyDescent="0.25">
      <c r="A46" s="5"/>
      <c r="B46" s="1" t="s">
        <v>409</v>
      </c>
      <c r="C46" s="1" t="s">
        <v>408</v>
      </c>
      <c r="D46" s="1" t="s">
        <v>407</v>
      </c>
      <c r="E46" s="1" t="s">
        <v>406</v>
      </c>
      <c r="F46" s="1" t="s">
        <v>405</v>
      </c>
      <c r="G46" s="1" t="s">
        <v>404</v>
      </c>
      <c r="H46" s="1" t="s">
        <v>403</v>
      </c>
      <c r="I46" s="53" t="s">
        <v>9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543861</v>
      </c>
      <c r="O46" s="41"/>
      <c r="P46" s="8" t="str">
        <f t="shared" si="0"/>
        <v>E00614301100000000000</v>
      </c>
      <c r="R46" s="8" t="str">
        <f t="shared" si="1"/>
        <v>1</v>
      </c>
      <c r="S46" s="8" t="str">
        <f t="shared" si="2"/>
        <v>1</v>
      </c>
    </row>
    <row r="47" spans="1:19" ht="20.100000000000001" customHeight="1" x14ac:dyDescent="0.25">
      <c r="A47" s="5"/>
      <c r="B47" s="1" t="s">
        <v>409</v>
      </c>
      <c r="C47" s="1" t="s">
        <v>408</v>
      </c>
      <c r="D47" s="1" t="s">
        <v>407</v>
      </c>
      <c r="E47" s="1" t="s">
        <v>406</v>
      </c>
      <c r="F47" s="1" t="s">
        <v>405</v>
      </c>
      <c r="G47" s="1" t="s">
        <v>404</v>
      </c>
      <c r="H47" s="1" t="s">
        <v>403</v>
      </c>
      <c r="I47" s="53" t="s">
        <v>445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1286465</v>
      </c>
      <c r="O47" s="41"/>
      <c r="P47" s="8" t="str">
        <f t="shared" si="0"/>
        <v>E00614302100000000000</v>
      </c>
      <c r="R47" s="8" t="str">
        <f t="shared" si="1"/>
        <v>1</v>
      </c>
      <c r="S47" s="8" t="str">
        <f t="shared" si="2"/>
        <v>1</v>
      </c>
    </row>
    <row r="48" spans="1:19" s="36" customFormat="1" ht="20.100000000000001" customHeight="1" x14ac:dyDescent="0.25">
      <c r="A48" s="5"/>
      <c r="B48" s="1" t="s">
        <v>409</v>
      </c>
      <c r="C48" s="1" t="s">
        <v>408</v>
      </c>
      <c r="D48" s="1" t="s">
        <v>407</v>
      </c>
      <c r="E48" s="1" t="s">
        <v>406</v>
      </c>
      <c r="F48" s="1" t="s">
        <v>405</v>
      </c>
      <c r="G48" s="1" t="s">
        <v>404</v>
      </c>
      <c r="H48" s="1" t="s">
        <v>403</v>
      </c>
      <c r="I48" s="53" t="s">
        <v>10</v>
      </c>
      <c r="J48" s="1" t="s">
        <v>402</v>
      </c>
      <c r="K48" s="1" t="s">
        <v>402</v>
      </c>
      <c r="L48" s="1" t="s">
        <v>401</v>
      </c>
      <c r="M48" s="1" t="s">
        <v>400</v>
      </c>
      <c r="N48" s="42">
        <v>1690179</v>
      </c>
      <c r="O48" s="41"/>
      <c r="P48" s="8" t="str">
        <f t="shared" si="0"/>
        <v>E00614401100000000000</v>
      </c>
      <c r="R48" s="8" t="str">
        <f t="shared" si="1"/>
        <v>1</v>
      </c>
      <c r="S48" s="8" t="str">
        <f t="shared" si="2"/>
        <v>1</v>
      </c>
    </row>
    <row r="49" spans="1:19" s="36" customFormat="1" ht="20.100000000000001" customHeight="1" x14ac:dyDescent="0.25">
      <c r="A49" s="5"/>
      <c r="B49" s="1" t="s">
        <v>409</v>
      </c>
      <c r="C49" s="1" t="s">
        <v>408</v>
      </c>
      <c r="D49" s="1" t="s">
        <v>407</v>
      </c>
      <c r="E49" s="1" t="s">
        <v>406</v>
      </c>
      <c r="F49" s="1" t="s">
        <v>405</v>
      </c>
      <c r="G49" s="1" t="s">
        <v>404</v>
      </c>
      <c r="H49" s="1" t="s">
        <v>403</v>
      </c>
      <c r="I49" s="53" t="s">
        <v>13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103324</v>
      </c>
      <c r="O49" s="41"/>
      <c r="P49" s="8" t="str">
        <f t="shared" si="0"/>
        <v>E00614405100000000000</v>
      </c>
      <c r="R49" s="8" t="str">
        <f t="shared" si="1"/>
        <v>1</v>
      </c>
      <c r="S49" s="8" t="str">
        <f t="shared" si="2"/>
        <v>1</v>
      </c>
    </row>
    <row r="50" spans="1:19" s="36" customFormat="1" ht="20.100000000000001" customHeight="1" x14ac:dyDescent="0.25">
      <c r="A50" s="5"/>
      <c r="B50" s="1" t="s">
        <v>409</v>
      </c>
      <c r="C50" s="1" t="s">
        <v>408</v>
      </c>
      <c r="D50" s="1" t="s">
        <v>407</v>
      </c>
      <c r="E50" s="1" t="s">
        <v>406</v>
      </c>
      <c r="F50" s="1" t="s">
        <v>405</v>
      </c>
      <c r="G50" s="1" t="s">
        <v>404</v>
      </c>
      <c r="H50" s="1" t="s">
        <v>403</v>
      </c>
      <c r="I50" s="53" t="s">
        <v>14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78440281</v>
      </c>
      <c r="O50" s="41"/>
      <c r="P50" s="8" t="str">
        <f t="shared" si="0"/>
        <v>E00615402100000000000</v>
      </c>
      <c r="R50" s="8" t="str">
        <f t="shared" si="1"/>
        <v>1</v>
      </c>
      <c r="S50" s="8" t="str">
        <f t="shared" si="2"/>
        <v>1</v>
      </c>
    </row>
    <row r="51" spans="1:19" s="36" customFormat="1" ht="20.100000000000001" customHeight="1" x14ac:dyDescent="0.25">
      <c r="A51" s="5"/>
      <c r="B51" s="1" t="s">
        <v>409</v>
      </c>
      <c r="C51" s="1" t="s">
        <v>408</v>
      </c>
      <c r="D51" s="1" t="s">
        <v>407</v>
      </c>
      <c r="E51" s="1" t="s">
        <v>406</v>
      </c>
      <c r="F51" s="1" t="s">
        <v>405</v>
      </c>
      <c r="G51" s="1" t="s">
        <v>404</v>
      </c>
      <c r="H51" s="1" t="s">
        <v>403</v>
      </c>
      <c r="I51" s="53" t="s">
        <v>15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3038848</v>
      </c>
      <c r="O51" s="41"/>
      <c r="P51" s="8" t="str">
        <f t="shared" si="0"/>
        <v>E00615403100000000000</v>
      </c>
      <c r="R51" s="8" t="str">
        <f t="shared" si="1"/>
        <v>1</v>
      </c>
      <c r="S51" s="8" t="str">
        <f t="shared" si="2"/>
        <v>1</v>
      </c>
    </row>
    <row r="52" spans="1:19" s="36" customFormat="1" ht="20.100000000000001" customHeight="1" x14ac:dyDescent="0.25">
      <c r="A52" s="5"/>
      <c r="B52" s="1" t="s">
        <v>409</v>
      </c>
      <c r="C52" s="1" t="s">
        <v>408</v>
      </c>
      <c r="D52" s="1" t="s">
        <v>407</v>
      </c>
      <c r="E52" s="1" t="s">
        <v>406</v>
      </c>
      <c r="F52" s="1" t="s">
        <v>405</v>
      </c>
      <c r="G52" s="1" t="s">
        <v>404</v>
      </c>
      <c r="H52" s="1" t="s">
        <v>403</v>
      </c>
      <c r="I52" s="53">
        <v>24601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0</v>
      </c>
      <c r="O52" s="41"/>
      <c r="P52" s="8" t="str">
        <f t="shared" si="0"/>
        <v>E00624601100000000000</v>
      </c>
      <c r="R52" s="8" t="str">
        <f t="shared" si="1"/>
        <v>2</v>
      </c>
      <c r="S52" s="8" t="str">
        <f t="shared" si="2"/>
        <v>2</v>
      </c>
    </row>
    <row r="53" spans="1:19" s="36" customFormat="1" ht="20.100000000000001" customHeight="1" x14ac:dyDescent="0.25">
      <c r="A53" s="5"/>
      <c r="B53" s="1" t="s">
        <v>409</v>
      </c>
      <c r="C53" s="1" t="s">
        <v>408</v>
      </c>
      <c r="D53" s="1" t="s">
        <v>407</v>
      </c>
      <c r="E53" s="1" t="s">
        <v>406</v>
      </c>
      <c r="F53" s="1" t="s">
        <v>405</v>
      </c>
      <c r="G53" s="1" t="s">
        <v>404</v>
      </c>
      <c r="H53" s="1" t="s">
        <v>403</v>
      </c>
      <c r="I53" s="53">
        <v>24701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0</v>
      </c>
      <c r="O53" s="41"/>
      <c r="P53" s="8" t="str">
        <f t="shared" si="0"/>
        <v>E00624701100000000000</v>
      </c>
      <c r="R53" s="8" t="str">
        <f t="shared" si="1"/>
        <v>2</v>
      </c>
      <c r="S53" s="8" t="str">
        <f t="shared" si="2"/>
        <v>2</v>
      </c>
    </row>
    <row r="54" spans="1:19" s="36" customFormat="1" ht="20.100000000000001" customHeight="1" x14ac:dyDescent="0.25">
      <c r="A54" s="5"/>
      <c r="B54" s="1" t="s">
        <v>409</v>
      </c>
      <c r="C54" s="1" t="s">
        <v>408</v>
      </c>
      <c r="D54" s="1" t="s">
        <v>407</v>
      </c>
      <c r="E54" s="1" t="s">
        <v>406</v>
      </c>
      <c r="F54" s="1" t="s">
        <v>405</v>
      </c>
      <c r="G54" s="1" t="s">
        <v>404</v>
      </c>
      <c r="H54" s="1" t="s">
        <v>403</v>
      </c>
      <c r="I54" s="53" t="s">
        <v>28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0</v>
      </c>
      <c r="O54" s="41"/>
      <c r="P54" s="8" t="str">
        <f t="shared" si="0"/>
        <v>E00625101100000000000</v>
      </c>
      <c r="R54" s="8" t="str">
        <f t="shared" si="1"/>
        <v>2</v>
      </c>
      <c r="S54" s="8" t="str">
        <f t="shared" si="2"/>
        <v>2</v>
      </c>
    </row>
    <row r="55" spans="1:19" s="36" customFormat="1" ht="20.100000000000001" customHeight="1" x14ac:dyDescent="0.25">
      <c r="A55" s="5"/>
      <c r="B55" s="1" t="s">
        <v>409</v>
      </c>
      <c r="C55" s="1" t="s">
        <v>408</v>
      </c>
      <c r="D55" s="1" t="s">
        <v>407</v>
      </c>
      <c r="E55" s="1" t="s">
        <v>406</v>
      </c>
      <c r="F55" s="1" t="s">
        <v>405</v>
      </c>
      <c r="G55" s="1" t="s">
        <v>404</v>
      </c>
      <c r="H55" s="1" t="s">
        <v>403</v>
      </c>
      <c r="I55" s="53">
        <v>25401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0</v>
      </c>
      <c r="O55" s="41"/>
      <c r="P55" s="8" t="str">
        <f t="shared" si="0"/>
        <v>E00625401100000000000</v>
      </c>
      <c r="R55" s="8" t="str">
        <f t="shared" si="1"/>
        <v>2</v>
      </c>
      <c r="S55" s="8" t="str">
        <f t="shared" si="2"/>
        <v>2</v>
      </c>
    </row>
    <row r="56" spans="1:19" s="36" customFormat="1" ht="20.100000000000001" customHeight="1" x14ac:dyDescent="0.25">
      <c r="A56" s="5"/>
      <c r="B56" s="1" t="s">
        <v>409</v>
      </c>
      <c r="C56" s="1" t="s">
        <v>408</v>
      </c>
      <c r="D56" s="1" t="s">
        <v>407</v>
      </c>
      <c r="E56" s="1" t="s">
        <v>406</v>
      </c>
      <c r="F56" s="1" t="s">
        <v>405</v>
      </c>
      <c r="G56" s="1" t="s">
        <v>404</v>
      </c>
      <c r="H56" s="1" t="s">
        <v>403</v>
      </c>
      <c r="I56" s="53">
        <v>25501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0</v>
      </c>
      <c r="O56" s="41"/>
      <c r="P56" s="8" t="str">
        <f t="shared" si="0"/>
        <v>E00625501100000000000</v>
      </c>
      <c r="R56" s="8" t="str">
        <f t="shared" si="1"/>
        <v>2</v>
      </c>
      <c r="S56" s="8" t="str">
        <f t="shared" si="2"/>
        <v>2</v>
      </c>
    </row>
    <row r="57" spans="1:19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>
        <v>25901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0</v>
      </c>
      <c r="O57" s="41"/>
      <c r="P57" s="8" t="str">
        <f t="shared" si="0"/>
        <v>E00625901100000000000</v>
      </c>
      <c r="R57" s="8" t="str">
        <f t="shared" si="1"/>
        <v>2</v>
      </c>
      <c r="S57" s="8" t="str">
        <f t="shared" si="2"/>
        <v>2</v>
      </c>
    </row>
    <row r="58" spans="1:19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>
        <v>29401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0</v>
      </c>
      <c r="O58" s="41"/>
      <c r="P58" s="8" t="str">
        <f t="shared" si="0"/>
        <v>E00629401100000000000</v>
      </c>
      <c r="R58" s="8" t="str">
        <f t="shared" si="1"/>
        <v>2</v>
      </c>
      <c r="S58" s="8" t="str">
        <f t="shared" si="2"/>
        <v>2</v>
      </c>
    </row>
    <row r="59" spans="1:19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>
        <v>29801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0</v>
      </c>
      <c r="O59" s="41"/>
      <c r="P59" s="8" t="str">
        <f t="shared" si="0"/>
        <v>E00629801100000000000</v>
      </c>
      <c r="R59" s="8" t="str">
        <f t="shared" si="1"/>
        <v>2</v>
      </c>
      <c r="S59" s="8" t="str">
        <f t="shared" si="2"/>
        <v>2</v>
      </c>
    </row>
    <row r="60" spans="1:19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18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12163196</v>
      </c>
      <c r="O60" s="41"/>
      <c r="P60" s="8" t="str">
        <f t="shared" si="0"/>
        <v>E00631101100000000000</v>
      </c>
      <c r="R60" s="8" t="str">
        <f t="shared" si="1"/>
        <v>3</v>
      </c>
      <c r="S60" s="8" t="str">
        <f t="shared" si="2"/>
        <v>3</v>
      </c>
    </row>
    <row r="61" spans="1:19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19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6821162</v>
      </c>
      <c r="O61" s="41"/>
      <c r="P61" s="8" t="str">
        <f t="shared" si="0"/>
        <v>E00631201100000000000</v>
      </c>
      <c r="R61" s="8" t="str">
        <f t="shared" si="1"/>
        <v>3</v>
      </c>
      <c r="S61" s="8" t="str">
        <f t="shared" si="2"/>
        <v>3</v>
      </c>
    </row>
    <row r="62" spans="1:19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468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137576</v>
      </c>
      <c r="O62" s="41"/>
      <c r="P62" s="8" t="str">
        <f t="shared" si="0"/>
        <v>E00631603100000000000</v>
      </c>
      <c r="R62" s="8" t="str">
        <f t="shared" si="1"/>
        <v>3</v>
      </c>
      <c r="S62" s="8" t="str">
        <f t="shared" si="2"/>
        <v>3</v>
      </c>
    </row>
    <row r="63" spans="1:19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93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1033503</v>
      </c>
      <c r="O63" s="41"/>
      <c r="P63" s="8" t="str">
        <f t="shared" si="0"/>
        <v>E00632301100000000000</v>
      </c>
      <c r="R63" s="8" t="str">
        <f t="shared" si="1"/>
        <v>3</v>
      </c>
      <c r="S63" s="8" t="str">
        <f t="shared" si="2"/>
        <v>3</v>
      </c>
    </row>
    <row r="64" spans="1:19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94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952128</v>
      </c>
      <c r="O64" s="41"/>
      <c r="P64" s="8" t="str">
        <f t="shared" si="0"/>
        <v>E00632502100000000000</v>
      </c>
      <c r="R64" s="8" t="str">
        <f t="shared" si="1"/>
        <v>3</v>
      </c>
      <c r="S64" s="8" t="str">
        <f t="shared" si="2"/>
        <v>3</v>
      </c>
    </row>
    <row r="65" spans="1:19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>
        <v>32701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0</v>
      </c>
      <c r="O65" s="41"/>
      <c r="P65" s="8" t="str">
        <f t="shared" si="0"/>
        <v>E00632701100000000000</v>
      </c>
      <c r="R65" s="8" t="str">
        <f t="shared" si="1"/>
        <v>3</v>
      </c>
      <c r="S65" s="8" t="str">
        <f t="shared" si="2"/>
        <v>3</v>
      </c>
    </row>
    <row r="66" spans="1:19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56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0</v>
      </c>
      <c r="O66" s="41"/>
      <c r="P66" s="8" t="str">
        <f t="shared" si="0"/>
        <v>E00633301100000000000</v>
      </c>
      <c r="R66" s="8" t="str">
        <f t="shared" si="1"/>
        <v>3</v>
      </c>
      <c r="S66" s="8" t="str">
        <f t="shared" si="2"/>
        <v>3</v>
      </c>
    </row>
    <row r="67" spans="1:19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20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1280000</v>
      </c>
      <c r="O67" s="41"/>
      <c r="P67" s="8" t="str">
        <f t="shared" si="0"/>
        <v>E00633801100000000000</v>
      </c>
      <c r="R67" s="8" t="str">
        <f t="shared" si="1"/>
        <v>3</v>
      </c>
      <c r="S67" s="8" t="str">
        <f t="shared" si="2"/>
        <v>3</v>
      </c>
    </row>
    <row r="68" spans="1:19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41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2800000</v>
      </c>
      <c r="O68" s="41"/>
      <c r="P68" s="8" t="str">
        <f t="shared" si="0"/>
        <v>E00635301100000000000</v>
      </c>
      <c r="R68" s="8" t="str">
        <f t="shared" si="1"/>
        <v>3</v>
      </c>
      <c r="S68" s="8" t="str">
        <f t="shared" si="2"/>
        <v>3</v>
      </c>
    </row>
    <row r="69" spans="1:19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>
        <v>35401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0</v>
      </c>
      <c r="O69" s="41"/>
      <c r="P69" s="8" t="str">
        <f t="shared" si="0"/>
        <v>E00635401100000000000</v>
      </c>
      <c r="R69" s="8" t="str">
        <f t="shared" si="1"/>
        <v>3</v>
      </c>
      <c r="S69" s="8" t="str">
        <f t="shared" si="2"/>
        <v>3</v>
      </c>
    </row>
    <row r="70" spans="1:19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43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3356846</v>
      </c>
      <c r="O70" s="41"/>
      <c r="P70" s="8" t="str">
        <f t="shared" si="0"/>
        <v>E00635701100000000000</v>
      </c>
      <c r="R70" s="8" t="str">
        <f t="shared" si="1"/>
        <v>3</v>
      </c>
      <c r="S70" s="8" t="str">
        <f t="shared" si="2"/>
        <v>3</v>
      </c>
    </row>
    <row r="71" spans="1:19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44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2480446</v>
      </c>
      <c r="O71" s="41"/>
      <c r="P71" s="8" t="str">
        <f t="shared" si="0"/>
        <v>E00635801100000000000</v>
      </c>
      <c r="R71" s="8" t="str">
        <f t="shared" si="1"/>
        <v>3</v>
      </c>
      <c r="S71" s="8" t="str">
        <f t="shared" si="2"/>
        <v>3</v>
      </c>
    </row>
    <row r="72" spans="1:19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45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1020000</v>
      </c>
      <c r="O72" s="41"/>
      <c r="P72" s="8" t="str">
        <f t="shared" ref="P72:P135" si="3">+CONCATENATE(H72,I72,K72,M72)</f>
        <v>E00635901100000000000</v>
      </c>
      <c r="R72" s="8" t="str">
        <f t="shared" ref="R72:R135" si="4">+MID(I72,1,1)</f>
        <v>3</v>
      </c>
      <c r="S72" s="8" t="str">
        <f t="shared" si="2"/>
        <v>3</v>
      </c>
    </row>
    <row r="73" spans="1:19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>
        <v>39101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0</v>
      </c>
      <c r="O73" s="41"/>
      <c r="P73" s="8" t="str">
        <f t="shared" si="3"/>
        <v>E00639101100000000000</v>
      </c>
      <c r="R73" s="8" t="str">
        <f t="shared" si="4"/>
        <v>3</v>
      </c>
      <c r="S73" s="8" t="str">
        <f t="shared" ref="S73:S136" si="5">+IF(G73="008",R73,"")</f>
        <v>3</v>
      </c>
    </row>
    <row r="74" spans="1:19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22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2252461</v>
      </c>
      <c r="O74" s="41"/>
      <c r="P74" s="8" t="str">
        <f t="shared" si="3"/>
        <v>E00639801100000000000</v>
      </c>
      <c r="R74" s="8" t="str">
        <f t="shared" si="4"/>
        <v>3</v>
      </c>
      <c r="S74" s="8" t="str">
        <f t="shared" si="5"/>
        <v>3</v>
      </c>
    </row>
    <row r="75" spans="1:19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>
        <v>49201</v>
      </c>
      <c r="J75" s="1" t="s">
        <v>402</v>
      </c>
      <c r="K75" s="1">
        <v>5</v>
      </c>
      <c r="L75" s="1" t="s">
        <v>401</v>
      </c>
      <c r="M75" s="1" t="s">
        <v>400</v>
      </c>
      <c r="N75" s="42">
        <v>0</v>
      </c>
      <c r="O75" s="41"/>
      <c r="P75" s="8" t="str">
        <f t="shared" si="3"/>
        <v>E00649201500000000000</v>
      </c>
      <c r="R75" s="8" t="str">
        <f t="shared" si="4"/>
        <v>4</v>
      </c>
      <c r="S75" s="8" t="str">
        <f t="shared" si="5"/>
        <v>4</v>
      </c>
    </row>
    <row r="76" spans="1:19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460</v>
      </c>
      <c r="I76" s="53">
        <v>62301</v>
      </c>
      <c r="J76" s="1">
        <v>3</v>
      </c>
      <c r="K76" s="1">
        <v>5</v>
      </c>
      <c r="L76" s="1" t="s">
        <v>401</v>
      </c>
      <c r="M76" s="1" t="s">
        <v>517</v>
      </c>
      <c r="N76" s="42">
        <v>0</v>
      </c>
      <c r="O76" s="41"/>
      <c r="P76" s="8" t="str">
        <f t="shared" si="3"/>
        <v>K0246230152110K2H0001</v>
      </c>
      <c r="R76" s="8" t="str">
        <f t="shared" si="4"/>
        <v>6</v>
      </c>
      <c r="S76" s="8" t="str">
        <f t="shared" si="5"/>
        <v>6</v>
      </c>
    </row>
    <row r="77" spans="1:19" s="36" customFormat="1" ht="20.100000000000001" customHeight="1" x14ac:dyDescent="0.25">
      <c r="A77" s="5"/>
      <c r="B77" s="1" t="s">
        <v>409</v>
      </c>
      <c r="C77" s="1" t="s">
        <v>402</v>
      </c>
      <c r="D77" s="1" t="s">
        <v>408</v>
      </c>
      <c r="E77" s="1" t="s">
        <v>415</v>
      </c>
      <c r="F77" s="1" t="s">
        <v>405</v>
      </c>
      <c r="G77" s="1" t="s">
        <v>414</v>
      </c>
      <c r="H77" s="1" t="s">
        <v>413</v>
      </c>
      <c r="I77" s="53">
        <v>15901</v>
      </c>
      <c r="J77" s="1" t="s">
        <v>402</v>
      </c>
      <c r="K77" s="1">
        <v>4</v>
      </c>
      <c r="L77" s="1">
        <v>22</v>
      </c>
      <c r="M77" s="1" t="s">
        <v>400</v>
      </c>
      <c r="N77" s="42">
        <v>33660</v>
      </c>
      <c r="O77" s="41"/>
      <c r="P77" s="8" t="str">
        <f t="shared" si="3"/>
        <v>O00115901400000000000</v>
      </c>
      <c r="R77" s="8" t="str">
        <f t="shared" si="4"/>
        <v>1</v>
      </c>
      <c r="S77" s="8" t="str">
        <f t="shared" si="5"/>
        <v/>
      </c>
    </row>
    <row r="78" spans="1:19" s="36" customFormat="1" ht="20.100000000000001" customHeight="1" x14ac:dyDescent="0.25">
      <c r="A78" s="5"/>
      <c r="B78" s="1" t="s">
        <v>409</v>
      </c>
      <c r="C78" s="1" t="s">
        <v>402</v>
      </c>
      <c r="D78" s="1" t="s">
        <v>408</v>
      </c>
      <c r="E78" s="1" t="s">
        <v>415</v>
      </c>
      <c r="F78" s="1" t="s">
        <v>405</v>
      </c>
      <c r="G78" s="1" t="s">
        <v>414</v>
      </c>
      <c r="H78" s="1" t="s">
        <v>413</v>
      </c>
      <c r="I78" s="53">
        <v>21101</v>
      </c>
      <c r="J78" s="1" t="s">
        <v>402</v>
      </c>
      <c r="K78" s="1">
        <v>4</v>
      </c>
      <c r="L78" s="1">
        <v>22</v>
      </c>
      <c r="M78" s="1" t="s">
        <v>400</v>
      </c>
      <c r="N78" s="42">
        <v>0</v>
      </c>
      <c r="O78" s="41"/>
      <c r="P78" s="8" t="str">
        <f t="shared" si="3"/>
        <v>O00121101400000000000</v>
      </c>
      <c r="R78" s="8" t="str">
        <f t="shared" si="4"/>
        <v>2</v>
      </c>
      <c r="S78" s="8" t="str">
        <f t="shared" si="5"/>
        <v/>
      </c>
    </row>
    <row r="79" spans="1:19" s="36" customFormat="1" ht="20.100000000000001" customHeight="1" x14ac:dyDescent="0.25">
      <c r="A79" s="5"/>
      <c r="B79" s="1" t="s">
        <v>409</v>
      </c>
      <c r="C79" s="1" t="s">
        <v>402</v>
      </c>
      <c r="D79" s="1" t="s">
        <v>408</v>
      </c>
      <c r="E79" s="1" t="s">
        <v>415</v>
      </c>
      <c r="F79" s="1" t="s">
        <v>405</v>
      </c>
      <c r="G79" s="1" t="s">
        <v>414</v>
      </c>
      <c r="H79" s="1" t="s">
        <v>413</v>
      </c>
      <c r="I79" s="53">
        <v>22104</v>
      </c>
      <c r="J79" s="1" t="s">
        <v>402</v>
      </c>
      <c r="K79" s="1">
        <v>4</v>
      </c>
      <c r="L79" s="1">
        <v>22</v>
      </c>
      <c r="M79" s="1" t="s">
        <v>400</v>
      </c>
      <c r="N79" s="42">
        <v>0</v>
      </c>
      <c r="O79" s="41"/>
      <c r="P79" s="8" t="str">
        <f t="shared" si="3"/>
        <v>O00122104400000000000</v>
      </c>
      <c r="R79" s="8" t="str">
        <f t="shared" si="4"/>
        <v>2</v>
      </c>
      <c r="S79" s="8" t="str">
        <f t="shared" si="5"/>
        <v/>
      </c>
    </row>
    <row r="80" spans="1:19" s="36" customFormat="1" ht="20.100000000000001" customHeight="1" x14ac:dyDescent="0.25">
      <c r="A80" s="5"/>
      <c r="B80" s="1" t="s">
        <v>409</v>
      </c>
      <c r="C80" s="1" t="s">
        <v>402</v>
      </c>
      <c r="D80" s="1" t="s">
        <v>408</v>
      </c>
      <c r="E80" s="1" t="s">
        <v>415</v>
      </c>
      <c r="F80" s="1" t="s">
        <v>405</v>
      </c>
      <c r="G80" s="1" t="s">
        <v>414</v>
      </c>
      <c r="H80" s="1" t="s">
        <v>413</v>
      </c>
      <c r="I80" s="53">
        <v>24601</v>
      </c>
      <c r="J80" s="1" t="s">
        <v>402</v>
      </c>
      <c r="K80" s="1">
        <v>4</v>
      </c>
      <c r="L80" s="1">
        <v>22</v>
      </c>
      <c r="M80" s="1" t="s">
        <v>400</v>
      </c>
      <c r="N80" s="42">
        <v>0</v>
      </c>
      <c r="O80" s="41"/>
      <c r="P80" s="8" t="str">
        <f t="shared" si="3"/>
        <v>O00124601400000000000</v>
      </c>
      <c r="R80" s="8" t="str">
        <f t="shared" si="4"/>
        <v>2</v>
      </c>
      <c r="S80" s="8" t="str">
        <f t="shared" si="5"/>
        <v/>
      </c>
    </row>
    <row r="81" spans="1:19" s="36" customFormat="1" ht="20.100000000000001" customHeight="1" x14ac:dyDescent="0.25">
      <c r="A81" s="5"/>
      <c r="B81" s="1" t="s">
        <v>409</v>
      </c>
      <c r="C81" s="1" t="s">
        <v>402</v>
      </c>
      <c r="D81" s="1" t="s">
        <v>408</v>
      </c>
      <c r="E81" s="1" t="s">
        <v>415</v>
      </c>
      <c r="F81" s="1" t="s">
        <v>405</v>
      </c>
      <c r="G81" s="1" t="s">
        <v>414</v>
      </c>
      <c r="H81" s="1" t="s">
        <v>413</v>
      </c>
      <c r="I81" s="53">
        <v>26102</v>
      </c>
      <c r="J81" s="1" t="s">
        <v>402</v>
      </c>
      <c r="K81" s="1">
        <v>4</v>
      </c>
      <c r="L81" s="1">
        <v>22</v>
      </c>
      <c r="M81" s="1" t="s">
        <v>400</v>
      </c>
      <c r="N81" s="42">
        <v>0</v>
      </c>
      <c r="O81" s="41"/>
      <c r="P81" s="8" t="str">
        <f t="shared" si="3"/>
        <v>O00126102400000000000</v>
      </c>
      <c r="R81" s="8" t="str">
        <f t="shared" si="4"/>
        <v>2</v>
      </c>
      <c r="S81" s="8" t="str">
        <f t="shared" si="5"/>
        <v/>
      </c>
    </row>
    <row r="82" spans="1:19" s="36" customFormat="1" ht="20.100000000000001" customHeight="1" x14ac:dyDescent="0.25">
      <c r="A82" s="5"/>
      <c r="B82" s="1" t="s">
        <v>409</v>
      </c>
      <c r="C82" s="1" t="s">
        <v>402</v>
      </c>
      <c r="D82" s="1" t="s">
        <v>408</v>
      </c>
      <c r="E82" s="1" t="s">
        <v>415</v>
      </c>
      <c r="F82" s="1" t="s">
        <v>405</v>
      </c>
      <c r="G82" s="1" t="s">
        <v>414</v>
      </c>
      <c r="H82" s="1" t="s">
        <v>413</v>
      </c>
      <c r="I82" s="53">
        <v>31401</v>
      </c>
      <c r="J82" s="1" t="s">
        <v>402</v>
      </c>
      <c r="K82" s="1">
        <v>4</v>
      </c>
      <c r="L82" s="1">
        <v>22</v>
      </c>
      <c r="M82" s="1" t="s">
        <v>400</v>
      </c>
      <c r="N82" s="42">
        <v>0</v>
      </c>
      <c r="O82" s="41"/>
      <c r="P82" s="8" t="str">
        <f t="shared" si="3"/>
        <v>O00131401400000000000</v>
      </c>
      <c r="R82" s="8" t="str">
        <f t="shared" si="4"/>
        <v>3</v>
      </c>
      <c r="S82" s="8" t="str">
        <f t="shared" si="5"/>
        <v/>
      </c>
    </row>
    <row r="83" spans="1:19" s="36" customFormat="1" ht="20.100000000000001" customHeight="1" x14ac:dyDescent="0.25">
      <c r="A83" s="5"/>
      <c r="B83" s="1" t="s">
        <v>409</v>
      </c>
      <c r="C83" s="1" t="s">
        <v>402</v>
      </c>
      <c r="D83" s="1" t="s">
        <v>408</v>
      </c>
      <c r="E83" s="1" t="s">
        <v>415</v>
      </c>
      <c r="F83" s="1" t="s">
        <v>405</v>
      </c>
      <c r="G83" s="1" t="s">
        <v>414</v>
      </c>
      <c r="H83" s="1" t="s">
        <v>413</v>
      </c>
      <c r="I83" s="53">
        <v>33401</v>
      </c>
      <c r="J83" s="1" t="s">
        <v>402</v>
      </c>
      <c r="K83" s="1">
        <v>4</v>
      </c>
      <c r="L83" s="1">
        <v>22</v>
      </c>
      <c r="M83" s="1" t="s">
        <v>400</v>
      </c>
      <c r="N83" s="42">
        <v>10000</v>
      </c>
      <c r="O83" s="41"/>
      <c r="P83" s="8" t="str">
        <f t="shared" si="3"/>
        <v>O00133401400000000000</v>
      </c>
      <c r="R83" s="8" t="str">
        <f t="shared" si="4"/>
        <v>3</v>
      </c>
      <c r="S83" s="8" t="str">
        <f t="shared" si="5"/>
        <v/>
      </c>
    </row>
    <row r="84" spans="1:19" s="36" customFormat="1" ht="20.100000000000001" customHeight="1" x14ac:dyDescent="0.25">
      <c r="A84" s="5"/>
      <c r="B84" s="1" t="s">
        <v>409</v>
      </c>
      <c r="C84" s="1" t="s">
        <v>402</v>
      </c>
      <c r="D84" s="1" t="s">
        <v>408</v>
      </c>
      <c r="E84" s="1" t="s">
        <v>415</v>
      </c>
      <c r="F84" s="1" t="s">
        <v>405</v>
      </c>
      <c r="G84" s="1" t="s">
        <v>414</v>
      </c>
      <c r="H84" s="1" t="s">
        <v>413</v>
      </c>
      <c r="I84" s="53">
        <v>33602</v>
      </c>
      <c r="J84" s="1" t="s">
        <v>402</v>
      </c>
      <c r="K84" s="1">
        <v>4</v>
      </c>
      <c r="L84" s="1">
        <v>22</v>
      </c>
      <c r="M84" s="1" t="s">
        <v>400</v>
      </c>
      <c r="N84" s="42">
        <v>0</v>
      </c>
      <c r="O84" s="41"/>
      <c r="P84" s="8" t="str">
        <f t="shared" si="3"/>
        <v>O00133602400000000000</v>
      </c>
      <c r="R84" s="8" t="str">
        <f t="shared" si="4"/>
        <v>3</v>
      </c>
      <c r="S84" s="8" t="str">
        <f t="shared" si="5"/>
        <v/>
      </c>
    </row>
    <row r="85" spans="1:19" s="36" customFormat="1" ht="20.100000000000001" customHeight="1" x14ac:dyDescent="0.25">
      <c r="A85" s="5"/>
      <c r="B85" s="1" t="s">
        <v>409</v>
      </c>
      <c r="C85" s="1" t="s">
        <v>402</v>
      </c>
      <c r="D85" s="1" t="s">
        <v>408</v>
      </c>
      <c r="E85" s="1" t="s">
        <v>415</v>
      </c>
      <c r="F85" s="1" t="s">
        <v>405</v>
      </c>
      <c r="G85" s="1" t="s">
        <v>414</v>
      </c>
      <c r="H85" s="1" t="s">
        <v>413</v>
      </c>
      <c r="I85" s="53">
        <v>37204</v>
      </c>
      <c r="J85" s="1" t="s">
        <v>402</v>
      </c>
      <c r="K85" s="1">
        <v>4</v>
      </c>
      <c r="L85" s="1">
        <v>22</v>
      </c>
      <c r="M85" s="1" t="s">
        <v>400</v>
      </c>
      <c r="N85" s="42">
        <v>9058</v>
      </c>
      <c r="O85" s="41"/>
      <c r="P85" s="8" t="str">
        <f t="shared" si="3"/>
        <v>O00137204400000000000</v>
      </c>
      <c r="R85" s="8" t="str">
        <f t="shared" si="4"/>
        <v>3</v>
      </c>
      <c r="S85" s="8" t="str">
        <f t="shared" si="5"/>
        <v/>
      </c>
    </row>
    <row r="86" spans="1:19" s="36" customFormat="1" ht="20.100000000000001" customHeight="1" x14ac:dyDescent="0.25">
      <c r="A86" s="5"/>
      <c r="B86" s="1" t="s">
        <v>409</v>
      </c>
      <c r="C86" s="1" t="s">
        <v>402</v>
      </c>
      <c r="D86" s="1" t="s">
        <v>408</v>
      </c>
      <c r="E86" s="1" t="s">
        <v>415</v>
      </c>
      <c r="F86" s="1" t="s">
        <v>405</v>
      </c>
      <c r="G86" s="1" t="s">
        <v>414</v>
      </c>
      <c r="H86" s="1" t="s">
        <v>413</v>
      </c>
      <c r="I86" s="53">
        <v>37504</v>
      </c>
      <c r="J86" s="1" t="s">
        <v>402</v>
      </c>
      <c r="K86" s="1">
        <v>4</v>
      </c>
      <c r="L86" s="1">
        <v>22</v>
      </c>
      <c r="M86" s="1" t="s">
        <v>400</v>
      </c>
      <c r="N86" s="42">
        <v>17527</v>
      </c>
      <c r="O86" s="41"/>
      <c r="P86" s="8" t="str">
        <f t="shared" si="3"/>
        <v>O00137504400000000000</v>
      </c>
      <c r="R86" s="8" t="str">
        <f t="shared" si="4"/>
        <v>3</v>
      </c>
      <c r="S86" s="8" t="str">
        <f t="shared" si="5"/>
        <v/>
      </c>
    </row>
    <row r="87" spans="1:19" s="36" customFormat="1" ht="20.100000000000001" customHeight="1" x14ac:dyDescent="0.25">
      <c r="A87" s="5"/>
      <c r="B87" s="1" t="s">
        <v>409</v>
      </c>
      <c r="C87" s="1" t="s">
        <v>402</v>
      </c>
      <c r="D87" s="1" t="s">
        <v>408</v>
      </c>
      <c r="E87" s="1" t="s">
        <v>415</v>
      </c>
      <c r="F87" s="1" t="s">
        <v>405</v>
      </c>
      <c r="G87" s="1" t="s">
        <v>414</v>
      </c>
      <c r="H87" s="1" t="s">
        <v>413</v>
      </c>
      <c r="I87" s="53">
        <v>39401</v>
      </c>
      <c r="J87" s="1" t="s">
        <v>402</v>
      </c>
      <c r="K87" s="1">
        <v>4</v>
      </c>
      <c r="L87" s="1">
        <v>22</v>
      </c>
      <c r="M87" s="1" t="s">
        <v>400</v>
      </c>
      <c r="N87" s="42">
        <v>0</v>
      </c>
      <c r="O87" s="41"/>
      <c r="P87" s="8" t="str">
        <f t="shared" si="3"/>
        <v>O00139401400000000000</v>
      </c>
      <c r="R87" s="8" t="str">
        <f t="shared" si="4"/>
        <v>3</v>
      </c>
      <c r="S87" s="8" t="str">
        <f t="shared" si="5"/>
        <v/>
      </c>
    </row>
    <row r="88" spans="1:19" s="36" customFormat="1" ht="20.100000000000001" customHeight="1" x14ac:dyDescent="0.25">
      <c r="A88" s="5"/>
      <c r="B88" s="1" t="s">
        <v>409</v>
      </c>
      <c r="C88" s="1" t="s">
        <v>402</v>
      </c>
      <c r="D88" s="1" t="s">
        <v>408</v>
      </c>
      <c r="E88" s="1" t="s">
        <v>415</v>
      </c>
      <c r="F88" s="1" t="s">
        <v>405</v>
      </c>
      <c r="G88" s="1" t="s">
        <v>414</v>
      </c>
      <c r="H88" s="1" t="s">
        <v>413</v>
      </c>
      <c r="I88" s="53">
        <v>39801</v>
      </c>
      <c r="J88" s="1" t="s">
        <v>402</v>
      </c>
      <c r="K88" s="1">
        <v>4</v>
      </c>
      <c r="L88" s="1">
        <v>22</v>
      </c>
      <c r="M88" s="1" t="s">
        <v>400</v>
      </c>
      <c r="N88" s="42">
        <v>16421</v>
      </c>
      <c r="O88" s="41"/>
      <c r="P88" s="8" t="str">
        <f t="shared" si="3"/>
        <v>O00139801400000000000</v>
      </c>
      <c r="R88" s="8" t="str">
        <f t="shared" si="4"/>
        <v>3</v>
      </c>
      <c r="S88" s="8" t="str">
        <f t="shared" si="5"/>
        <v/>
      </c>
    </row>
    <row r="89" spans="1:19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>
        <v>12101</v>
      </c>
      <c r="J89" s="1" t="s">
        <v>402</v>
      </c>
      <c r="K89" s="1">
        <v>4</v>
      </c>
      <c r="L89" s="1">
        <v>22</v>
      </c>
      <c r="M89" s="1" t="s">
        <v>400</v>
      </c>
      <c r="N89" s="42">
        <v>821029</v>
      </c>
      <c r="O89" s="41"/>
      <c r="P89" s="8" t="str">
        <f t="shared" si="3"/>
        <v>M00112101400000000000</v>
      </c>
      <c r="R89" s="8" t="str">
        <f t="shared" si="4"/>
        <v>1</v>
      </c>
      <c r="S89" s="8" t="str">
        <f t="shared" si="5"/>
        <v/>
      </c>
    </row>
    <row r="90" spans="1:19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>
        <v>12301</v>
      </c>
      <c r="J90" s="1" t="s">
        <v>402</v>
      </c>
      <c r="K90" s="1">
        <v>4</v>
      </c>
      <c r="L90" s="1">
        <v>22</v>
      </c>
      <c r="M90" s="1" t="s">
        <v>400</v>
      </c>
      <c r="N90" s="42">
        <v>100000</v>
      </c>
      <c r="O90" s="41"/>
      <c r="P90" s="8" t="str">
        <f t="shared" si="3"/>
        <v>M00112301400000000000</v>
      </c>
      <c r="R90" s="8" t="str">
        <f t="shared" si="4"/>
        <v>1</v>
      </c>
      <c r="S90" s="8" t="str">
        <f t="shared" si="5"/>
        <v/>
      </c>
    </row>
    <row r="91" spans="1:19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>
        <v>13202</v>
      </c>
      <c r="J91" s="1" t="s">
        <v>402</v>
      </c>
      <c r="K91" s="1">
        <v>4</v>
      </c>
      <c r="L91" s="1">
        <v>22</v>
      </c>
      <c r="M91" s="1" t="s">
        <v>400</v>
      </c>
      <c r="N91" s="42">
        <v>0</v>
      </c>
      <c r="O91" s="41"/>
      <c r="P91" s="8" t="str">
        <f t="shared" si="3"/>
        <v>M00113202400000000000</v>
      </c>
      <c r="R91" s="8" t="str">
        <f t="shared" si="4"/>
        <v>1</v>
      </c>
      <c r="S91" s="8" t="str">
        <f t="shared" si="5"/>
        <v/>
      </c>
    </row>
    <row r="92" spans="1:19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>
        <v>15501</v>
      </c>
      <c r="J92" s="1" t="s">
        <v>402</v>
      </c>
      <c r="K92" s="1">
        <v>4</v>
      </c>
      <c r="L92" s="1">
        <v>22</v>
      </c>
      <c r="M92" s="1" t="s">
        <v>400</v>
      </c>
      <c r="N92" s="42">
        <v>250000</v>
      </c>
      <c r="O92" s="41"/>
      <c r="P92" s="8" t="str">
        <f t="shared" si="3"/>
        <v>M00115501400000000000</v>
      </c>
      <c r="R92" s="8" t="str">
        <f t="shared" si="4"/>
        <v>1</v>
      </c>
      <c r="S92" s="8" t="str">
        <f t="shared" si="5"/>
        <v/>
      </c>
    </row>
    <row r="93" spans="1:19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>
        <v>15901</v>
      </c>
      <c r="J93" s="1" t="s">
        <v>402</v>
      </c>
      <c r="K93" s="1">
        <v>4</v>
      </c>
      <c r="L93" s="1">
        <v>22</v>
      </c>
      <c r="M93" s="1" t="s">
        <v>400</v>
      </c>
      <c r="N93" s="42">
        <v>169247</v>
      </c>
      <c r="O93" s="41"/>
      <c r="P93" s="8" t="str">
        <f t="shared" si="3"/>
        <v>M00115901400000000000</v>
      </c>
      <c r="R93" s="8" t="str">
        <f t="shared" si="4"/>
        <v>1</v>
      </c>
      <c r="S93" s="8" t="str">
        <f t="shared" si="5"/>
        <v/>
      </c>
    </row>
    <row r="94" spans="1:19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>
        <v>21101</v>
      </c>
      <c r="J94" s="1" t="s">
        <v>402</v>
      </c>
      <c r="K94" s="1">
        <v>4</v>
      </c>
      <c r="L94" s="1">
        <v>22</v>
      </c>
      <c r="M94" s="1" t="s">
        <v>400</v>
      </c>
      <c r="N94" s="42">
        <v>0</v>
      </c>
      <c r="O94" s="41"/>
      <c r="P94" s="8" t="str">
        <f t="shared" si="3"/>
        <v>M00121101400000000000</v>
      </c>
      <c r="R94" s="8" t="str">
        <f t="shared" si="4"/>
        <v>2</v>
      </c>
      <c r="S94" s="8" t="str">
        <f t="shared" si="5"/>
        <v/>
      </c>
    </row>
    <row r="95" spans="1:19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>
        <v>21201</v>
      </c>
      <c r="J95" s="1" t="s">
        <v>402</v>
      </c>
      <c r="K95" s="1">
        <v>4</v>
      </c>
      <c r="L95" s="1">
        <v>22</v>
      </c>
      <c r="M95" s="1" t="s">
        <v>400</v>
      </c>
      <c r="N95" s="42">
        <v>3300</v>
      </c>
      <c r="O95" s="41"/>
      <c r="P95" s="8" t="str">
        <f t="shared" si="3"/>
        <v>M00121201400000000000</v>
      </c>
      <c r="R95" s="8" t="str">
        <f t="shared" si="4"/>
        <v>2</v>
      </c>
      <c r="S95" s="8" t="str">
        <f t="shared" si="5"/>
        <v/>
      </c>
    </row>
    <row r="96" spans="1:19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>
        <v>21401</v>
      </c>
      <c r="J96" s="1" t="s">
        <v>402</v>
      </c>
      <c r="K96" s="1">
        <v>4</v>
      </c>
      <c r="L96" s="1">
        <v>22</v>
      </c>
      <c r="M96" s="1" t="s">
        <v>400</v>
      </c>
      <c r="N96" s="42">
        <v>0</v>
      </c>
      <c r="O96" s="41"/>
      <c r="P96" s="8" t="str">
        <f t="shared" si="3"/>
        <v>M00121401400000000000</v>
      </c>
      <c r="R96" s="8" t="str">
        <f t="shared" si="4"/>
        <v>2</v>
      </c>
      <c r="S96" s="8" t="str">
        <f t="shared" si="5"/>
        <v/>
      </c>
    </row>
    <row r="97" spans="1:19" s="36" customFormat="1" ht="20.100000000000001" customHeight="1" x14ac:dyDescent="0.25">
      <c r="A97" s="5"/>
      <c r="B97" s="1" t="s">
        <v>409</v>
      </c>
      <c r="C97" s="1" t="s">
        <v>408</v>
      </c>
      <c r="D97" s="1" t="s">
        <v>402</v>
      </c>
      <c r="E97" s="1" t="s">
        <v>412</v>
      </c>
      <c r="F97" s="1" t="s">
        <v>405</v>
      </c>
      <c r="G97" s="1" t="s">
        <v>411</v>
      </c>
      <c r="H97" s="1" t="s">
        <v>410</v>
      </c>
      <c r="I97" s="53">
        <v>21501</v>
      </c>
      <c r="J97" s="1" t="s">
        <v>402</v>
      </c>
      <c r="K97" s="1">
        <v>4</v>
      </c>
      <c r="L97" s="1">
        <v>22</v>
      </c>
      <c r="M97" s="1" t="s">
        <v>400</v>
      </c>
      <c r="N97" s="42">
        <v>2890</v>
      </c>
      <c r="O97" s="41"/>
      <c r="P97" s="8" t="str">
        <f t="shared" si="3"/>
        <v>M00121501400000000000</v>
      </c>
      <c r="R97" s="8" t="str">
        <f t="shared" si="4"/>
        <v>2</v>
      </c>
      <c r="S97" s="8" t="str">
        <f t="shared" si="5"/>
        <v/>
      </c>
    </row>
    <row r="98" spans="1:19" s="36" customFormat="1" ht="20.100000000000001" customHeight="1" x14ac:dyDescent="0.25">
      <c r="A98" s="5"/>
      <c r="B98" s="1" t="s">
        <v>409</v>
      </c>
      <c r="C98" s="1" t="s">
        <v>408</v>
      </c>
      <c r="D98" s="1" t="s">
        <v>402</v>
      </c>
      <c r="E98" s="1" t="s">
        <v>412</v>
      </c>
      <c r="F98" s="1" t="s">
        <v>405</v>
      </c>
      <c r="G98" s="1" t="s">
        <v>411</v>
      </c>
      <c r="H98" s="1" t="s">
        <v>410</v>
      </c>
      <c r="I98" s="53">
        <v>21601</v>
      </c>
      <c r="J98" s="1" t="s">
        <v>402</v>
      </c>
      <c r="K98" s="1">
        <v>4</v>
      </c>
      <c r="L98" s="1">
        <v>22</v>
      </c>
      <c r="M98" s="1" t="s">
        <v>400</v>
      </c>
      <c r="N98" s="42">
        <v>3550</v>
      </c>
      <c r="O98" s="41"/>
      <c r="P98" s="8" t="str">
        <f t="shared" si="3"/>
        <v>M00121601400000000000</v>
      </c>
      <c r="R98" s="8" t="str">
        <f t="shared" si="4"/>
        <v>2</v>
      </c>
      <c r="S98" s="8" t="str">
        <f t="shared" si="5"/>
        <v/>
      </c>
    </row>
    <row r="99" spans="1:19" s="36" customFormat="1" ht="20.100000000000001" customHeight="1" x14ac:dyDescent="0.25">
      <c r="A99" s="5"/>
      <c r="B99" s="1" t="s">
        <v>409</v>
      </c>
      <c r="C99" s="1" t="s">
        <v>408</v>
      </c>
      <c r="D99" s="1" t="s">
        <v>402</v>
      </c>
      <c r="E99" s="1" t="s">
        <v>412</v>
      </c>
      <c r="F99" s="1" t="s">
        <v>405</v>
      </c>
      <c r="G99" s="1" t="s">
        <v>411</v>
      </c>
      <c r="H99" s="1" t="s">
        <v>410</v>
      </c>
      <c r="I99" s="53">
        <v>22104</v>
      </c>
      <c r="J99" s="1" t="s">
        <v>402</v>
      </c>
      <c r="K99" s="1">
        <v>4</v>
      </c>
      <c r="L99" s="1">
        <v>22</v>
      </c>
      <c r="M99" s="1" t="s">
        <v>400</v>
      </c>
      <c r="N99" s="42">
        <v>0</v>
      </c>
      <c r="O99" s="41"/>
      <c r="P99" s="8" t="str">
        <f t="shared" si="3"/>
        <v>M00122104400000000000</v>
      </c>
      <c r="R99" s="8" t="str">
        <f t="shared" si="4"/>
        <v>2</v>
      </c>
      <c r="S99" s="8" t="str">
        <f t="shared" si="5"/>
        <v/>
      </c>
    </row>
    <row r="100" spans="1:19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402</v>
      </c>
      <c r="E100" s="1" t="s">
        <v>412</v>
      </c>
      <c r="F100" s="1" t="s">
        <v>405</v>
      </c>
      <c r="G100" s="1" t="s">
        <v>411</v>
      </c>
      <c r="H100" s="1" t="s">
        <v>410</v>
      </c>
      <c r="I100" s="53">
        <v>22106</v>
      </c>
      <c r="J100" s="1" t="s">
        <v>402</v>
      </c>
      <c r="K100" s="1">
        <v>4</v>
      </c>
      <c r="L100" s="1">
        <v>22</v>
      </c>
      <c r="M100" s="1" t="s">
        <v>400</v>
      </c>
      <c r="N100" s="42">
        <v>0</v>
      </c>
      <c r="O100" s="41"/>
      <c r="P100" s="8" t="str">
        <f t="shared" si="3"/>
        <v>M00122106400000000000</v>
      </c>
      <c r="R100" s="8" t="str">
        <f t="shared" si="4"/>
        <v>2</v>
      </c>
      <c r="S100" s="8" t="str">
        <f t="shared" si="5"/>
        <v/>
      </c>
    </row>
    <row r="101" spans="1:19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402</v>
      </c>
      <c r="E101" s="1" t="s">
        <v>412</v>
      </c>
      <c r="F101" s="1" t="s">
        <v>405</v>
      </c>
      <c r="G101" s="1" t="s">
        <v>411</v>
      </c>
      <c r="H101" s="1" t="s">
        <v>410</v>
      </c>
      <c r="I101" s="53">
        <v>22301</v>
      </c>
      <c r="J101" s="1" t="s">
        <v>402</v>
      </c>
      <c r="K101" s="1">
        <v>4</v>
      </c>
      <c r="L101" s="1">
        <v>22</v>
      </c>
      <c r="M101" s="1" t="s">
        <v>400</v>
      </c>
      <c r="N101" s="42">
        <v>0</v>
      </c>
      <c r="O101" s="41"/>
      <c r="P101" s="8" t="str">
        <f t="shared" si="3"/>
        <v>M00122301400000000000</v>
      </c>
      <c r="R101" s="8" t="str">
        <f t="shared" si="4"/>
        <v>2</v>
      </c>
      <c r="S101" s="8" t="str">
        <f t="shared" si="5"/>
        <v/>
      </c>
    </row>
    <row r="102" spans="1:19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402</v>
      </c>
      <c r="E102" s="1" t="s">
        <v>412</v>
      </c>
      <c r="F102" s="1" t="s">
        <v>405</v>
      </c>
      <c r="G102" s="1" t="s">
        <v>411</v>
      </c>
      <c r="H102" s="1" t="s">
        <v>410</v>
      </c>
      <c r="I102" s="53">
        <v>24301</v>
      </c>
      <c r="J102" s="1" t="s">
        <v>402</v>
      </c>
      <c r="K102" s="1">
        <v>4</v>
      </c>
      <c r="L102" s="1">
        <v>22</v>
      </c>
      <c r="M102" s="1" t="s">
        <v>400</v>
      </c>
      <c r="N102" s="42">
        <v>0</v>
      </c>
      <c r="O102" s="41"/>
      <c r="P102" s="8" t="str">
        <f t="shared" si="3"/>
        <v>M00124301400000000000</v>
      </c>
      <c r="R102" s="8" t="str">
        <f t="shared" si="4"/>
        <v>2</v>
      </c>
      <c r="S102" s="8" t="str">
        <f t="shared" si="5"/>
        <v/>
      </c>
    </row>
    <row r="103" spans="1:19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402</v>
      </c>
      <c r="E103" s="2" t="s">
        <v>412</v>
      </c>
      <c r="F103" s="2" t="s">
        <v>405</v>
      </c>
      <c r="G103" s="2" t="s">
        <v>411</v>
      </c>
      <c r="H103" s="2" t="s">
        <v>410</v>
      </c>
      <c r="I103" s="54">
        <v>24601</v>
      </c>
      <c r="J103" s="2" t="s">
        <v>402</v>
      </c>
      <c r="K103" s="2">
        <v>4</v>
      </c>
      <c r="L103" s="2">
        <v>22</v>
      </c>
      <c r="M103" s="2" t="s">
        <v>400</v>
      </c>
      <c r="N103" s="42">
        <v>1204</v>
      </c>
      <c r="O103" s="41"/>
      <c r="P103" s="8" t="str">
        <f t="shared" si="3"/>
        <v>M00124601400000000000</v>
      </c>
      <c r="R103" s="8" t="str">
        <f t="shared" si="4"/>
        <v>2</v>
      </c>
      <c r="S103" s="8" t="str">
        <f t="shared" si="5"/>
        <v/>
      </c>
    </row>
    <row r="104" spans="1:19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402</v>
      </c>
      <c r="E104" s="2" t="s">
        <v>412</v>
      </c>
      <c r="F104" s="2" t="s">
        <v>405</v>
      </c>
      <c r="G104" s="2" t="s">
        <v>411</v>
      </c>
      <c r="H104" s="2" t="s">
        <v>410</v>
      </c>
      <c r="I104" s="54">
        <v>24801</v>
      </c>
      <c r="J104" s="2" t="s">
        <v>402</v>
      </c>
      <c r="K104" s="2">
        <v>4</v>
      </c>
      <c r="L104" s="2">
        <v>22</v>
      </c>
      <c r="M104" s="2" t="s">
        <v>400</v>
      </c>
      <c r="N104" s="38">
        <v>0</v>
      </c>
      <c r="O104" s="37"/>
      <c r="P104" s="8" t="str">
        <f t="shared" si="3"/>
        <v>M00124801400000000000</v>
      </c>
      <c r="R104" s="8" t="str">
        <f t="shared" si="4"/>
        <v>2</v>
      </c>
      <c r="S104" s="8" t="str">
        <f t="shared" si="5"/>
        <v/>
      </c>
    </row>
    <row r="105" spans="1:19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402</v>
      </c>
      <c r="E105" s="2" t="s">
        <v>412</v>
      </c>
      <c r="F105" s="2" t="s">
        <v>405</v>
      </c>
      <c r="G105" s="2" t="s">
        <v>411</v>
      </c>
      <c r="H105" s="2" t="s">
        <v>410</v>
      </c>
      <c r="I105" s="54">
        <v>24901</v>
      </c>
      <c r="J105" s="2" t="s">
        <v>402</v>
      </c>
      <c r="K105" s="2">
        <v>4</v>
      </c>
      <c r="L105" s="2">
        <v>22</v>
      </c>
      <c r="M105" s="2" t="s">
        <v>400</v>
      </c>
      <c r="N105" s="38">
        <v>0</v>
      </c>
      <c r="O105" s="37"/>
      <c r="P105" s="8" t="str">
        <f t="shared" si="3"/>
        <v>M00124901400000000000</v>
      </c>
      <c r="R105" s="8" t="str">
        <f t="shared" si="4"/>
        <v>2</v>
      </c>
      <c r="S105" s="8" t="str">
        <f t="shared" si="5"/>
        <v/>
      </c>
    </row>
    <row r="106" spans="1:19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402</v>
      </c>
      <c r="E106" s="2" t="s">
        <v>412</v>
      </c>
      <c r="F106" s="2" t="s">
        <v>405</v>
      </c>
      <c r="G106" s="2" t="s">
        <v>411</v>
      </c>
      <c r="H106" s="2" t="s">
        <v>410</v>
      </c>
      <c r="I106" s="54">
        <v>25101</v>
      </c>
      <c r="J106" s="2" t="s">
        <v>402</v>
      </c>
      <c r="K106" s="2">
        <v>4</v>
      </c>
      <c r="L106" s="2">
        <v>22</v>
      </c>
      <c r="M106" s="2" t="s">
        <v>400</v>
      </c>
      <c r="N106" s="38">
        <v>0</v>
      </c>
      <c r="O106" s="37"/>
      <c r="P106" s="8" t="str">
        <f t="shared" si="3"/>
        <v>M00125101400000000000</v>
      </c>
      <c r="R106" s="8" t="str">
        <f t="shared" si="4"/>
        <v>2</v>
      </c>
      <c r="S106" s="8" t="str">
        <f t="shared" si="5"/>
        <v/>
      </c>
    </row>
    <row r="107" spans="1:19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402</v>
      </c>
      <c r="E107" s="2" t="s">
        <v>412</v>
      </c>
      <c r="F107" s="2" t="s">
        <v>405</v>
      </c>
      <c r="G107" s="2" t="s">
        <v>411</v>
      </c>
      <c r="H107" s="2" t="s">
        <v>410</v>
      </c>
      <c r="I107" s="54">
        <v>25301</v>
      </c>
      <c r="J107" s="2" t="s">
        <v>402</v>
      </c>
      <c r="K107" s="2">
        <v>4</v>
      </c>
      <c r="L107" s="2">
        <v>22</v>
      </c>
      <c r="M107" s="2" t="s">
        <v>400</v>
      </c>
      <c r="N107" s="38">
        <v>29139</v>
      </c>
      <c r="O107" s="37"/>
      <c r="P107" s="8" t="str">
        <f t="shared" si="3"/>
        <v>M00125301400000000000</v>
      </c>
      <c r="R107" s="8" t="str">
        <f t="shared" si="4"/>
        <v>2</v>
      </c>
      <c r="S107" s="8" t="str">
        <f t="shared" si="5"/>
        <v/>
      </c>
    </row>
    <row r="108" spans="1:19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402</v>
      </c>
      <c r="E108" s="2" t="s">
        <v>412</v>
      </c>
      <c r="F108" s="2" t="s">
        <v>405</v>
      </c>
      <c r="G108" s="2" t="s">
        <v>411</v>
      </c>
      <c r="H108" s="2" t="s">
        <v>410</v>
      </c>
      <c r="I108" s="54">
        <v>25401</v>
      </c>
      <c r="J108" s="2" t="s">
        <v>402</v>
      </c>
      <c r="K108" s="2">
        <v>4</v>
      </c>
      <c r="L108" s="2">
        <v>22</v>
      </c>
      <c r="M108" s="2" t="s">
        <v>400</v>
      </c>
      <c r="N108" s="38">
        <v>12097</v>
      </c>
      <c r="O108" s="37"/>
      <c r="P108" s="8" t="str">
        <f t="shared" si="3"/>
        <v>M00125401400000000000</v>
      </c>
      <c r="R108" s="8" t="str">
        <f t="shared" si="4"/>
        <v>2</v>
      </c>
      <c r="S108" s="8" t="str">
        <f t="shared" si="5"/>
        <v/>
      </c>
    </row>
    <row r="109" spans="1:19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402</v>
      </c>
      <c r="E109" s="2" t="s">
        <v>412</v>
      </c>
      <c r="F109" s="2" t="s">
        <v>405</v>
      </c>
      <c r="G109" s="2" t="s">
        <v>411</v>
      </c>
      <c r="H109" s="2" t="s">
        <v>410</v>
      </c>
      <c r="I109" s="54">
        <v>25501</v>
      </c>
      <c r="J109" s="2" t="s">
        <v>402</v>
      </c>
      <c r="K109" s="2">
        <v>4</v>
      </c>
      <c r="L109" s="2">
        <v>22</v>
      </c>
      <c r="M109" s="2" t="s">
        <v>400</v>
      </c>
      <c r="N109" s="38">
        <v>0</v>
      </c>
      <c r="O109" s="37"/>
      <c r="P109" s="8" t="str">
        <f t="shared" si="3"/>
        <v>M00125501400000000000</v>
      </c>
      <c r="R109" s="8" t="str">
        <f t="shared" si="4"/>
        <v>2</v>
      </c>
      <c r="S109" s="8" t="str">
        <f t="shared" si="5"/>
        <v/>
      </c>
    </row>
    <row r="110" spans="1:19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402</v>
      </c>
      <c r="E110" s="2" t="s">
        <v>412</v>
      </c>
      <c r="F110" s="2" t="s">
        <v>405</v>
      </c>
      <c r="G110" s="2" t="s">
        <v>411</v>
      </c>
      <c r="H110" s="2" t="s">
        <v>410</v>
      </c>
      <c r="I110" s="54">
        <v>26102</v>
      </c>
      <c r="J110" s="2" t="s">
        <v>402</v>
      </c>
      <c r="K110" s="2">
        <v>4</v>
      </c>
      <c r="L110" s="2">
        <v>22</v>
      </c>
      <c r="M110" s="2" t="s">
        <v>400</v>
      </c>
      <c r="N110" s="38">
        <v>0</v>
      </c>
      <c r="O110" s="37"/>
      <c r="P110" s="8" t="str">
        <f t="shared" si="3"/>
        <v>M00126102400000000000</v>
      </c>
      <c r="R110" s="8" t="str">
        <f t="shared" si="4"/>
        <v>2</v>
      </c>
      <c r="S110" s="8" t="str">
        <f t="shared" si="5"/>
        <v/>
      </c>
    </row>
    <row r="111" spans="1:19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402</v>
      </c>
      <c r="E111" s="2" t="s">
        <v>412</v>
      </c>
      <c r="F111" s="2" t="s">
        <v>405</v>
      </c>
      <c r="G111" s="2" t="s">
        <v>411</v>
      </c>
      <c r="H111" s="2" t="s">
        <v>410</v>
      </c>
      <c r="I111" s="54">
        <v>27101</v>
      </c>
      <c r="J111" s="2" t="s">
        <v>402</v>
      </c>
      <c r="K111" s="2">
        <v>4</v>
      </c>
      <c r="L111" s="2">
        <v>22</v>
      </c>
      <c r="M111" s="2" t="s">
        <v>400</v>
      </c>
      <c r="N111" s="38">
        <v>0</v>
      </c>
      <c r="O111" s="37"/>
      <c r="P111" s="8" t="str">
        <f t="shared" si="3"/>
        <v>M00127101400000000000</v>
      </c>
      <c r="R111" s="8" t="str">
        <f t="shared" si="4"/>
        <v>2</v>
      </c>
      <c r="S111" s="8" t="str">
        <f t="shared" si="5"/>
        <v/>
      </c>
    </row>
    <row r="112" spans="1:19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402</v>
      </c>
      <c r="E112" s="2" t="s">
        <v>412</v>
      </c>
      <c r="F112" s="2" t="s">
        <v>405</v>
      </c>
      <c r="G112" s="2" t="s">
        <v>411</v>
      </c>
      <c r="H112" s="2" t="s">
        <v>410</v>
      </c>
      <c r="I112" s="54">
        <v>27201</v>
      </c>
      <c r="J112" s="2" t="s">
        <v>402</v>
      </c>
      <c r="K112" s="2">
        <v>4</v>
      </c>
      <c r="L112" s="2">
        <v>22</v>
      </c>
      <c r="M112" s="2" t="s">
        <v>400</v>
      </c>
      <c r="N112" s="38">
        <v>0</v>
      </c>
      <c r="O112" s="37"/>
      <c r="P112" s="8" t="str">
        <f t="shared" si="3"/>
        <v>M00127201400000000000</v>
      </c>
      <c r="R112" s="8" t="str">
        <f t="shared" si="4"/>
        <v>2</v>
      </c>
      <c r="S112" s="8" t="str">
        <f t="shared" si="5"/>
        <v/>
      </c>
    </row>
    <row r="113" spans="1:19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402</v>
      </c>
      <c r="E113" s="2" t="s">
        <v>412</v>
      </c>
      <c r="F113" s="2" t="s">
        <v>405</v>
      </c>
      <c r="G113" s="2" t="s">
        <v>411</v>
      </c>
      <c r="H113" s="2" t="s">
        <v>410</v>
      </c>
      <c r="I113" s="54">
        <v>27301</v>
      </c>
      <c r="J113" s="2" t="s">
        <v>402</v>
      </c>
      <c r="K113" s="2">
        <v>4</v>
      </c>
      <c r="L113" s="2">
        <v>22</v>
      </c>
      <c r="M113" s="2" t="s">
        <v>400</v>
      </c>
      <c r="N113" s="38">
        <v>0</v>
      </c>
      <c r="O113" s="37"/>
      <c r="P113" s="8" t="str">
        <f t="shared" si="3"/>
        <v>M00127301400000000000</v>
      </c>
      <c r="R113" s="8" t="str">
        <f t="shared" si="4"/>
        <v>2</v>
      </c>
      <c r="S113" s="8" t="str">
        <f t="shared" si="5"/>
        <v/>
      </c>
    </row>
    <row r="114" spans="1:19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402</v>
      </c>
      <c r="E114" s="2" t="s">
        <v>412</v>
      </c>
      <c r="F114" s="2" t="s">
        <v>405</v>
      </c>
      <c r="G114" s="2" t="s">
        <v>411</v>
      </c>
      <c r="H114" s="2" t="s">
        <v>410</v>
      </c>
      <c r="I114" s="54">
        <v>29201</v>
      </c>
      <c r="J114" s="2" t="s">
        <v>402</v>
      </c>
      <c r="K114" s="2">
        <v>4</v>
      </c>
      <c r="L114" s="2">
        <v>22</v>
      </c>
      <c r="M114" s="2" t="s">
        <v>400</v>
      </c>
      <c r="N114" s="38">
        <v>0</v>
      </c>
      <c r="O114" s="37"/>
      <c r="P114" s="8" t="str">
        <f t="shared" si="3"/>
        <v>M00129201400000000000</v>
      </c>
      <c r="R114" s="8" t="str">
        <f t="shared" si="4"/>
        <v>2</v>
      </c>
      <c r="S114" s="8" t="str">
        <f t="shared" si="5"/>
        <v/>
      </c>
    </row>
    <row r="115" spans="1:19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402</v>
      </c>
      <c r="E115" s="2" t="s">
        <v>412</v>
      </c>
      <c r="F115" s="2" t="s">
        <v>405</v>
      </c>
      <c r="G115" s="2" t="s">
        <v>411</v>
      </c>
      <c r="H115" s="2" t="s">
        <v>410</v>
      </c>
      <c r="I115" s="54">
        <v>29401</v>
      </c>
      <c r="J115" s="2" t="s">
        <v>402</v>
      </c>
      <c r="K115" s="2">
        <v>4</v>
      </c>
      <c r="L115" s="2">
        <v>22</v>
      </c>
      <c r="M115" s="2" t="s">
        <v>400</v>
      </c>
      <c r="N115" s="38">
        <v>0</v>
      </c>
      <c r="O115" s="37"/>
      <c r="P115" s="8" t="str">
        <f t="shared" si="3"/>
        <v>M00129401400000000000</v>
      </c>
      <c r="R115" s="8" t="str">
        <f t="shared" si="4"/>
        <v>2</v>
      </c>
      <c r="S115" s="8" t="str">
        <f t="shared" si="5"/>
        <v/>
      </c>
    </row>
    <row r="116" spans="1:19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402</v>
      </c>
      <c r="E116" s="2" t="s">
        <v>412</v>
      </c>
      <c r="F116" s="2" t="s">
        <v>405</v>
      </c>
      <c r="G116" s="2" t="s">
        <v>411</v>
      </c>
      <c r="H116" s="2" t="s">
        <v>410</v>
      </c>
      <c r="I116" s="54">
        <v>29501</v>
      </c>
      <c r="J116" s="2" t="s">
        <v>402</v>
      </c>
      <c r="K116" s="2">
        <v>4</v>
      </c>
      <c r="L116" s="2">
        <v>22</v>
      </c>
      <c r="M116" s="2" t="s">
        <v>400</v>
      </c>
      <c r="N116" s="38">
        <v>0</v>
      </c>
      <c r="O116" s="37"/>
      <c r="P116" s="8" t="str">
        <f t="shared" si="3"/>
        <v>M00129501400000000000</v>
      </c>
      <c r="R116" s="8" t="str">
        <f t="shared" si="4"/>
        <v>2</v>
      </c>
      <c r="S116" s="8" t="str">
        <f t="shared" si="5"/>
        <v/>
      </c>
    </row>
    <row r="117" spans="1:19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402</v>
      </c>
      <c r="E117" s="2" t="s">
        <v>412</v>
      </c>
      <c r="F117" s="2" t="s">
        <v>405</v>
      </c>
      <c r="G117" s="2" t="s">
        <v>411</v>
      </c>
      <c r="H117" s="2" t="s">
        <v>410</v>
      </c>
      <c r="I117" s="54">
        <v>31401</v>
      </c>
      <c r="J117" s="2" t="s">
        <v>402</v>
      </c>
      <c r="K117" s="2">
        <v>4</v>
      </c>
      <c r="L117" s="2">
        <v>22</v>
      </c>
      <c r="M117" s="2" t="s">
        <v>400</v>
      </c>
      <c r="N117" s="38">
        <v>0</v>
      </c>
      <c r="O117" s="37"/>
      <c r="P117" s="8" t="str">
        <f t="shared" si="3"/>
        <v>M00131401400000000000</v>
      </c>
      <c r="R117" s="8" t="str">
        <f t="shared" si="4"/>
        <v>3</v>
      </c>
      <c r="S117" s="8" t="str">
        <f t="shared" si="5"/>
        <v/>
      </c>
    </row>
    <row r="118" spans="1:19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402</v>
      </c>
      <c r="E118" s="2" t="s">
        <v>412</v>
      </c>
      <c r="F118" s="2" t="s">
        <v>405</v>
      </c>
      <c r="G118" s="2" t="s">
        <v>411</v>
      </c>
      <c r="H118" s="2" t="s">
        <v>410</v>
      </c>
      <c r="I118" s="54">
        <v>32701</v>
      </c>
      <c r="J118" s="2" t="s">
        <v>402</v>
      </c>
      <c r="K118" s="2">
        <v>4</v>
      </c>
      <c r="L118" s="2">
        <v>22</v>
      </c>
      <c r="M118" s="2" t="s">
        <v>400</v>
      </c>
      <c r="N118" s="38">
        <v>25126</v>
      </c>
      <c r="O118" s="37"/>
      <c r="P118" s="8" t="str">
        <f t="shared" si="3"/>
        <v>M00132701400000000000</v>
      </c>
      <c r="R118" s="8" t="str">
        <f t="shared" si="4"/>
        <v>3</v>
      </c>
      <c r="S118" s="8" t="str">
        <f t="shared" si="5"/>
        <v/>
      </c>
    </row>
    <row r="119" spans="1:19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402</v>
      </c>
      <c r="E119" s="2" t="s">
        <v>412</v>
      </c>
      <c r="F119" s="2" t="s">
        <v>405</v>
      </c>
      <c r="G119" s="2" t="s">
        <v>411</v>
      </c>
      <c r="H119" s="2" t="s">
        <v>410</v>
      </c>
      <c r="I119" s="54">
        <v>33104</v>
      </c>
      <c r="J119" s="2" t="s">
        <v>402</v>
      </c>
      <c r="K119" s="2">
        <v>4</v>
      </c>
      <c r="L119" s="2">
        <v>22</v>
      </c>
      <c r="M119" s="2" t="s">
        <v>400</v>
      </c>
      <c r="N119" s="38">
        <v>307679</v>
      </c>
      <c r="O119" s="37"/>
      <c r="P119" s="8" t="str">
        <f t="shared" si="3"/>
        <v>M00133104400000000000</v>
      </c>
      <c r="R119" s="8" t="str">
        <f t="shared" si="4"/>
        <v>3</v>
      </c>
      <c r="S119" s="8" t="str">
        <f t="shared" si="5"/>
        <v/>
      </c>
    </row>
    <row r="120" spans="1:19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402</v>
      </c>
      <c r="E120" s="2" t="s">
        <v>412</v>
      </c>
      <c r="F120" s="2" t="s">
        <v>405</v>
      </c>
      <c r="G120" s="2" t="s">
        <v>411</v>
      </c>
      <c r="H120" s="2" t="s">
        <v>410</v>
      </c>
      <c r="I120" s="54">
        <v>33401</v>
      </c>
      <c r="J120" s="2" t="s">
        <v>402</v>
      </c>
      <c r="K120" s="2">
        <v>4</v>
      </c>
      <c r="L120" s="2">
        <v>22</v>
      </c>
      <c r="M120" s="2" t="s">
        <v>400</v>
      </c>
      <c r="N120" s="38">
        <v>150000</v>
      </c>
      <c r="O120" s="37"/>
      <c r="P120" s="8" t="str">
        <f t="shared" si="3"/>
        <v>M00133401400000000000</v>
      </c>
      <c r="R120" s="8" t="str">
        <f t="shared" si="4"/>
        <v>3</v>
      </c>
      <c r="S120" s="8" t="str">
        <f t="shared" si="5"/>
        <v/>
      </c>
    </row>
    <row r="121" spans="1:19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402</v>
      </c>
      <c r="E121" s="2" t="s">
        <v>412</v>
      </c>
      <c r="F121" s="2" t="s">
        <v>405</v>
      </c>
      <c r="G121" s="2" t="s">
        <v>411</v>
      </c>
      <c r="H121" s="2" t="s">
        <v>410</v>
      </c>
      <c r="I121" s="54">
        <v>33602</v>
      </c>
      <c r="J121" s="2" t="s">
        <v>402</v>
      </c>
      <c r="K121" s="2">
        <v>4</v>
      </c>
      <c r="L121" s="2">
        <v>22</v>
      </c>
      <c r="M121" s="2" t="s">
        <v>400</v>
      </c>
      <c r="N121" s="38">
        <v>5220</v>
      </c>
      <c r="O121" s="37"/>
      <c r="P121" s="8" t="str">
        <f t="shared" si="3"/>
        <v>M00133602400000000000</v>
      </c>
      <c r="R121" s="8" t="str">
        <f t="shared" si="4"/>
        <v>3</v>
      </c>
      <c r="S121" s="8" t="str">
        <f t="shared" si="5"/>
        <v/>
      </c>
    </row>
    <row r="122" spans="1:19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402</v>
      </c>
      <c r="E122" s="2" t="s">
        <v>412</v>
      </c>
      <c r="F122" s="2" t="s">
        <v>405</v>
      </c>
      <c r="G122" s="2" t="s">
        <v>411</v>
      </c>
      <c r="H122" s="2" t="s">
        <v>410</v>
      </c>
      <c r="I122" s="54">
        <v>33604</v>
      </c>
      <c r="J122" s="2" t="s">
        <v>402</v>
      </c>
      <c r="K122" s="2">
        <v>4</v>
      </c>
      <c r="L122" s="2">
        <v>22</v>
      </c>
      <c r="M122" s="2" t="s">
        <v>400</v>
      </c>
      <c r="N122" s="38">
        <v>0</v>
      </c>
      <c r="O122" s="37"/>
      <c r="P122" s="8" t="str">
        <f t="shared" si="3"/>
        <v>M00133604400000000000</v>
      </c>
      <c r="R122" s="8" t="str">
        <f t="shared" si="4"/>
        <v>3</v>
      </c>
      <c r="S122" s="8" t="str">
        <f t="shared" si="5"/>
        <v/>
      </c>
    </row>
    <row r="123" spans="1:19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402</v>
      </c>
      <c r="E123" s="2" t="s">
        <v>412</v>
      </c>
      <c r="F123" s="2" t="s">
        <v>405</v>
      </c>
      <c r="G123" s="2" t="s">
        <v>411</v>
      </c>
      <c r="H123" s="2" t="s">
        <v>410</v>
      </c>
      <c r="I123" s="54">
        <v>34101</v>
      </c>
      <c r="J123" s="2" t="s">
        <v>402</v>
      </c>
      <c r="K123" s="2">
        <v>4</v>
      </c>
      <c r="L123" s="2">
        <v>22</v>
      </c>
      <c r="M123" s="2" t="s">
        <v>400</v>
      </c>
      <c r="N123" s="38">
        <v>510000</v>
      </c>
      <c r="O123" s="37"/>
      <c r="P123" s="8" t="str">
        <f t="shared" si="3"/>
        <v>M00134101400000000000</v>
      </c>
      <c r="R123" s="8" t="str">
        <f t="shared" si="4"/>
        <v>3</v>
      </c>
      <c r="S123" s="8" t="str">
        <f t="shared" si="5"/>
        <v/>
      </c>
    </row>
    <row r="124" spans="1:19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402</v>
      </c>
      <c r="E124" s="2" t="s">
        <v>412</v>
      </c>
      <c r="F124" s="2" t="s">
        <v>405</v>
      </c>
      <c r="G124" s="2" t="s">
        <v>411</v>
      </c>
      <c r="H124" s="2" t="s">
        <v>410</v>
      </c>
      <c r="I124" s="54">
        <v>35801</v>
      </c>
      <c r="J124" s="2" t="s">
        <v>402</v>
      </c>
      <c r="K124" s="2">
        <v>4</v>
      </c>
      <c r="L124" s="2">
        <v>22</v>
      </c>
      <c r="M124" s="2" t="s">
        <v>400</v>
      </c>
      <c r="N124" s="38">
        <v>50000</v>
      </c>
      <c r="O124" s="37"/>
      <c r="P124" s="8" t="str">
        <f t="shared" si="3"/>
        <v>M00135801400000000000</v>
      </c>
      <c r="R124" s="8" t="str">
        <f t="shared" si="4"/>
        <v>3</v>
      </c>
      <c r="S124" s="8" t="str">
        <f t="shared" si="5"/>
        <v/>
      </c>
    </row>
    <row r="125" spans="1:19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402</v>
      </c>
      <c r="E125" s="2" t="s">
        <v>412</v>
      </c>
      <c r="F125" s="2" t="s">
        <v>405</v>
      </c>
      <c r="G125" s="2" t="s">
        <v>411</v>
      </c>
      <c r="H125" s="2" t="s">
        <v>410</v>
      </c>
      <c r="I125" s="54">
        <v>37204</v>
      </c>
      <c r="J125" s="2" t="s">
        <v>402</v>
      </c>
      <c r="K125" s="2">
        <v>4</v>
      </c>
      <c r="L125" s="2">
        <v>22</v>
      </c>
      <c r="M125" s="2" t="s">
        <v>400</v>
      </c>
      <c r="N125" s="38">
        <v>12240</v>
      </c>
      <c r="O125" s="37"/>
      <c r="P125" s="8" t="str">
        <f t="shared" si="3"/>
        <v>M00137204400000000000</v>
      </c>
      <c r="R125" s="8" t="str">
        <f t="shared" si="4"/>
        <v>3</v>
      </c>
      <c r="S125" s="8" t="str">
        <f t="shared" si="5"/>
        <v/>
      </c>
    </row>
    <row r="126" spans="1:19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402</v>
      </c>
      <c r="E126" s="2" t="s">
        <v>412</v>
      </c>
      <c r="F126" s="2" t="s">
        <v>405</v>
      </c>
      <c r="G126" s="2" t="s">
        <v>411</v>
      </c>
      <c r="H126" s="2" t="s">
        <v>410</v>
      </c>
      <c r="I126" s="54">
        <v>37504</v>
      </c>
      <c r="J126" s="2" t="s">
        <v>402</v>
      </c>
      <c r="K126" s="2">
        <v>4</v>
      </c>
      <c r="L126" s="2">
        <v>22</v>
      </c>
      <c r="M126" s="2" t="s">
        <v>400</v>
      </c>
      <c r="N126" s="38">
        <v>16110</v>
      </c>
      <c r="O126" s="37"/>
      <c r="P126" s="8" t="str">
        <f t="shared" si="3"/>
        <v>M00137504400000000000</v>
      </c>
      <c r="R126" s="8" t="str">
        <f t="shared" si="4"/>
        <v>3</v>
      </c>
      <c r="S126" s="8" t="str">
        <f t="shared" si="5"/>
        <v/>
      </c>
    </row>
    <row r="127" spans="1:19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402</v>
      </c>
      <c r="E127" s="2" t="s">
        <v>412</v>
      </c>
      <c r="F127" s="2" t="s">
        <v>405</v>
      </c>
      <c r="G127" s="2" t="s">
        <v>411</v>
      </c>
      <c r="H127" s="2" t="s">
        <v>410</v>
      </c>
      <c r="I127" s="54">
        <v>39401</v>
      </c>
      <c r="J127" s="2" t="s">
        <v>402</v>
      </c>
      <c r="K127" s="2">
        <v>4</v>
      </c>
      <c r="L127" s="2">
        <v>22</v>
      </c>
      <c r="M127" s="2" t="s">
        <v>400</v>
      </c>
      <c r="N127" s="38">
        <v>0</v>
      </c>
      <c r="O127" s="37"/>
      <c r="P127" s="8" t="str">
        <f t="shared" si="3"/>
        <v>M00139401400000000000</v>
      </c>
      <c r="R127" s="8" t="str">
        <f t="shared" si="4"/>
        <v>3</v>
      </c>
      <c r="S127" s="8" t="str">
        <f t="shared" si="5"/>
        <v/>
      </c>
    </row>
    <row r="128" spans="1:19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402</v>
      </c>
      <c r="E128" s="2" t="s">
        <v>412</v>
      </c>
      <c r="F128" s="2" t="s">
        <v>405</v>
      </c>
      <c r="G128" s="2" t="s">
        <v>411</v>
      </c>
      <c r="H128" s="2" t="s">
        <v>410</v>
      </c>
      <c r="I128" s="54">
        <v>39801</v>
      </c>
      <c r="J128" s="2" t="s">
        <v>402</v>
      </c>
      <c r="K128" s="2">
        <v>4</v>
      </c>
      <c r="L128" s="2">
        <v>22</v>
      </c>
      <c r="M128" s="2" t="s">
        <v>400</v>
      </c>
      <c r="N128" s="38">
        <v>0</v>
      </c>
      <c r="O128" s="37"/>
      <c r="P128" s="8" t="str">
        <f t="shared" si="3"/>
        <v>M00139801400000000000</v>
      </c>
      <c r="R128" s="8" t="str">
        <f t="shared" si="4"/>
        <v>3</v>
      </c>
      <c r="S128" s="8" t="str">
        <f t="shared" si="5"/>
        <v/>
      </c>
    </row>
    <row r="129" spans="1:19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>
        <v>12101</v>
      </c>
      <c r="J129" s="2" t="s">
        <v>402</v>
      </c>
      <c r="K129" s="2">
        <v>4</v>
      </c>
      <c r="L129" s="2">
        <v>22</v>
      </c>
      <c r="M129" s="2" t="s">
        <v>400</v>
      </c>
      <c r="N129" s="38">
        <v>397536</v>
      </c>
      <c r="O129" s="37"/>
      <c r="P129" s="8" t="str">
        <f t="shared" si="3"/>
        <v>E00612101400000000000</v>
      </c>
      <c r="R129" s="8" t="str">
        <f t="shared" si="4"/>
        <v>1</v>
      </c>
      <c r="S129" s="8" t="str">
        <f t="shared" si="5"/>
        <v>1</v>
      </c>
    </row>
    <row r="130" spans="1:19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>
        <v>12301</v>
      </c>
      <c r="J130" s="2" t="s">
        <v>402</v>
      </c>
      <c r="K130" s="2">
        <v>4</v>
      </c>
      <c r="L130" s="2">
        <v>22</v>
      </c>
      <c r="M130" s="2" t="s">
        <v>400</v>
      </c>
      <c r="N130" s="38">
        <v>413237</v>
      </c>
      <c r="O130" s="37"/>
      <c r="P130" s="8" t="str">
        <f t="shared" si="3"/>
        <v>E00612301400000000000</v>
      </c>
      <c r="R130" s="8" t="str">
        <f t="shared" si="4"/>
        <v>1</v>
      </c>
      <c r="S130" s="8" t="str">
        <f t="shared" si="5"/>
        <v>1</v>
      </c>
    </row>
    <row r="131" spans="1:19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>
        <v>13202</v>
      </c>
      <c r="J131" s="2" t="s">
        <v>402</v>
      </c>
      <c r="K131" s="2">
        <v>4</v>
      </c>
      <c r="L131" s="2">
        <v>22</v>
      </c>
      <c r="M131" s="2" t="s">
        <v>400</v>
      </c>
      <c r="N131" s="38">
        <v>0</v>
      </c>
      <c r="O131" s="37"/>
      <c r="P131" s="8" t="str">
        <f t="shared" si="3"/>
        <v>E00613202400000000000</v>
      </c>
      <c r="R131" s="8" t="str">
        <f t="shared" si="4"/>
        <v>1</v>
      </c>
      <c r="S131" s="8" t="str">
        <f t="shared" si="5"/>
        <v>1</v>
      </c>
    </row>
    <row r="132" spans="1:19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>
        <v>15501</v>
      </c>
      <c r="J132" s="2" t="s">
        <v>402</v>
      </c>
      <c r="K132" s="2">
        <v>4</v>
      </c>
      <c r="L132" s="2">
        <v>22</v>
      </c>
      <c r="M132" s="2" t="s">
        <v>400</v>
      </c>
      <c r="N132" s="38">
        <v>750000</v>
      </c>
      <c r="O132" s="37"/>
      <c r="P132" s="8" t="str">
        <f t="shared" si="3"/>
        <v>E00615501400000000000</v>
      </c>
      <c r="R132" s="8" t="str">
        <f t="shared" si="4"/>
        <v>1</v>
      </c>
      <c r="S132" s="8" t="str">
        <f t="shared" si="5"/>
        <v>1</v>
      </c>
    </row>
    <row r="133" spans="1:19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>
        <v>15901</v>
      </c>
      <c r="J133" s="2" t="s">
        <v>402</v>
      </c>
      <c r="K133" s="2">
        <v>4</v>
      </c>
      <c r="L133" s="2">
        <v>22</v>
      </c>
      <c r="M133" s="2" t="s">
        <v>400</v>
      </c>
      <c r="N133" s="38">
        <v>1345453</v>
      </c>
      <c r="O133" s="37"/>
      <c r="P133" s="8" t="str">
        <f t="shared" si="3"/>
        <v>E00615901400000000000</v>
      </c>
      <c r="R133" s="8" t="str">
        <f t="shared" si="4"/>
        <v>1</v>
      </c>
      <c r="S133" s="8" t="str">
        <f t="shared" si="5"/>
        <v>1</v>
      </c>
    </row>
    <row r="134" spans="1:19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>
        <v>21101</v>
      </c>
      <c r="J134" s="2" t="s">
        <v>402</v>
      </c>
      <c r="K134" s="2">
        <v>4</v>
      </c>
      <c r="L134" s="2">
        <v>22</v>
      </c>
      <c r="M134" s="2" t="s">
        <v>400</v>
      </c>
      <c r="N134" s="38">
        <v>370000</v>
      </c>
      <c r="O134" s="37"/>
      <c r="P134" s="8" t="str">
        <f t="shared" si="3"/>
        <v>E00621101400000000000</v>
      </c>
      <c r="R134" s="8" t="str">
        <f t="shared" si="4"/>
        <v>2</v>
      </c>
      <c r="S134" s="8" t="str">
        <f t="shared" si="5"/>
        <v>2</v>
      </c>
    </row>
    <row r="135" spans="1:19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>
        <v>21201</v>
      </c>
      <c r="J135" s="2" t="s">
        <v>402</v>
      </c>
      <c r="K135" s="2">
        <v>4</v>
      </c>
      <c r="L135" s="2">
        <v>22</v>
      </c>
      <c r="M135" s="2" t="s">
        <v>400</v>
      </c>
      <c r="N135" s="38">
        <v>150000</v>
      </c>
      <c r="O135" s="37"/>
      <c r="P135" s="8" t="str">
        <f t="shared" si="3"/>
        <v>E00621201400000000000</v>
      </c>
      <c r="R135" s="8" t="str">
        <f t="shared" si="4"/>
        <v>2</v>
      </c>
      <c r="S135" s="8" t="str">
        <f t="shared" si="5"/>
        <v>2</v>
      </c>
    </row>
    <row r="136" spans="1:19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>
        <v>21401</v>
      </c>
      <c r="J136" s="2" t="s">
        <v>402</v>
      </c>
      <c r="K136" s="2">
        <v>4</v>
      </c>
      <c r="L136" s="2">
        <v>22</v>
      </c>
      <c r="M136" s="2" t="s">
        <v>400</v>
      </c>
      <c r="N136" s="38">
        <v>30000</v>
      </c>
      <c r="O136" s="37"/>
      <c r="P136" s="8" t="str">
        <f t="shared" ref="P136:P228" si="6">+CONCATENATE(H136,I136,K136,M136)</f>
        <v>E00621401400000000000</v>
      </c>
      <c r="R136" s="8" t="str">
        <f t="shared" ref="R136:R236" si="7">+MID(I136,1,1)</f>
        <v>2</v>
      </c>
      <c r="S136" s="8" t="str">
        <f t="shared" si="5"/>
        <v>2</v>
      </c>
    </row>
    <row r="137" spans="1:19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>
        <v>21501</v>
      </c>
      <c r="J137" s="2" t="s">
        <v>402</v>
      </c>
      <c r="K137" s="2">
        <v>4</v>
      </c>
      <c r="L137" s="2">
        <v>22</v>
      </c>
      <c r="M137" s="2" t="s">
        <v>400</v>
      </c>
      <c r="N137" s="38">
        <v>42110</v>
      </c>
      <c r="O137" s="37"/>
      <c r="P137" s="8" t="str">
        <f t="shared" si="6"/>
        <v>E00621501400000000000</v>
      </c>
      <c r="R137" s="8" t="str">
        <f t="shared" si="7"/>
        <v>2</v>
      </c>
      <c r="S137" s="8" t="str">
        <f t="shared" ref="S137:S236" si="8">+IF(G137="008",R137,"")</f>
        <v>2</v>
      </c>
    </row>
    <row r="138" spans="1:19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>
        <v>21502</v>
      </c>
      <c r="J138" s="2" t="s">
        <v>402</v>
      </c>
      <c r="K138" s="2">
        <v>4</v>
      </c>
      <c r="L138" s="2">
        <v>22</v>
      </c>
      <c r="M138" s="2" t="s">
        <v>400</v>
      </c>
      <c r="N138" s="38">
        <v>700000</v>
      </c>
      <c r="O138" s="37"/>
      <c r="P138" s="8" t="str">
        <f t="shared" si="6"/>
        <v>E00621502400000000000</v>
      </c>
      <c r="R138" s="8" t="str">
        <f t="shared" si="7"/>
        <v>2</v>
      </c>
      <c r="S138" s="8" t="str">
        <f t="shared" si="8"/>
        <v>2</v>
      </c>
    </row>
    <row r="139" spans="1:19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>
        <v>21601</v>
      </c>
      <c r="J139" s="2" t="s">
        <v>402</v>
      </c>
      <c r="K139" s="2">
        <v>4</v>
      </c>
      <c r="L139" s="2">
        <v>22</v>
      </c>
      <c r="M139" s="2" t="s">
        <v>400</v>
      </c>
      <c r="N139" s="38">
        <v>71450</v>
      </c>
      <c r="O139" s="37"/>
      <c r="P139" s="8" t="str">
        <f t="shared" si="6"/>
        <v>E00621601400000000000</v>
      </c>
      <c r="R139" s="8" t="str">
        <f t="shared" si="7"/>
        <v>2</v>
      </c>
      <c r="S139" s="8" t="str">
        <f t="shared" si="8"/>
        <v>2</v>
      </c>
    </row>
    <row r="140" spans="1:19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21701</v>
      </c>
      <c r="J140" s="2" t="s">
        <v>402</v>
      </c>
      <c r="K140" s="2">
        <v>4</v>
      </c>
      <c r="L140" s="2">
        <v>22</v>
      </c>
      <c r="M140" s="2" t="s">
        <v>400</v>
      </c>
      <c r="N140" s="38">
        <v>10000</v>
      </c>
      <c r="O140" s="37"/>
      <c r="P140" s="8" t="str">
        <f t="shared" si="6"/>
        <v>E00621701400000000000</v>
      </c>
      <c r="R140" s="8" t="str">
        <f t="shared" si="7"/>
        <v>2</v>
      </c>
      <c r="S140" s="8" t="str">
        <f t="shared" si="8"/>
        <v>2</v>
      </c>
    </row>
    <row r="141" spans="1:19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22104</v>
      </c>
      <c r="J141" s="2" t="s">
        <v>402</v>
      </c>
      <c r="K141" s="2">
        <v>4</v>
      </c>
      <c r="L141" s="2">
        <v>22</v>
      </c>
      <c r="M141" s="2" t="s">
        <v>400</v>
      </c>
      <c r="N141" s="38">
        <v>250000</v>
      </c>
      <c r="O141" s="37"/>
      <c r="P141" s="8" t="str">
        <f t="shared" si="6"/>
        <v>E00622104400000000000</v>
      </c>
      <c r="R141" s="8" t="str">
        <f t="shared" si="7"/>
        <v>2</v>
      </c>
      <c r="S141" s="8" t="str">
        <f t="shared" si="8"/>
        <v>2</v>
      </c>
    </row>
    <row r="142" spans="1:19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22106</v>
      </c>
      <c r="J142" s="2" t="s">
        <v>402</v>
      </c>
      <c r="K142" s="2">
        <v>4</v>
      </c>
      <c r="L142" s="2">
        <v>22</v>
      </c>
      <c r="M142" s="2" t="s">
        <v>400</v>
      </c>
      <c r="N142" s="38">
        <v>540000</v>
      </c>
      <c r="O142" s="37"/>
      <c r="P142" s="8" t="str">
        <f t="shared" si="6"/>
        <v>E00622106400000000000</v>
      </c>
      <c r="R142" s="8" t="str">
        <f t="shared" si="7"/>
        <v>2</v>
      </c>
      <c r="S142" s="8" t="str">
        <f t="shared" si="8"/>
        <v>2</v>
      </c>
    </row>
    <row r="143" spans="1:19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22301</v>
      </c>
      <c r="J143" s="2" t="s">
        <v>402</v>
      </c>
      <c r="K143" s="2">
        <v>4</v>
      </c>
      <c r="L143" s="2">
        <v>22</v>
      </c>
      <c r="M143" s="2" t="s">
        <v>400</v>
      </c>
      <c r="N143" s="38">
        <v>30000</v>
      </c>
      <c r="O143" s="37"/>
      <c r="P143" s="8" t="str">
        <f t="shared" si="6"/>
        <v>E00622301400000000000</v>
      </c>
      <c r="R143" s="8" t="str">
        <f t="shared" si="7"/>
        <v>2</v>
      </c>
      <c r="S143" s="8" t="str">
        <f t="shared" si="8"/>
        <v>2</v>
      </c>
    </row>
    <row r="144" spans="1:19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24101</v>
      </c>
      <c r="J144" s="2" t="s">
        <v>402</v>
      </c>
      <c r="K144" s="2">
        <v>4</v>
      </c>
      <c r="L144" s="2">
        <v>22</v>
      </c>
      <c r="M144" s="2" t="s">
        <v>400</v>
      </c>
      <c r="N144" s="38">
        <v>15000</v>
      </c>
      <c r="O144" s="37"/>
      <c r="P144" s="8" t="str">
        <f t="shared" si="6"/>
        <v>E00624101400000000000</v>
      </c>
      <c r="R144" s="8" t="str">
        <f t="shared" si="7"/>
        <v>2</v>
      </c>
      <c r="S144" s="8" t="str">
        <f t="shared" si="8"/>
        <v>2</v>
      </c>
    </row>
    <row r="145" spans="1:19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24201</v>
      </c>
      <c r="J145" s="2" t="s">
        <v>402</v>
      </c>
      <c r="K145" s="2">
        <v>4</v>
      </c>
      <c r="L145" s="2">
        <v>22</v>
      </c>
      <c r="M145" s="2" t="s">
        <v>400</v>
      </c>
      <c r="N145" s="38">
        <v>45000</v>
      </c>
      <c r="O145" s="37"/>
      <c r="P145" s="8" t="str">
        <f t="shared" si="6"/>
        <v>E00624201400000000000</v>
      </c>
      <c r="R145" s="8" t="str">
        <f t="shared" si="7"/>
        <v>2</v>
      </c>
      <c r="S145" s="8" t="str">
        <f t="shared" si="8"/>
        <v>2</v>
      </c>
    </row>
    <row r="146" spans="1:19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24301</v>
      </c>
      <c r="J146" s="2" t="s">
        <v>402</v>
      </c>
      <c r="K146" s="2">
        <v>4</v>
      </c>
      <c r="L146" s="2">
        <v>22</v>
      </c>
      <c r="M146" s="2" t="s">
        <v>400</v>
      </c>
      <c r="N146" s="38">
        <v>15000</v>
      </c>
      <c r="O146" s="37"/>
      <c r="P146" s="8" t="str">
        <f t="shared" si="6"/>
        <v>E00624301400000000000</v>
      </c>
      <c r="R146" s="8" t="str">
        <f t="shared" si="7"/>
        <v>2</v>
      </c>
      <c r="S146" s="8" t="str">
        <f t="shared" si="8"/>
        <v>2</v>
      </c>
    </row>
    <row r="147" spans="1:19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24401</v>
      </c>
      <c r="J147" s="2" t="s">
        <v>402</v>
      </c>
      <c r="K147" s="2">
        <v>4</v>
      </c>
      <c r="L147" s="2">
        <v>22</v>
      </c>
      <c r="M147" s="2" t="s">
        <v>400</v>
      </c>
      <c r="N147" s="38">
        <v>10000</v>
      </c>
      <c r="O147" s="37"/>
      <c r="P147" s="8" t="str">
        <f t="shared" si="6"/>
        <v>E00624401400000000000</v>
      </c>
      <c r="R147" s="8" t="str">
        <f t="shared" si="7"/>
        <v>2</v>
      </c>
      <c r="S147" s="8" t="str">
        <f t="shared" si="8"/>
        <v>2</v>
      </c>
    </row>
    <row r="148" spans="1:19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24501</v>
      </c>
      <c r="J148" s="2" t="s">
        <v>402</v>
      </c>
      <c r="K148" s="2">
        <v>4</v>
      </c>
      <c r="L148" s="2">
        <v>22</v>
      </c>
      <c r="M148" s="2" t="s">
        <v>400</v>
      </c>
      <c r="N148" s="38">
        <v>13000</v>
      </c>
      <c r="O148" s="37"/>
      <c r="P148" s="8" t="str">
        <f t="shared" si="6"/>
        <v>E00624501400000000000</v>
      </c>
      <c r="R148" s="8" t="str">
        <f t="shared" si="7"/>
        <v>2</v>
      </c>
      <c r="S148" s="8" t="str">
        <f t="shared" si="8"/>
        <v>2</v>
      </c>
    </row>
    <row r="149" spans="1:19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24601</v>
      </c>
      <c r="J149" s="2" t="s">
        <v>402</v>
      </c>
      <c r="K149" s="2">
        <v>4</v>
      </c>
      <c r="L149" s="2">
        <v>22</v>
      </c>
      <c r="M149" s="2" t="s">
        <v>400</v>
      </c>
      <c r="N149" s="38">
        <v>5048796</v>
      </c>
      <c r="O149" s="37"/>
      <c r="P149" s="8" t="str">
        <f t="shared" si="6"/>
        <v>E00624601400000000000</v>
      </c>
      <c r="R149" s="8" t="str">
        <f t="shared" si="7"/>
        <v>2</v>
      </c>
      <c r="S149" s="8" t="str">
        <f t="shared" si="8"/>
        <v>2</v>
      </c>
    </row>
    <row r="150" spans="1:19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24701</v>
      </c>
      <c r="J150" s="2" t="s">
        <v>402</v>
      </c>
      <c r="K150" s="2">
        <v>4</v>
      </c>
      <c r="L150" s="2">
        <v>22</v>
      </c>
      <c r="M150" s="2" t="s">
        <v>400</v>
      </c>
      <c r="N150" s="38">
        <v>850000</v>
      </c>
      <c r="O150" s="37"/>
      <c r="P150" s="8" t="str">
        <f t="shared" si="6"/>
        <v>E00624701400000000000</v>
      </c>
      <c r="R150" s="8" t="str">
        <f t="shared" si="7"/>
        <v>2</v>
      </c>
      <c r="S150" s="8" t="str">
        <f t="shared" si="8"/>
        <v>2</v>
      </c>
    </row>
    <row r="151" spans="1:19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24801</v>
      </c>
      <c r="J151" s="2" t="s">
        <v>402</v>
      </c>
      <c r="K151" s="2">
        <v>4</v>
      </c>
      <c r="L151" s="2">
        <v>22</v>
      </c>
      <c r="M151" s="2" t="s">
        <v>400</v>
      </c>
      <c r="N151" s="38">
        <v>270000</v>
      </c>
      <c r="O151" s="37"/>
      <c r="P151" s="8" t="str">
        <f t="shared" si="6"/>
        <v>E00624801400000000000</v>
      </c>
      <c r="R151" s="8" t="str">
        <f t="shared" si="7"/>
        <v>2</v>
      </c>
      <c r="S151" s="8" t="str">
        <f t="shared" si="8"/>
        <v>2</v>
      </c>
    </row>
    <row r="152" spans="1:19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24901</v>
      </c>
      <c r="J152" s="2" t="s">
        <v>402</v>
      </c>
      <c r="K152" s="2">
        <v>4</v>
      </c>
      <c r="L152" s="2">
        <v>22</v>
      </c>
      <c r="M152" s="2" t="s">
        <v>400</v>
      </c>
      <c r="N152" s="38">
        <v>310000</v>
      </c>
      <c r="O152" s="37"/>
      <c r="P152" s="8" t="str">
        <f t="shared" si="6"/>
        <v>E00624901400000000000</v>
      </c>
      <c r="R152" s="8" t="str">
        <f t="shared" si="7"/>
        <v>2</v>
      </c>
      <c r="S152" s="8" t="str">
        <f t="shared" si="8"/>
        <v>2</v>
      </c>
    </row>
    <row r="153" spans="1:19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25101</v>
      </c>
      <c r="J153" s="2" t="s">
        <v>402</v>
      </c>
      <c r="K153" s="2">
        <v>4</v>
      </c>
      <c r="L153" s="2">
        <v>22</v>
      </c>
      <c r="M153" s="2" t="s">
        <v>400</v>
      </c>
      <c r="N153" s="38">
        <v>325000</v>
      </c>
      <c r="O153" s="37"/>
      <c r="P153" s="8" t="str">
        <f t="shared" si="6"/>
        <v>E00625101400000000000</v>
      </c>
      <c r="R153" s="8" t="str">
        <f t="shared" si="7"/>
        <v>2</v>
      </c>
      <c r="S153" s="8" t="str">
        <f t="shared" si="8"/>
        <v>2</v>
      </c>
    </row>
    <row r="154" spans="1:19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25201</v>
      </c>
      <c r="J154" s="2" t="s">
        <v>402</v>
      </c>
      <c r="K154" s="2">
        <v>4</v>
      </c>
      <c r="L154" s="2">
        <v>22</v>
      </c>
      <c r="M154" s="2" t="s">
        <v>400</v>
      </c>
      <c r="N154" s="38">
        <v>0</v>
      </c>
      <c r="O154" s="37"/>
      <c r="P154" s="8" t="str">
        <f t="shared" si="6"/>
        <v>E00625201400000000000</v>
      </c>
      <c r="R154" s="8" t="str">
        <f t="shared" si="7"/>
        <v>2</v>
      </c>
      <c r="S154" s="8" t="str">
        <f t="shared" si="8"/>
        <v>2</v>
      </c>
    </row>
    <row r="155" spans="1:19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25301</v>
      </c>
      <c r="J155" s="2" t="s">
        <v>402</v>
      </c>
      <c r="K155" s="2">
        <v>4</v>
      </c>
      <c r="L155" s="2">
        <v>22</v>
      </c>
      <c r="M155" s="2" t="s">
        <v>400</v>
      </c>
      <c r="N155" s="38">
        <v>5861</v>
      </c>
      <c r="O155" s="37"/>
      <c r="P155" s="8" t="str">
        <f t="shared" si="6"/>
        <v>E00625301400000000000</v>
      </c>
      <c r="R155" s="8" t="str">
        <f t="shared" si="7"/>
        <v>2</v>
      </c>
      <c r="S155" s="8" t="str">
        <f t="shared" si="8"/>
        <v>2</v>
      </c>
    </row>
    <row r="156" spans="1:19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25401</v>
      </c>
      <c r="J156" s="2" t="s">
        <v>402</v>
      </c>
      <c r="K156" s="2">
        <v>4</v>
      </c>
      <c r="L156" s="2">
        <v>22</v>
      </c>
      <c r="M156" s="2" t="s">
        <v>400</v>
      </c>
      <c r="N156" s="38">
        <v>202903</v>
      </c>
      <c r="O156" s="37"/>
      <c r="P156" s="8" t="str">
        <f t="shared" si="6"/>
        <v>E00625401400000000000</v>
      </c>
      <c r="R156" s="8" t="str">
        <f t="shared" si="7"/>
        <v>2</v>
      </c>
      <c r="S156" s="8" t="str">
        <f t="shared" si="8"/>
        <v>2</v>
      </c>
    </row>
    <row r="157" spans="1:19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25501</v>
      </c>
      <c r="J157" s="2" t="s">
        <v>402</v>
      </c>
      <c r="K157" s="2">
        <v>4</v>
      </c>
      <c r="L157" s="2">
        <v>22</v>
      </c>
      <c r="M157" s="2" t="s">
        <v>400</v>
      </c>
      <c r="N157" s="38">
        <v>2995000</v>
      </c>
      <c r="O157" s="37"/>
      <c r="P157" s="8" t="str">
        <f t="shared" si="6"/>
        <v>E00625501400000000000</v>
      </c>
      <c r="R157" s="8" t="str">
        <f t="shared" si="7"/>
        <v>2</v>
      </c>
      <c r="S157" s="8" t="str">
        <f t="shared" si="8"/>
        <v>2</v>
      </c>
    </row>
    <row r="158" spans="1:19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25901</v>
      </c>
      <c r="J158" s="2" t="s">
        <v>402</v>
      </c>
      <c r="K158" s="2">
        <v>4</v>
      </c>
      <c r="L158" s="2">
        <v>22</v>
      </c>
      <c r="M158" s="2" t="s">
        <v>400</v>
      </c>
      <c r="N158" s="38">
        <v>2445000</v>
      </c>
      <c r="O158" s="37"/>
      <c r="P158" s="8" t="str">
        <f t="shared" si="6"/>
        <v>E00625901400000000000</v>
      </c>
      <c r="R158" s="8" t="str">
        <f t="shared" si="7"/>
        <v>2</v>
      </c>
      <c r="S158" s="8" t="str">
        <f t="shared" si="8"/>
        <v>2</v>
      </c>
    </row>
    <row r="159" spans="1:19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26102</v>
      </c>
      <c r="J159" s="2" t="s">
        <v>402</v>
      </c>
      <c r="K159" s="2">
        <v>4</v>
      </c>
      <c r="L159" s="2">
        <v>22</v>
      </c>
      <c r="M159" s="2" t="s">
        <v>400</v>
      </c>
      <c r="N159" s="38">
        <v>1000000</v>
      </c>
      <c r="O159" s="37"/>
      <c r="P159" s="8" t="str">
        <f t="shared" si="6"/>
        <v>E00626102400000000000</v>
      </c>
      <c r="R159" s="8" t="str">
        <f t="shared" si="7"/>
        <v>2</v>
      </c>
      <c r="S159" s="8" t="str">
        <f t="shared" si="8"/>
        <v>2</v>
      </c>
    </row>
    <row r="160" spans="1:19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26105</v>
      </c>
      <c r="J160" s="2" t="s">
        <v>402</v>
      </c>
      <c r="K160" s="2">
        <v>4</v>
      </c>
      <c r="L160" s="2">
        <v>22</v>
      </c>
      <c r="M160" s="2" t="s">
        <v>400</v>
      </c>
      <c r="N160" s="38">
        <v>440000</v>
      </c>
      <c r="O160" s="37"/>
      <c r="P160" s="8" t="str">
        <f t="shared" si="6"/>
        <v>E00626105400000000000</v>
      </c>
      <c r="R160" s="8" t="str">
        <f t="shared" si="7"/>
        <v>2</v>
      </c>
      <c r="S160" s="8" t="str">
        <f t="shared" si="8"/>
        <v>2</v>
      </c>
    </row>
    <row r="161" spans="1:19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27101</v>
      </c>
      <c r="J161" s="2" t="s">
        <v>402</v>
      </c>
      <c r="K161" s="2">
        <v>4</v>
      </c>
      <c r="L161" s="2">
        <v>22</v>
      </c>
      <c r="M161" s="2" t="s">
        <v>400</v>
      </c>
      <c r="N161" s="38">
        <v>100000</v>
      </c>
      <c r="O161" s="37"/>
      <c r="P161" s="8" t="str">
        <f t="shared" si="6"/>
        <v>E00627101400000000000</v>
      </c>
      <c r="R161" s="8" t="str">
        <f t="shared" si="7"/>
        <v>2</v>
      </c>
      <c r="S161" s="8" t="str">
        <f t="shared" si="8"/>
        <v>2</v>
      </c>
    </row>
    <row r="162" spans="1:19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27201</v>
      </c>
      <c r="J162" s="2" t="s">
        <v>402</v>
      </c>
      <c r="K162" s="2">
        <v>4</v>
      </c>
      <c r="L162" s="2">
        <v>22</v>
      </c>
      <c r="M162" s="2" t="s">
        <v>400</v>
      </c>
      <c r="N162" s="38">
        <v>530000</v>
      </c>
      <c r="O162" s="37"/>
      <c r="P162" s="8" t="str">
        <f t="shared" si="6"/>
        <v>E00627201400000000000</v>
      </c>
      <c r="R162" s="8" t="str">
        <f t="shared" si="7"/>
        <v>2</v>
      </c>
      <c r="S162" s="8" t="str">
        <f t="shared" si="8"/>
        <v>2</v>
      </c>
    </row>
    <row r="163" spans="1:19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27301</v>
      </c>
      <c r="J163" s="2" t="s">
        <v>402</v>
      </c>
      <c r="K163" s="2">
        <v>4</v>
      </c>
      <c r="L163" s="2">
        <v>22</v>
      </c>
      <c r="M163" s="2" t="s">
        <v>400</v>
      </c>
      <c r="N163" s="38">
        <v>20000</v>
      </c>
      <c r="O163" s="37"/>
      <c r="P163" s="8" t="str">
        <f t="shared" si="6"/>
        <v>E00627301400000000000</v>
      </c>
      <c r="R163" s="8" t="str">
        <f t="shared" si="7"/>
        <v>2</v>
      </c>
      <c r="S163" s="8" t="str">
        <f t="shared" si="8"/>
        <v>2</v>
      </c>
    </row>
    <row r="164" spans="1:19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27501</v>
      </c>
      <c r="J164" s="2" t="s">
        <v>402</v>
      </c>
      <c r="K164" s="2">
        <v>4</v>
      </c>
      <c r="L164" s="2">
        <v>22</v>
      </c>
      <c r="M164" s="2" t="s">
        <v>400</v>
      </c>
      <c r="N164" s="38">
        <v>0</v>
      </c>
      <c r="O164" s="37"/>
      <c r="P164" s="8" t="str">
        <f t="shared" si="6"/>
        <v>E00627501400000000000</v>
      </c>
      <c r="R164" s="8" t="str">
        <f t="shared" si="7"/>
        <v>2</v>
      </c>
      <c r="S164" s="8" t="str">
        <f t="shared" si="8"/>
        <v>2</v>
      </c>
    </row>
    <row r="165" spans="1:19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29101</v>
      </c>
      <c r="J165" s="2" t="s">
        <v>402</v>
      </c>
      <c r="K165" s="2">
        <v>4</v>
      </c>
      <c r="L165" s="2">
        <v>22</v>
      </c>
      <c r="M165" s="2" t="s">
        <v>400</v>
      </c>
      <c r="N165" s="38">
        <v>782000</v>
      </c>
      <c r="O165" s="37"/>
      <c r="P165" s="8" t="str">
        <f t="shared" si="6"/>
        <v>E00629101400000000000</v>
      </c>
      <c r="R165" s="8" t="str">
        <f t="shared" si="7"/>
        <v>2</v>
      </c>
      <c r="S165" s="8" t="str">
        <f t="shared" si="8"/>
        <v>2</v>
      </c>
    </row>
    <row r="166" spans="1:19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29201</v>
      </c>
      <c r="J166" s="2" t="s">
        <v>402</v>
      </c>
      <c r="K166" s="2">
        <v>4</v>
      </c>
      <c r="L166" s="2">
        <v>22</v>
      </c>
      <c r="M166" s="2" t="s">
        <v>400</v>
      </c>
      <c r="N166" s="38">
        <v>80000</v>
      </c>
      <c r="O166" s="37"/>
      <c r="P166" s="8" t="str">
        <f t="shared" si="6"/>
        <v>E00629201400000000000</v>
      </c>
      <c r="R166" s="8" t="str">
        <f t="shared" si="7"/>
        <v>2</v>
      </c>
      <c r="S166" s="8" t="str">
        <f t="shared" si="8"/>
        <v>2</v>
      </c>
    </row>
    <row r="167" spans="1:19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29301</v>
      </c>
      <c r="J167" s="2" t="s">
        <v>402</v>
      </c>
      <c r="K167" s="2">
        <v>4</v>
      </c>
      <c r="L167" s="2">
        <v>22</v>
      </c>
      <c r="M167" s="2" t="s">
        <v>400</v>
      </c>
      <c r="N167" s="38">
        <v>15000</v>
      </c>
      <c r="O167" s="37"/>
      <c r="P167" s="8" t="str">
        <f t="shared" si="6"/>
        <v>E00629301400000000000</v>
      </c>
      <c r="R167" s="8" t="str">
        <f t="shared" si="7"/>
        <v>2</v>
      </c>
      <c r="S167" s="8" t="str">
        <f t="shared" si="8"/>
        <v>2</v>
      </c>
    </row>
    <row r="168" spans="1:19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29401</v>
      </c>
      <c r="J168" s="2" t="s">
        <v>402</v>
      </c>
      <c r="K168" s="2">
        <v>4</v>
      </c>
      <c r="L168" s="2">
        <v>22</v>
      </c>
      <c r="M168" s="2" t="s">
        <v>400</v>
      </c>
      <c r="N168" s="38">
        <v>1100000</v>
      </c>
      <c r="O168" s="37"/>
      <c r="P168" s="8" t="str">
        <f t="shared" si="6"/>
        <v>E00629401400000000000</v>
      </c>
      <c r="R168" s="8" t="str">
        <f t="shared" si="7"/>
        <v>2</v>
      </c>
      <c r="S168" s="8" t="str">
        <f t="shared" si="8"/>
        <v>2</v>
      </c>
    </row>
    <row r="169" spans="1:19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29501</v>
      </c>
      <c r="J169" s="2" t="s">
        <v>402</v>
      </c>
      <c r="K169" s="2">
        <v>4</v>
      </c>
      <c r="L169" s="2">
        <v>22</v>
      </c>
      <c r="M169" s="2" t="s">
        <v>400</v>
      </c>
      <c r="N169" s="38">
        <v>750000</v>
      </c>
      <c r="O169" s="37"/>
      <c r="P169" s="8" t="str">
        <f t="shared" si="6"/>
        <v>E00629501400000000000</v>
      </c>
      <c r="R169" s="8" t="str">
        <f t="shared" si="7"/>
        <v>2</v>
      </c>
      <c r="S169" s="8" t="str">
        <f t="shared" si="8"/>
        <v>2</v>
      </c>
    </row>
    <row r="170" spans="1:19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29601</v>
      </c>
      <c r="J170" s="2" t="s">
        <v>402</v>
      </c>
      <c r="K170" s="2">
        <v>4</v>
      </c>
      <c r="L170" s="2">
        <v>22</v>
      </c>
      <c r="M170" s="2" t="s">
        <v>400</v>
      </c>
      <c r="N170" s="38">
        <v>50000</v>
      </c>
      <c r="O170" s="37"/>
      <c r="P170" s="8" t="str">
        <f t="shared" si="6"/>
        <v>E00629601400000000000</v>
      </c>
      <c r="R170" s="8" t="str">
        <f t="shared" si="7"/>
        <v>2</v>
      </c>
      <c r="S170" s="8" t="str">
        <f t="shared" si="8"/>
        <v>2</v>
      </c>
    </row>
    <row r="171" spans="1:19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29801</v>
      </c>
      <c r="J171" s="2" t="s">
        <v>402</v>
      </c>
      <c r="K171" s="2">
        <v>4</v>
      </c>
      <c r="L171" s="2">
        <v>22</v>
      </c>
      <c r="M171" s="2" t="s">
        <v>400</v>
      </c>
      <c r="N171" s="38">
        <v>1200000</v>
      </c>
      <c r="O171" s="37"/>
      <c r="P171" s="8" t="str">
        <f t="shared" si="6"/>
        <v>E00629801400000000000</v>
      </c>
      <c r="R171" s="8" t="str">
        <f t="shared" si="7"/>
        <v>2</v>
      </c>
      <c r="S171" s="8" t="str">
        <f t="shared" si="8"/>
        <v>2</v>
      </c>
    </row>
    <row r="172" spans="1:19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29901</v>
      </c>
      <c r="J172" s="2" t="s">
        <v>402</v>
      </c>
      <c r="K172" s="2">
        <v>4</v>
      </c>
      <c r="L172" s="2">
        <v>22</v>
      </c>
      <c r="M172" s="2" t="s">
        <v>400</v>
      </c>
      <c r="N172" s="38">
        <v>150000</v>
      </c>
      <c r="O172" s="37"/>
      <c r="P172" s="8" t="str">
        <f t="shared" ref="P172:P227" si="9">+CONCATENATE(H172,I172,K172,M172)</f>
        <v>E00629901400000000000</v>
      </c>
      <c r="R172" s="8" t="str">
        <f t="shared" ref="R172:R227" si="10">+MID(I172,1,1)</f>
        <v>2</v>
      </c>
      <c r="S172" s="8" t="str">
        <f t="shared" ref="S172:S227" si="11">+IF(G172="008",R172,"")</f>
        <v>2</v>
      </c>
    </row>
    <row r="173" spans="1:19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31101</v>
      </c>
      <c r="J173" s="2" t="s">
        <v>402</v>
      </c>
      <c r="K173" s="2">
        <v>4</v>
      </c>
      <c r="L173" s="2">
        <v>22</v>
      </c>
      <c r="M173" s="2" t="s">
        <v>400</v>
      </c>
      <c r="N173" s="38">
        <v>8936804</v>
      </c>
      <c r="O173" s="37"/>
      <c r="P173" s="8" t="str">
        <f t="shared" si="9"/>
        <v>E00631101400000000000</v>
      </c>
      <c r="R173" s="8" t="str">
        <f t="shared" si="10"/>
        <v>3</v>
      </c>
      <c r="S173" s="8" t="str">
        <f t="shared" si="11"/>
        <v>3</v>
      </c>
    </row>
    <row r="174" spans="1:19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31201</v>
      </c>
      <c r="J174" s="2" t="s">
        <v>402</v>
      </c>
      <c r="K174" s="2">
        <v>4</v>
      </c>
      <c r="L174" s="2">
        <v>22</v>
      </c>
      <c r="M174" s="2" t="s">
        <v>400</v>
      </c>
      <c r="N174" s="38">
        <v>1046097</v>
      </c>
      <c r="O174" s="37"/>
      <c r="P174" s="8" t="str">
        <f t="shared" si="9"/>
        <v>E00631201400000000000</v>
      </c>
      <c r="R174" s="8" t="str">
        <f t="shared" si="10"/>
        <v>3</v>
      </c>
      <c r="S174" s="8" t="str">
        <f t="shared" si="11"/>
        <v>3</v>
      </c>
    </row>
    <row r="175" spans="1:19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31301</v>
      </c>
      <c r="J175" s="2" t="s">
        <v>402</v>
      </c>
      <c r="K175" s="2">
        <v>4</v>
      </c>
      <c r="L175" s="2">
        <v>22</v>
      </c>
      <c r="M175" s="2" t="s">
        <v>400</v>
      </c>
      <c r="N175" s="38">
        <v>1500000</v>
      </c>
      <c r="O175" s="37"/>
      <c r="P175" s="8" t="str">
        <f t="shared" si="9"/>
        <v>E00631301400000000000</v>
      </c>
      <c r="R175" s="8" t="str">
        <f t="shared" si="10"/>
        <v>3</v>
      </c>
      <c r="S175" s="8" t="str">
        <f t="shared" si="11"/>
        <v>3</v>
      </c>
    </row>
    <row r="176" spans="1:19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31401</v>
      </c>
      <c r="J176" s="2" t="s">
        <v>402</v>
      </c>
      <c r="K176" s="2">
        <v>4</v>
      </c>
      <c r="L176" s="2">
        <v>22</v>
      </c>
      <c r="M176" s="2" t="s">
        <v>400</v>
      </c>
      <c r="N176" s="38">
        <v>72000</v>
      </c>
      <c r="O176" s="37"/>
      <c r="P176" s="8" t="str">
        <f t="shared" si="9"/>
        <v>E00631401400000000000</v>
      </c>
      <c r="R176" s="8" t="str">
        <f t="shared" si="10"/>
        <v>3</v>
      </c>
      <c r="S176" s="8" t="str">
        <f t="shared" si="11"/>
        <v>3</v>
      </c>
    </row>
    <row r="177" spans="1:19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31501</v>
      </c>
      <c r="J177" s="2" t="s">
        <v>402</v>
      </c>
      <c r="K177" s="2">
        <v>4</v>
      </c>
      <c r="L177" s="2">
        <v>22</v>
      </c>
      <c r="M177" s="2" t="s">
        <v>400</v>
      </c>
      <c r="N177" s="38">
        <v>0</v>
      </c>
      <c r="O177" s="37"/>
      <c r="P177" s="8" t="str">
        <f t="shared" si="9"/>
        <v>E00631501400000000000</v>
      </c>
      <c r="R177" s="8" t="str">
        <f t="shared" si="10"/>
        <v>3</v>
      </c>
      <c r="S177" s="8" t="str">
        <f t="shared" si="11"/>
        <v>3</v>
      </c>
    </row>
    <row r="178" spans="1:19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31603</v>
      </c>
      <c r="J178" s="2" t="s">
        <v>402</v>
      </c>
      <c r="K178" s="2">
        <v>4</v>
      </c>
      <c r="L178" s="2">
        <v>22</v>
      </c>
      <c r="M178" s="2" t="s">
        <v>400</v>
      </c>
      <c r="N178" s="38">
        <v>27516</v>
      </c>
      <c r="O178" s="37"/>
      <c r="P178" s="8" t="str">
        <f t="shared" si="9"/>
        <v>E00631603400000000000</v>
      </c>
      <c r="R178" s="8" t="str">
        <f t="shared" si="10"/>
        <v>3</v>
      </c>
      <c r="S178" s="8" t="str">
        <f t="shared" si="11"/>
        <v>3</v>
      </c>
    </row>
    <row r="179" spans="1:19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31701</v>
      </c>
      <c r="J179" s="2" t="s">
        <v>402</v>
      </c>
      <c r="K179" s="2">
        <v>4</v>
      </c>
      <c r="L179" s="2">
        <v>22</v>
      </c>
      <c r="M179" s="2" t="s">
        <v>400</v>
      </c>
      <c r="N179" s="38">
        <v>10000</v>
      </c>
      <c r="O179" s="37"/>
      <c r="P179" s="8" t="str">
        <f t="shared" si="9"/>
        <v>E00631701400000000000</v>
      </c>
      <c r="R179" s="8" t="str">
        <f t="shared" si="10"/>
        <v>3</v>
      </c>
      <c r="S179" s="8" t="str">
        <f t="shared" si="11"/>
        <v>3</v>
      </c>
    </row>
    <row r="180" spans="1:19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31801</v>
      </c>
      <c r="J180" s="2" t="s">
        <v>402</v>
      </c>
      <c r="K180" s="2">
        <v>4</v>
      </c>
      <c r="L180" s="2">
        <v>22</v>
      </c>
      <c r="M180" s="2" t="s">
        <v>400</v>
      </c>
      <c r="N180" s="38">
        <v>160000</v>
      </c>
      <c r="O180" s="37"/>
      <c r="P180" s="8" t="str">
        <f t="shared" si="9"/>
        <v>E00631801400000000000</v>
      </c>
      <c r="R180" s="8" t="str">
        <f t="shared" si="10"/>
        <v>3</v>
      </c>
      <c r="S180" s="8" t="str">
        <f t="shared" si="11"/>
        <v>3</v>
      </c>
    </row>
    <row r="181" spans="1:19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31902</v>
      </c>
      <c r="J181" s="2" t="s">
        <v>402</v>
      </c>
      <c r="K181" s="2">
        <v>4</v>
      </c>
      <c r="L181" s="2">
        <v>22</v>
      </c>
      <c r="M181" s="2" t="s">
        <v>400</v>
      </c>
      <c r="N181" s="38">
        <v>15000</v>
      </c>
      <c r="O181" s="37"/>
      <c r="P181" s="8" t="str">
        <f t="shared" si="9"/>
        <v>E00631902400000000000</v>
      </c>
      <c r="R181" s="8" t="str">
        <f t="shared" si="10"/>
        <v>3</v>
      </c>
      <c r="S181" s="8" t="str">
        <f t="shared" si="11"/>
        <v>3</v>
      </c>
    </row>
    <row r="182" spans="1:19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32301</v>
      </c>
      <c r="J182" s="2" t="s">
        <v>402</v>
      </c>
      <c r="K182" s="2">
        <v>4</v>
      </c>
      <c r="L182" s="2">
        <v>22</v>
      </c>
      <c r="M182" s="2" t="s">
        <v>400</v>
      </c>
      <c r="N182" s="38">
        <v>1116497</v>
      </c>
      <c r="O182" s="37"/>
      <c r="P182" s="8" t="str">
        <f t="shared" si="9"/>
        <v>E00632301400000000000</v>
      </c>
      <c r="R182" s="8" t="str">
        <f t="shared" si="10"/>
        <v>3</v>
      </c>
      <c r="S182" s="8" t="str">
        <f t="shared" si="11"/>
        <v>3</v>
      </c>
    </row>
    <row r="183" spans="1:19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32302</v>
      </c>
      <c r="J183" s="2" t="s">
        <v>402</v>
      </c>
      <c r="K183" s="2">
        <v>4</v>
      </c>
      <c r="L183" s="2">
        <v>22</v>
      </c>
      <c r="M183" s="2" t="s">
        <v>400</v>
      </c>
      <c r="N183" s="38">
        <v>0</v>
      </c>
      <c r="O183" s="37"/>
      <c r="P183" s="8" t="str">
        <f t="shared" si="9"/>
        <v>E00632302400000000000</v>
      </c>
      <c r="R183" s="8" t="str">
        <f t="shared" si="10"/>
        <v>3</v>
      </c>
      <c r="S183" s="8" t="str">
        <f t="shared" si="11"/>
        <v>3</v>
      </c>
    </row>
    <row r="184" spans="1:19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32502</v>
      </c>
      <c r="J184" s="2" t="s">
        <v>402</v>
      </c>
      <c r="K184" s="2">
        <v>4</v>
      </c>
      <c r="L184" s="2">
        <v>22</v>
      </c>
      <c r="M184" s="2" t="s">
        <v>400</v>
      </c>
      <c r="N184" s="38">
        <v>117872</v>
      </c>
      <c r="O184" s="37"/>
      <c r="P184" s="8" t="str">
        <f t="shared" si="9"/>
        <v>E00632502400000000000</v>
      </c>
      <c r="R184" s="8" t="str">
        <f t="shared" si="10"/>
        <v>3</v>
      </c>
      <c r="S184" s="8" t="str">
        <f t="shared" si="11"/>
        <v>3</v>
      </c>
    </row>
    <row r="185" spans="1:19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32503</v>
      </c>
      <c r="J185" s="2" t="s">
        <v>402</v>
      </c>
      <c r="K185" s="2">
        <v>4</v>
      </c>
      <c r="L185" s="2">
        <v>22</v>
      </c>
      <c r="M185" s="2" t="s">
        <v>400</v>
      </c>
      <c r="N185" s="38">
        <v>3100000</v>
      </c>
      <c r="O185" s="37"/>
      <c r="P185" s="8" t="str">
        <f t="shared" si="9"/>
        <v>E00632503400000000000</v>
      </c>
      <c r="R185" s="8" t="str">
        <f t="shared" si="10"/>
        <v>3</v>
      </c>
      <c r="S185" s="8" t="str">
        <f t="shared" si="11"/>
        <v>3</v>
      </c>
    </row>
    <row r="186" spans="1:19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32701</v>
      </c>
      <c r="J186" s="2" t="s">
        <v>402</v>
      </c>
      <c r="K186" s="2">
        <v>4</v>
      </c>
      <c r="L186" s="2">
        <v>22</v>
      </c>
      <c r="M186" s="2" t="s">
        <v>400</v>
      </c>
      <c r="N186" s="38">
        <v>1574874</v>
      </c>
      <c r="O186" s="37"/>
      <c r="P186" s="8" t="str">
        <f t="shared" si="9"/>
        <v>E00632701400000000000</v>
      </c>
      <c r="R186" s="8" t="str">
        <f t="shared" si="10"/>
        <v>3</v>
      </c>
      <c r="S186" s="8" t="str">
        <f t="shared" si="11"/>
        <v>3</v>
      </c>
    </row>
    <row r="187" spans="1:19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33104</v>
      </c>
      <c r="J187" s="2" t="s">
        <v>402</v>
      </c>
      <c r="K187" s="2">
        <v>4</v>
      </c>
      <c r="L187" s="2">
        <v>22</v>
      </c>
      <c r="M187" s="2" t="s">
        <v>400</v>
      </c>
      <c r="N187" s="38">
        <v>13030234</v>
      </c>
      <c r="O187" s="37"/>
      <c r="P187" s="8" t="str">
        <f t="shared" si="9"/>
        <v>E00633104400000000000</v>
      </c>
      <c r="R187" s="8" t="str">
        <f t="shared" si="10"/>
        <v>3</v>
      </c>
      <c r="S187" s="8" t="str">
        <f t="shared" si="11"/>
        <v>3</v>
      </c>
    </row>
    <row r="188" spans="1:19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33301</v>
      </c>
      <c r="J188" s="2" t="s">
        <v>402</v>
      </c>
      <c r="K188" s="2">
        <v>4</v>
      </c>
      <c r="L188" s="2">
        <v>22</v>
      </c>
      <c r="M188" s="2" t="s">
        <v>400</v>
      </c>
      <c r="N188" s="38">
        <v>1600000</v>
      </c>
      <c r="O188" s="37"/>
      <c r="P188" s="8" t="str">
        <f t="shared" si="9"/>
        <v>E00633301400000000000</v>
      </c>
      <c r="R188" s="8" t="str">
        <f t="shared" si="10"/>
        <v>3</v>
      </c>
      <c r="S188" s="8" t="str">
        <f t="shared" si="11"/>
        <v>3</v>
      </c>
    </row>
    <row r="189" spans="1:19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>
        <v>33303</v>
      </c>
      <c r="J189" s="2" t="s">
        <v>402</v>
      </c>
      <c r="K189" s="2">
        <v>4</v>
      </c>
      <c r="L189" s="2">
        <v>22</v>
      </c>
      <c r="M189" s="2" t="s">
        <v>400</v>
      </c>
      <c r="N189" s="38">
        <v>200000</v>
      </c>
      <c r="O189" s="37"/>
      <c r="P189" s="8" t="str">
        <f t="shared" si="9"/>
        <v>E00633303400000000000</v>
      </c>
      <c r="R189" s="8" t="str">
        <f t="shared" si="10"/>
        <v>3</v>
      </c>
      <c r="S189" s="8" t="str">
        <f t="shared" si="11"/>
        <v>3</v>
      </c>
    </row>
    <row r="190" spans="1:19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>
        <v>33401</v>
      </c>
      <c r="J190" s="2" t="s">
        <v>402</v>
      </c>
      <c r="K190" s="2">
        <v>4</v>
      </c>
      <c r="L190" s="2">
        <v>22</v>
      </c>
      <c r="M190" s="2" t="s">
        <v>400</v>
      </c>
      <c r="N190" s="38">
        <v>500000</v>
      </c>
      <c r="O190" s="37"/>
      <c r="P190" s="8" t="str">
        <f t="shared" si="9"/>
        <v>E00633401400000000000</v>
      </c>
      <c r="R190" s="8" t="str">
        <f t="shared" si="10"/>
        <v>3</v>
      </c>
      <c r="S190" s="8" t="str">
        <f t="shared" si="11"/>
        <v>3</v>
      </c>
    </row>
    <row r="191" spans="1:19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>
        <v>33501</v>
      </c>
      <c r="J191" s="2" t="s">
        <v>402</v>
      </c>
      <c r="K191" s="2">
        <v>4</v>
      </c>
      <c r="L191" s="2">
        <v>22</v>
      </c>
      <c r="M191" s="2" t="s">
        <v>400</v>
      </c>
      <c r="N191" s="38">
        <v>0</v>
      </c>
      <c r="O191" s="37"/>
      <c r="P191" s="8" t="str">
        <f t="shared" si="9"/>
        <v>E00633501400000000000</v>
      </c>
      <c r="R191" s="8" t="str">
        <f t="shared" si="10"/>
        <v>3</v>
      </c>
      <c r="S191" s="8" t="str">
        <f t="shared" si="11"/>
        <v>3</v>
      </c>
    </row>
    <row r="192" spans="1:19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>
        <v>33601</v>
      </c>
      <c r="J192" s="2" t="s">
        <v>402</v>
      </c>
      <c r="K192" s="2">
        <v>4</v>
      </c>
      <c r="L192" s="2">
        <v>22</v>
      </c>
      <c r="M192" s="2" t="s">
        <v>400</v>
      </c>
      <c r="N192" s="38">
        <v>50000</v>
      </c>
      <c r="O192" s="37"/>
      <c r="P192" s="8" t="str">
        <f t="shared" si="9"/>
        <v>E00633601400000000000</v>
      </c>
      <c r="R192" s="8" t="str">
        <f t="shared" si="10"/>
        <v>3</v>
      </c>
      <c r="S192" s="8" t="str">
        <f t="shared" si="11"/>
        <v>3</v>
      </c>
    </row>
    <row r="193" spans="1:19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>
        <v>33602</v>
      </c>
      <c r="J193" s="2" t="s">
        <v>402</v>
      </c>
      <c r="K193" s="2">
        <v>4</v>
      </c>
      <c r="L193" s="2">
        <v>22</v>
      </c>
      <c r="M193" s="2" t="s">
        <v>400</v>
      </c>
      <c r="N193" s="38">
        <v>540485</v>
      </c>
      <c r="O193" s="37"/>
      <c r="P193" s="8" t="str">
        <f t="shared" si="9"/>
        <v>E00633602400000000000</v>
      </c>
      <c r="R193" s="8" t="str">
        <f t="shared" si="10"/>
        <v>3</v>
      </c>
      <c r="S193" s="8" t="str">
        <f t="shared" si="11"/>
        <v>3</v>
      </c>
    </row>
    <row r="194" spans="1:19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>
        <v>33604</v>
      </c>
      <c r="J194" s="2" t="s">
        <v>402</v>
      </c>
      <c r="K194" s="2">
        <v>4</v>
      </c>
      <c r="L194" s="2">
        <v>22</v>
      </c>
      <c r="M194" s="2" t="s">
        <v>400</v>
      </c>
      <c r="N194" s="38">
        <v>10000</v>
      </c>
      <c r="O194" s="37"/>
      <c r="P194" s="8" t="str">
        <f t="shared" si="9"/>
        <v>E00633604400000000000</v>
      </c>
      <c r="R194" s="8" t="str">
        <f t="shared" si="10"/>
        <v>3</v>
      </c>
      <c r="S194" s="8" t="str">
        <f t="shared" si="11"/>
        <v>3</v>
      </c>
    </row>
    <row r="195" spans="1:19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>
        <v>33605</v>
      </c>
      <c r="J195" s="2" t="s">
        <v>402</v>
      </c>
      <c r="K195" s="2">
        <v>4</v>
      </c>
      <c r="L195" s="2">
        <v>22</v>
      </c>
      <c r="M195" s="2" t="s">
        <v>400</v>
      </c>
      <c r="N195" s="38">
        <v>120000</v>
      </c>
      <c r="O195" s="37"/>
      <c r="P195" s="8" t="str">
        <f t="shared" si="9"/>
        <v>E00633605400000000000</v>
      </c>
      <c r="R195" s="8" t="str">
        <f t="shared" si="10"/>
        <v>3</v>
      </c>
      <c r="S195" s="8" t="str">
        <f t="shared" si="11"/>
        <v>3</v>
      </c>
    </row>
    <row r="196" spans="1:19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>
        <v>33801</v>
      </c>
      <c r="J196" s="2" t="s">
        <v>402</v>
      </c>
      <c r="K196" s="2">
        <v>4</v>
      </c>
      <c r="L196" s="2">
        <v>22</v>
      </c>
      <c r="M196" s="2" t="s">
        <v>400</v>
      </c>
      <c r="N196" s="38">
        <v>998013</v>
      </c>
      <c r="O196" s="37"/>
      <c r="P196" s="8" t="str">
        <f t="shared" si="9"/>
        <v>E00633801400000000000</v>
      </c>
      <c r="R196" s="8" t="str">
        <f t="shared" si="10"/>
        <v>3</v>
      </c>
      <c r="S196" s="8" t="str">
        <f t="shared" si="11"/>
        <v>3</v>
      </c>
    </row>
    <row r="197" spans="1:19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>
        <v>33901</v>
      </c>
      <c r="J197" s="2" t="s">
        <v>402</v>
      </c>
      <c r="K197" s="2">
        <v>4</v>
      </c>
      <c r="L197" s="2">
        <v>22</v>
      </c>
      <c r="M197" s="2" t="s">
        <v>400</v>
      </c>
      <c r="N197" s="38">
        <v>0</v>
      </c>
      <c r="O197" s="37"/>
      <c r="P197" s="8" t="str">
        <f t="shared" si="9"/>
        <v>E00633901400000000000</v>
      </c>
      <c r="R197" s="8" t="str">
        <f t="shared" si="10"/>
        <v>3</v>
      </c>
      <c r="S197" s="8" t="str">
        <f t="shared" si="11"/>
        <v>3</v>
      </c>
    </row>
    <row r="198" spans="1:19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>
        <v>33903</v>
      </c>
      <c r="J198" s="2" t="s">
        <v>402</v>
      </c>
      <c r="K198" s="2">
        <v>4</v>
      </c>
      <c r="L198" s="2">
        <v>22</v>
      </c>
      <c r="M198" s="2" t="s">
        <v>400</v>
      </c>
      <c r="N198" s="38">
        <v>10000</v>
      </c>
      <c r="O198" s="37"/>
      <c r="P198" s="8" t="str">
        <f t="shared" si="9"/>
        <v>E00633903400000000000</v>
      </c>
      <c r="R198" s="8" t="str">
        <f t="shared" si="10"/>
        <v>3</v>
      </c>
      <c r="S198" s="8" t="str">
        <f t="shared" si="11"/>
        <v>3</v>
      </c>
    </row>
    <row r="199" spans="1:19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>
        <v>34501</v>
      </c>
      <c r="J199" s="2" t="s">
        <v>402</v>
      </c>
      <c r="K199" s="2">
        <v>4</v>
      </c>
      <c r="L199" s="2">
        <v>22</v>
      </c>
      <c r="M199" s="2" t="s">
        <v>400</v>
      </c>
      <c r="N199" s="38">
        <v>800000</v>
      </c>
      <c r="O199" s="37"/>
      <c r="P199" s="8" t="str">
        <f t="shared" si="9"/>
        <v>E00634501400000000000</v>
      </c>
      <c r="R199" s="8" t="str">
        <f t="shared" si="10"/>
        <v>3</v>
      </c>
      <c r="S199" s="8" t="str">
        <f t="shared" si="11"/>
        <v>3</v>
      </c>
    </row>
    <row r="200" spans="1:19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>
        <v>34601</v>
      </c>
      <c r="J200" s="2" t="s">
        <v>402</v>
      </c>
      <c r="K200" s="2">
        <v>4</v>
      </c>
      <c r="L200" s="2">
        <v>22</v>
      </c>
      <c r="M200" s="2" t="s">
        <v>400</v>
      </c>
      <c r="N200" s="38">
        <v>200000</v>
      </c>
      <c r="O200" s="37"/>
      <c r="P200" s="8" t="str">
        <f t="shared" si="9"/>
        <v>E00634601400000000000</v>
      </c>
      <c r="R200" s="8" t="str">
        <f t="shared" si="10"/>
        <v>3</v>
      </c>
      <c r="S200" s="8" t="str">
        <f t="shared" si="11"/>
        <v>3</v>
      </c>
    </row>
    <row r="201" spans="1:19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>
        <v>34701</v>
      </c>
      <c r="J201" s="2" t="s">
        <v>402</v>
      </c>
      <c r="K201" s="2">
        <v>4</v>
      </c>
      <c r="L201" s="2">
        <v>22</v>
      </c>
      <c r="M201" s="2" t="s">
        <v>400</v>
      </c>
      <c r="N201" s="38">
        <v>700000</v>
      </c>
      <c r="O201" s="37"/>
      <c r="P201" s="8" t="str">
        <f t="shared" si="9"/>
        <v>E00634701400000000000</v>
      </c>
      <c r="R201" s="8" t="str">
        <f t="shared" si="10"/>
        <v>3</v>
      </c>
      <c r="S201" s="8" t="str">
        <f t="shared" si="11"/>
        <v>3</v>
      </c>
    </row>
    <row r="202" spans="1:19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>
        <v>35101</v>
      </c>
      <c r="J202" s="2" t="s">
        <v>402</v>
      </c>
      <c r="K202" s="2">
        <v>4</v>
      </c>
      <c r="L202" s="2">
        <v>22</v>
      </c>
      <c r="M202" s="2" t="s">
        <v>400</v>
      </c>
      <c r="N202" s="38">
        <v>0</v>
      </c>
      <c r="O202" s="37"/>
      <c r="P202" s="8" t="str">
        <f t="shared" si="9"/>
        <v>E00635101400000000000</v>
      </c>
      <c r="R202" s="8" t="str">
        <f t="shared" si="10"/>
        <v>3</v>
      </c>
      <c r="S202" s="8" t="str">
        <f t="shared" si="11"/>
        <v>3</v>
      </c>
    </row>
    <row r="203" spans="1:19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>
        <v>35102</v>
      </c>
      <c r="J203" s="2" t="s">
        <v>402</v>
      </c>
      <c r="K203" s="2">
        <v>4</v>
      </c>
      <c r="L203" s="2">
        <v>22</v>
      </c>
      <c r="M203" s="2" t="s">
        <v>400</v>
      </c>
      <c r="N203" s="38">
        <v>2201943</v>
      </c>
      <c r="O203" s="37"/>
      <c r="P203" s="8" t="str">
        <f t="shared" si="9"/>
        <v>E00635102400000000000</v>
      </c>
      <c r="R203" s="8" t="str">
        <f t="shared" si="10"/>
        <v>3</v>
      </c>
      <c r="S203" s="8" t="str">
        <f t="shared" si="11"/>
        <v>3</v>
      </c>
    </row>
    <row r="204" spans="1:19" s="36" customFormat="1" ht="20.100000000000001" customHeight="1" x14ac:dyDescent="0.25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403</v>
      </c>
      <c r="I204" s="54">
        <v>35201</v>
      </c>
      <c r="J204" s="2" t="s">
        <v>402</v>
      </c>
      <c r="K204" s="2">
        <v>4</v>
      </c>
      <c r="L204" s="2">
        <v>22</v>
      </c>
      <c r="M204" s="2" t="s">
        <v>400</v>
      </c>
      <c r="N204" s="38">
        <v>0</v>
      </c>
      <c r="O204" s="37"/>
      <c r="P204" s="8" t="str">
        <f t="shared" si="9"/>
        <v>E00635201400000000000</v>
      </c>
      <c r="R204" s="8" t="str">
        <f t="shared" si="10"/>
        <v>3</v>
      </c>
      <c r="S204" s="8" t="str">
        <f t="shared" si="11"/>
        <v>3</v>
      </c>
    </row>
    <row r="205" spans="1:19" s="36" customFormat="1" ht="20.100000000000001" customHeight="1" x14ac:dyDescent="0.25">
      <c r="A205" s="40"/>
      <c r="B205" s="2" t="s">
        <v>409</v>
      </c>
      <c r="C205" s="2" t="s">
        <v>408</v>
      </c>
      <c r="D205" s="2" t="s">
        <v>407</v>
      </c>
      <c r="E205" s="2" t="s">
        <v>406</v>
      </c>
      <c r="F205" s="2" t="s">
        <v>405</v>
      </c>
      <c r="G205" s="2" t="s">
        <v>404</v>
      </c>
      <c r="H205" s="2" t="s">
        <v>403</v>
      </c>
      <c r="I205" s="54">
        <v>35301</v>
      </c>
      <c r="J205" s="2" t="s">
        <v>402</v>
      </c>
      <c r="K205" s="2">
        <v>4</v>
      </c>
      <c r="L205" s="2">
        <v>22</v>
      </c>
      <c r="M205" s="2" t="s">
        <v>400</v>
      </c>
      <c r="N205" s="38">
        <v>1900000</v>
      </c>
      <c r="O205" s="37"/>
      <c r="P205" s="8" t="str">
        <f t="shared" si="9"/>
        <v>E00635301400000000000</v>
      </c>
      <c r="R205" s="8" t="str">
        <f t="shared" si="10"/>
        <v>3</v>
      </c>
      <c r="S205" s="8" t="str">
        <f t="shared" si="11"/>
        <v>3</v>
      </c>
    </row>
    <row r="206" spans="1:19" s="36" customFormat="1" ht="20.100000000000001" customHeight="1" x14ac:dyDescent="0.25">
      <c r="A206" s="40"/>
      <c r="B206" s="2" t="s">
        <v>409</v>
      </c>
      <c r="C206" s="2" t="s">
        <v>408</v>
      </c>
      <c r="D206" s="2" t="s">
        <v>407</v>
      </c>
      <c r="E206" s="2" t="s">
        <v>406</v>
      </c>
      <c r="F206" s="2" t="s">
        <v>405</v>
      </c>
      <c r="G206" s="2" t="s">
        <v>404</v>
      </c>
      <c r="H206" s="2" t="s">
        <v>403</v>
      </c>
      <c r="I206" s="54">
        <v>35401</v>
      </c>
      <c r="J206" s="2" t="s">
        <v>402</v>
      </c>
      <c r="K206" s="2">
        <v>4</v>
      </c>
      <c r="L206" s="2">
        <v>22</v>
      </c>
      <c r="M206" s="2" t="s">
        <v>400</v>
      </c>
      <c r="N206" s="38">
        <v>3100000</v>
      </c>
      <c r="O206" s="37"/>
      <c r="P206" s="8" t="str">
        <f t="shared" si="9"/>
        <v>E00635401400000000000</v>
      </c>
      <c r="R206" s="8" t="str">
        <f t="shared" si="10"/>
        <v>3</v>
      </c>
      <c r="S206" s="8" t="str">
        <f t="shared" si="11"/>
        <v>3</v>
      </c>
    </row>
    <row r="207" spans="1:19" s="36" customFormat="1" ht="20.100000000000001" customHeight="1" x14ac:dyDescent="0.25">
      <c r="A207" s="40"/>
      <c r="B207" s="2" t="s">
        <v>409</v>
      </c>
      <c r="C207" s="2" t="s">
        <v>408</v>
      </c>
      <c r="D207" s="2" t="s">
        <v>407</v>
      </c>
      <c r="E207" s="2" t="s">
        <v>406</v>
      </c>
      <c r="F207" s="2" t="s">
        <v>405</v>
      </c>
      <c r="G207" s="2" t="s">
        <v>404</v>
      </c>
      <c r="H207" s="2" t="s">
        <v>403</v>
      </c>
      <c r="I207" s="54">
        <v>35501</v>
      </c>
      <c r="J207" s="2" t="s">
        <v>402</v>
      </c>
      <c r="K207" s="2">
        <v>4</v>
      </c>
      <c r="L207" s="2">
        <v>22</v>
      </c>
      <c r="M207" s="2" t="s">
        <v>400</v>
      </c>
      <c r="N207" s="38">
        <v>325000</v>
      </c>
      <c r="O207" s="37"/>
      <c r="P207" s="8" t="str">
        <f t="shared" si="9"/>
        <v>E00635501400000000000</v>
      </c>
      <c r="R207" s="8" t="str">
        <f t="shared" si="10"/>
        <v>3</v>
      </c>
      <c r="S207" s="8" t="str">
        <f t="shared" si="11"/>
        <v>3</v>
      </c>
    </row>
    <row r="208" spans="1:19" s="36" customFormat="1" ht="20.100000000000001" customHeight="1" x14ac:dyDescent="0.25">
      <c r="A208" s="40"/>
      <c r="B208" s="2" t="s">
        <v>409</v>
      </c>
      <c r="C208" s="2" t="s">
        <v>408</v>
      </c>
      <c r="D208" s="2" t="s">
        <v>407</v>
      </c>
      <c r="E208" s="2" t="s">
        <v>406</v>
      </c>
      <c r="F208" s="2" t="s">
        <v>405</v>
      </c>
      <c r="G208" s="2" t="s">
        <v>404</v>
      </c>
      <c r="H208" s="2" t="s">
        <v>403</v>
      </c>
      <c r="I208" s="54">
        <v>35701</v>
      </c>
      <c r="J208" s="2" t="s">
        <v>402</v>
      </c>
      <c r="K208" s="2">
        <v>4</v>
      </c>
      <c r="L208" s="2">
        <v>22</v>
      </c>
      <c r="M208" s="2" t="s">
        <v>400</v>
      </c>
      <c r="N208" s="38">
        <v>11699436</v>
      </c>
      <c r="O208" s="37"/>
      <c r="P208" s="8" t="str">
        <f t="shared" si="9"/>
        <v>E00635701400000000000</v>
      </c>
      <c r="R208" s="8" t="str">
        <f t="shared" si="10"/>
        <v>3</v>
      </c>
      <c r="S208" s="8" t="str">
        <f t="shared" si="11"/>
        <v>3</v>
      </c>
    </row>
    <row r="209" spans="1:19" s="36" customFormat="1" ht="20.100000000000001" customHeight="1" x14ac:dyDescent="0.25">
      <c r="A209" s="40"/>
      <c r="B209" s="2" t="s">
        <v>409</v>
      </c>
      <c r="C209" s="2" t="s">
        <v>408</v>
      </c>
      <c r="D209" s="2" t="s">
        <v>407</v>
      </c>
      <c r="E209" s="2" t="s">
        <v>406</v>
      </c>
      <c r="F209" s="2" t="s">
        <v>405</v>
      </c>
      <c r="G209" s="2" t="s">
        <v>404</v>
      </c>
      <c r="H209" s="2" t="s">
        <v>403</v>
      </c>
      <c r="I209" s="54">
        <v>35801</v>
      </c>
      <c r="J209" s="2" t="s">
        <v>402</v>
      </c>
      <c r="K209" s="2">
        <v>4</v>
      </c>
      <c r="L209" s="2">
        <v>22</v>
      </c>
      <c r="M209" s="2" t="s">
        <v>400</v>
      </c>
      <c r="N209" s="38">
        <v>1294803</v>
      </c>
      <c r="O209" s="37"/>
      <c r="P209" s="8" t="str">
        <f t="shared" si="9"/>
        <v>E00635801400000000000</v>
      </c>
      <c r="R209" s="8" t="str">
        <f t="shared" si="10"/>
        <v>3</v>
      </c>
      <c r="S209" s="8" t="str">
        <f t="shared" si="11"/>
        <v>3</v>
      </c>
    </row>
    <row r="210" spans="1:19" s="36" customFormat="1" ht="20.100000000000001" customHeight="1" x14ac:dyDescent="0.25">
      <c r="A210" s="40"/>
      <c r="B210" s="2" t="s">
        <v>409</v>
      </c>
      <c r="C210" s="2" t="s">
        <v>408</v>
      </c>
      <c r="D210" s="2" t="s">
        <v>407</v>
      </c>
      <c r="E210" s="2" t="s">
        <v>406</v>
      </c>
      <c r="F210" s="2" t="s">
        <v>405</v>
      </c>
      <c r="G210" s="2" t="s">
        <v>404</v>
      </c>
      <c r="H210" s="2" t="s">
        <v>403</v>
      </c>
      <c r="I210" s="54">
        <v>35901</v>
      </c>
      <c r="J210" s="2" t="s">
        <v>402</v>
      </c>
      <c r="K210" s="2">
        <v>4</v>
      </c>
      <c r="L210" s="2">
        <v>22</v>
      </c>
      <c r="M210" s="2" t="s">
        <v>400</v>
      </c>
      <c r="N210" s="38">
        <v>1160575</v>
      </c>
      <c r="O210" s="37"/>
      <c r="P210" s="8" t="str">
        <f t="shared" si="9"/>
        <v>E00635901400000000000</v>
      </c>
      <c r="R210" s="8" t="str">
        <f t="shared" si="10"/>
        <v>3</v>
      </c>
      <c r="S210" s="8" t="str">
        <f t="shared" si="11"/>
        <v>3</v>
      </c>
    </row>
    <row r="211" spans="1:19" s="36" customFormat="1" ht="20.100000000000001" customHeight="1" x14ac:dyDescent="0.25">
      <c r="A211" s="40"/>
      <c r="B211" s="2" t="s">
        <v>409</v>
      </c>
      <c r="C211" s="2" t="s">
        <v>408</v>
      </c>
      <c r="D211" s="2" t="s">
        <v>407</v>
      </c>
      <c r="E211" s="2" t="s">
        <v>406</v>
      </c>
      <c r="F211" s="2" t="s">
        <v>405</v>
      </c>
      <c r="G211" s="2" t="s">
        <v>404</v>
      </c>
      <c r="H211" s="2" t="s">
        <v>403</v>
      </c>
      <c r="I211" s="54">
        <v>37101</v>
      </c>
      <c r="J211" s="2" t="s">
        <v>402</v>
      </c>
      <c r="K211" s="2">
        <v>4</v>
      </c>
      <c r="L211" s="2">
        <v>22</v>
      </c>
      <c r="M211" s="2" t="s">
        <v>400</v>
      </c>
      <c r="N211" s="38">
        <v>230000</v>
      </c>
      <c r="O211" s="37"/>
      <c r="P211" s="8" t="str">
        <f t="shared" si="9"/>
        <v>E00637101400000000000</v>
      </c>
      <c r="R211" s="8" t="str">
        <f t="shared" si="10"/>
        <v>3</v>
      </c>
      <c r="S211" s="8" t="str">
        <f t="shared" si="11"/>
        <v>3</v>
      </c>
    </row>
    <row r="212" spans="1:19" s="36" customFormat="1" ht="20.100000000000001" customHeight="1" x14ac:dyDescent="0.25">
      <c r="A212" s="40"/>
      <c r="B212" s="2" t="s">
        <v>409</v>
      </c>
      <c r="C212" s="2" t="s">
        <v>408</v>
      </c>
      <c r="D212" s="2" t="s">
        <v>407</v>
      </c>
      <c r="E212" s="2" t="s">
        <v>406</v>
      </c>
      <c r="F212" s="2" t="s">
        <v>405</v>
      </c>
      <c r="G212" s="2" t="s">
        <v>404</v>
      </c>
      <c r="H212" s="2" t="s">
        <v>403</v>
      </c>
      <c r="I212" s="54">
        <v>37104</v>
      </c>
      <c r="J212" s="2" t="s">
        <v>402</v>
      </c>
      <c r="K212" s="2">
        <v>4</v>
      </c>
      <c r="L212" s="2">
        <v>22</v>
      </c>
      <c r="M212" s="2" t="s">
        <v>400</v>
      </c>
      <c r="N212" s="38">
        <v>50000</v>
      </c>
      <c r="O212" s="37"/>
      <c r="P212" s="8" t="str">
        <f t="shared" si="9"/>
        <v>E00637104400000000000</v>
      </c>
      <c r="R212" s="8" t="str">
        <f t="shared" si="10"/>
        <v>3</v>
      </c>
      <c r="S212" s="8" t="str">
        <f t="shared" si="11"/>
        <v>3</v>
      </c>
    </row>
    <row r="213" spans="1:19" s="36" customFormat="1" ht="20.100000000000001" customHeight="1" x14ac:dyDescent="0.25">
      <c r="A213" s="40"/>
      <c r="B213" s="2" t="s">
        <v>409</v>
      </c>
      <c r="C213" s="2" t="s">
        <v>408</v>
      </c>
      <c r="D213" s="2" t="s">
        <v>407</v>
      </c>
      <c r="E213" s="2" t="s">
        <v>406</v>
      </c>
      <c r="F213" s="2" t="s">
        <v>405</v>
      </c>
      <c r="G213" s="2" t="s">
        <v>404</v>
      </c>
      <c r="H213" s="2" t="s">
        <v>403</v>
      </c>
      <c r="I213" s="54">
        <v>37106</v>
      </c>
      <c r="J213" s="2" t="s">
        <v>402</v>
      </c>
      <c r="K213" s="2">
        <v>4</v>
      </c>
      <c r="L213" s="2">
        <v>22</v>
      </c>
      <c r="M213" s="2" t="s">
        <v>400</v>
      </c>
      <c r="N213" s="38">
        <v>700000</v>
      </c>
      <c r="O213" s="37"/>
      <c r="P213" s="8" t="str">
        <f t="shared" si="9"/>
        <v>E00637106400000000000</v>
      </c>
      <c r="R213" s="8" t="str">
        <f t="shared" si="10"/>
        <v>3</v>
      </c>
      <c r="S213" s="8" t="str">
        <f t="shared" si="11"/>
        <v>3</v>
      </c>
    </row>
    <row r="214" spans="1:19" s="36" customFormat="1" ht="20.100000000000001" customHeight="1" x14ac:dyDescent="0.25">
      <c r="A214" s="40"/>
      <c r="B214" s="2" t="s">
        <v>409</v>
      </c>
      <c r="C214" s="2" t="s">
        <v>408</v>
      </c>
      <c r="D214" s="2" t="s">
        <v>407</v>
      </c>
      <c r="E214" s="2" t="s">
        <v>406</v>
      </c>
      <c r="F214" s="2" t="s">
        <v>405</v>
      </c>
      <c r="G214" s="2" t="s">
        <v>404</v>
      </c>
      <c r="H214" s="2" t="s">
        <v>403</v>
      </c>
      <c r="I214" s="54">
        <v>37201</v>
      </c>
      <c r="J214" s="2" t="s">
        <v>402</v>
      </c>
      <c r="K214" s="2">
        <v>4</v>
      </c>
      <c r="L214" s="2">
        <v>22</v>
      </c>
      <c r="M214" s="2" t="s">
        <v>400</v>
      </c>
      <c r="N214" s="38">
        <v>245000</v>
      </c>
      <c r="O214" s="37"/>
      <c r="P214" s="8" t="str">
        <f t="shared" si="9"/>
        <v>E00637201400000000000</v>
      </c>
      <c r="R214" s="8" t="str">
        <f t="shared" si="10"/>
        <v>3</v>
      </c>
      <c r="S214" s="8" t="str">
        <f t="shared" si="11"/>
        <v>3</v>
      </c>
    </row>
    <row r="215" spans="1:19" s="36" customFormat="1" ht="20.100000000000001" customHeight="1" x14ac:dyDescent="0.25">
      <c r="A215" s="40"/>
      <c r="B215" s="2" t="s">
        <v>409</v>
      </c>
      <c r="C215" s="2" t="s">
        <v>408</v>
      </c>
      <c r="D215" s="2" t="s">
        <v>407</v>
      </c>
      <c r="E215" s="2" t="s">
        <v>406</v>
      </c>
      <c r="F215" s="2" t="s">
        <v>405</v>
      </c>
      <c r="G215" s="2" t="s">
        <v>404</v>
      </c>
      <c r="H215" s="2" t="s">
        <v>403</v>
      </c>
      <c r="I215" s="54">
        <v>37204</v>
      </c>
      <c r="J215" s="2" t="s">
        <v>402</v>
      </c>
      <c r="K215" s="2">
        <v>4</v>
      </c>
      <c r="L215" s="2">
        <v>22</v>
      </c>
      <c r="M215" s="2" t="s">
        <v>400</v>
      </c>
      <c r="N215" s="38">
        <v>358702</v>
      </c>
      <c r="O215" s="37"/>
      <c r="P215" s="8" t="str">
        <f t="shared" si="9"/>
        <v>E00637204400000000000</v>
      </c>
      <c r="R215" s="8" t="str">
        <f t="shared" si="10"/>
        <v>3</v>
      </c>
      <c r="S215" s="8" t="str">
        <f t="shared" si="11"/>
        <v>3</v>
      </c>
    </row>
    <row r="216" spans="1:19" s="36" customFormat="1" ht="20.100000000000001" customHeight="1" x14ac:dyDescent="0.25">
      <c r="A216" s="40"/>
      <c r="B216" s="2" t="s">
        <v>409</v>
      </c>
      <c r="C216" s="2" t="s">
        <v>408</v>
      </c>
      <c r="D216" s="2" t="s">
        <v>407</v>
      </c>
      <c r="E216" s="2" t="s">
        <v>406</v>
      </c>
      <c r="F216" s="2" t="s">
        <v>405</v>
      </c>
      <c r="G216" s="2" t="s">
        <v>404</v>
      </c>
      <c r="H216" s="2" t="s">
        <v>403</v>
      </c>
      <c r="I216" s="54">
        <v>37206</v>
      </c>
      <c r="J216" s="2" t="s">
        <v>402</v>
      </c>
      <c r="K216" s="2">
        <v>4</v>
      </c>
      <c r="L216" s="2">
        <v>22</v>
      </c>
      <c r="M216" s="2" t="s">
        <v>400</v>
      </c>
      <c r="N216" s="38">
        <v>170000</v>
      </c>
      <c r="O216" s="37"/>
      <c r="P216" s="8" t="str">
        <f t="shared" si="9"/>
        <v>E00637206400000000000</v>
      </c>
      <c r="R216" s="8" t="str">
        <f t="shared" si="10"/>
        <v>3</v>
      </c>
      <c r="S216" s="8" t="str">
        <f t="shared" si="11"/>
        <v>3</v>
      </c>
    </row>
    <row r="217" spans="1:19" s="36" customFormat="1" ht="20.100000000000001" customHeight="1" x14ac:dyDescent="0.25">
      <c r="A217" s="40"/>
      <c r="B217" s="2" t="s">
        <v>409</v>
      </c>
      <c r="C217" s="2" t="s">
        <v>408</v>
      </c>
      <c r="D217" s="2" t="s">
        <v>407</v>
      </c>
      <c r="E217" s="2" t="s">
        <v>406</v>
      </c>
      <c r="F217" s="2" t="s">
        <v>405</v>
      </c>
      <c r="G217" s="2" t="s">
        <v>404</v>
      </c>
      <c r="H217" s="2" t="s">
        <v>403</v>
      </c>
      <c r="I217" s="54">
        <v>37501</v>
      </c>
      <c r="J217" s="2" t="s">
        <v>402</v>
      </c>
      <c r="K217" s="2">
        <v>4</v>
      </c>
      <c r="L217" s="2">
        <v>22</v>
      </c>
      <c r="M217" s="2" t="s">
        <v>400</v>
      </c>
      <c r="N217" s="38">
        <v>1050000</v>
      </c>
      <c r="O217" s="37"/>
      <c r="P217" s="8" t="str">
        <f t="shared" si="9"/>
        <v>E00637501400000000000</v>
      </c>
      <c r="R217" s="8" t="str">
        <f t="shared" si="10"/>
        <v>3</v>
      </c>
      <c r="S217" s="8" t="str">
        <f t="shared" si="11"/>
        <v>3</v>
      </c>
    </row>
    <row r="218" spans="1:19" s="36" customFormat="1" ht="20.100000000000001" customHeight="1" x14ac:dyDescent="0.25">
      <c r="A218" s="40"/>
      <c r="B218" s="2" t="s">
        <v>409</v>
      </c>
      <c r="C218" s="2" t="s">
        <v>408</v>
      </c>
      <c r="D218" s="2" t="s">
        <v>407</v>
      </c>
      <c r="E218" s="2" t="s">
        <v>406</v>
      </c>
      <c r="F218" s="2" t="s">
        <v>405</v>
      </c>
      <c r="G218" s="2" t="s">
        <v>404</v>
      </c>
      <c r="H218" s="2" t="s">
        <v>403</v>
      </c>
      <c r="I218" s="54">
        <v>37504</v>
      </c>
      <c r="J218" s="2" t="s">
        <v>402</v>
      </c>
      <c r="K218" s="2">
        <v>4</v>
      </c>
      <c r="L218" s="2">
        <v>22</v>
      </c>
      <c r="M218" s="2" t="s">
        <v>400</v>
      </c>
      <c r="N218" s="38">
        <v>596363</v>
      </c>
      <c r="O218" s="37"/>
      <c r="P218" s="8" t="str">
        <f t="shared" si="9"/>
        <v>E00637504400000000000</v>
      </c>
      <c r="R218" s="8" t="str">
        <f t="shared" si="10"/>
        <v>3</v>
      </c>
      <c r="S218" s="8" t="str">
        <f t="shared" si="11"/>
        <v>3</v>
      </c>
    </row>
    <row r="219" spans="1:19" s="36" customFormat="1" ht="20.100000000000001" customHeight="1" x14ac:dyDescent="0.25">
      <c r="A219" s="40"/>
      <c r="B219" s="2" t="s">
        <v>409</v>
      </c>
      <c r="C219" s="2" t="s">
        <v>408</v>
      </c>
      <c r="D219" s="2" t="s">
        <v>407</v>
      </c>
      <c r="E219" s="2" t="s">
        <v>406</v>
      </c>
      <c r="F219" s="2" t="s">
        <v>405</v>
      </c>
      <c r="G219" s="2" t="s">
        <v>404</v>
      </c>
      <c r="H219" s="2" t="s">
        <v>403</v>
      </c>
      <c r="I219" s="54">
        <v>37602</v>
      </c>
      <c r="J219" s="2" t="s">
        <v>402</v>
      </c>
      <c r="K219" s="2">
        <v>4</v>
      </c>
      <c r="L219" s="2">
        <v>22</v>
      </c>
      <c r="M219" s="2" t="s">
        <v>400</v>
      </c>
      <c r="N219" s="38">
        <v>1100000</v>
      </c>
      <c r="O219" s="37"/>
      <c r="P219" s="8" t="str">
        <f t="shared" si="9"/>
        <v>E00637602400000000000</v>
      </c>
      <c r="R219" s="8" t="str">
        <f t="shared" si="10"/>
        <v>3</v>
      </c>
      <c r="S219" s="8" t="str">
        <f t="shared" si="11"/>
        <v>3</v>
      </c>
    </row>
    <row r="220" spans="1:19" s="36" customFormat="1" ht="20.100000000000001" customHeight="1" x14ac:dyDescent="0.25">
      <c r="A220" s="40"/>
      <c r="B220" s="2" t="s">
        <v>409</v>
      </c>
      <c r="C220" s="2" t="s">
        <v>408</v>
      </c>
      <c r="D220" s="2" t="s">
        <v>407</v>
      </c>
      <c r="E220" s="2" t="s">
        <v>406</v>
      </c>
      <c r="F220" s="2" t="s">
        <v>405</v>
      </c>
      <c r="G220" s="2" t="s">
        <v>404</v>
      </c>
      <c r="H220" s="2" t="s">
        <v>403</v>
      </c>
      <c r="I220" s="54">
        <v>38201</v>
      </c>
      <c r="J220" s="2" t="s">
        <v>402</v>
      </c>
      <c r="K220" s="2">
        <v>4</v>
      </c>
      <c r="L220" s="2">
        <v>22</v>
      </c>
      <c r="M220" s="2" t="s">
        <v>400</v>
      </c>
      <c r="N220" s="38">
        <v>0</v>
      </c>
      <c r="O220" s="37"/>
      <c r="P220" s="8" t="str">
        <f t="shared" si="9"/>
        <v>E00638201400000000000</v>
      </c>
      <c r="R220" s="8" t="str">
        <f t="shared" si="10"/>
        <v>3</v>
      </c>
      <c r="S220" s="8" t="str">
        <f t="shared" si="11"/>
        <v>3</v>
      </c>
    </row>
    <row r="221" spans="1:19" s="36" customFormat="1" ht="20.100000000000001" customHeight="1" x14ac:dyDescent="0.25">
      <c r="A221" s="40"/>
      <c r="B221" s="2" t="s">
        <v>409</v>
      </c>
      <c r="C221" s="2" t="s">
        <v>408</v>
      </c>
      <c r="D221" s="2" t="s">
        <v>407</v>
      </c>
      <c r="E221" s="2" t="s">
        <v>406</v>
      </c>
      <c r="F221" s="2" t="s">
        <v>405</v>
      </c>
      <c r="G221" s="2" t="s">
        <v>404</v>
      </c>
      <c r="H221" s="2" t="s">
        <v>403</v>
      </c>
      <c r="I221" s="54">
        <v>38301</v>
      </c>
      <c r="J221" s="2" t="s">
        <v>402</v>
      </c>
      <c r="K221" s="2">
        <v>4</v>
      </c>
      <c r="L221" s="2">
        <v>22</v>
      </c>
      <c r="M221" s="2" t="s">
        <v>400</v>
      </c>
      <c r="N221" s="38">
        <v>3200000</v>
      </c>
      <c r="O221" s="37"/>
      <c r="P221" s="8" t="str">
        <f t="shared" si="9"/>
        <v>E00638301400000000000</v>
      </c>
      <c r="R221" s="8" t="str">
        <f t="shared" si="10"/>
        <v>3</v>
      </c>
      <c r="S221" s="8" t="str">
        <f t="shared" si="11"/>
        <v>3</v>
      </c>
    </row>
    <row r="222" spans="1:19" s="36" customFormat="1" ht="20.100000000000001" customHeight="1" x14ac:dyDescent="0.25">
      <c r="A222" s="40"/>
      <c r="B222" s="2" t="s">
        <v>409</v>
      </c>
      <c r="C222" s="2" t="s">
        <v>408</v>
      </c>
      <c r="D222" s="2" t="s">
        <v>407</v>
      </c>
      <c r="E222" s="2" t="s">
        <v>406</v>
      </c>
      <c r="F222" s="2" t="s">
        <v>405</v>
      </c>
      <c r="G222" s="2" t="s">
        <v>404</v>
      </c>
      <c r="H222" s="2" t="s">
        <v>403</v>
      </c>
      <c r="I222" s="54">
        <v>38401</v>
      </c>
      <c r="J222" s="2" t="s">
        <v>402</v>
      </c>
      <c r="K222" s="2">
        <v>4</v>
      </c>
      <c r="L222" s="2">
        <v>22</v>
      </c>
      <c r="M222" s="2" t="s">
        <v>400</v>
      </c>
      <c r="N222" s="38">
        <v>0</v>
      </c>
      <c r="O222" s="37"/>
      <c r="P222" s="8" t="str">
        <f t="shared" si="9"/>
        <v>E00638401400000000000</v>
      </c>
      <c r="R222" s="8" t="str">
        <f t="shared" si="10"/>
        <v>3</v>
      </c>
      <c r="S222" s="8" t="str">
        <f t="shared" si="11"/>
        <v>3</v>
      </c>
    </row>
    <row r="223" spans="1:19" s="36" customFormat="1" ht="20.100000000000001" customHeight="1" x14ac:dyDescent="0.25">
      <c r="A223" s="40"/>
      <c r="B223" s="2" t="s">
        <v>409</v>
      </c>
      <c r="C223" s="2" t="s">
        <v>408</v>
      </c>
      <c r="D223" s="2" t="s">
        <v>407</v>
      </c>
      <c r="E223" s="2" t="s">
        <v>406</v>
      </c>
      <c r="F223" s="2" t="s">
        <v>405</v>
      </c>
      <c r="G223" s="2" t="s">
        <v>404</v>
      </c>
      <c r="H223" s="2" t="s">
        <v>403</v>
      </c>
      <c r="I223" s="54">
        <v>39201</v>
      </c>
      <c r="J223" s="2" t="s">
        <v>402</v>
      </c>
      <c r="K223" s="2">
        <v>4</v>
      </c>
      <c r="L223" s="2">
        <v>22</v>
      </c>
      <c r="M223" s="2" t="s">
        <v>400</v>
      </c>
      <c r="N223" s="38">
        <v>220000</v>
      </c>
      <c r="O223" s="37"/>
      <c r="P223" s="8" t="str">
        <f t="shared" si="9"/>
        <v>E00639201400000000000</v>
      </c>
      <c r="R223" s="8" t="str">
        <f t="shared" si="10"/>
        <v>3</v>
      </c>
      <c r="S223" s="8" t="str">
        <f t="shared" si="11"/>
        <v>3</v>
      </c>
    </row>
    <row r="224" spans="1:19" s="36" customFormat="1" ht="20.100000000000001" customHeight="1" x14ac:dyDescent="0.25">
      <c r="A224" s="40"/>
      <c r="B224" s="2" t="s">
        <v>409</v>
      </c>
      <c r="C224" s="2" t="s">
        <v>408</v>
      </c>
      <c r="D224" s="2" t="s">
        <v>407</v>
      </c>
      <c r="E224" s="2" t="s">
        <v>406</v>
      </c>
      <c r="F224" s="2" t="s">
        <v>405</v>
      </c>
      <c r="G224" s="2" t="s">
        <v>404</v>
      </c>
      <c r="H224" s="2" t="s">
        <v>403</v>
      </c>
      <c r="I224" s="54">
        <v>39202</v>
      </c>
      <c r="J224" s="2" t="s">
        <v>402</v>
      </c>
      <c r="K224" s="2">
        <v>4</v>
      </c>
      <c r="L224" s="2">
        <v>22</v>
      </c>
      <c r="M224" s="2" t="s">
        <v>400</v>
      </c>
      <c r="N224" s="38">
        <v>230000</v>
      </c>
      <c r="O224" s="37"/>
      <c r="P224" s="8" t="str">
        <f t="shared" si="9"/>
        <v>E00639202400000000000</v>
      </c>
      <c r="R224" s="8" t="str">
        <f t="shared" si="10"/>
        <v>3</v>
      </c>
      <c r="S224" s="8" t="str">
        <f t="shared" si="11"/>
        <v>3</v>
      </c>
    </row>
    <row r="225" spans="1:19" s="36" customFormat="1" ht="20.100000000000001" customHeight="1" x14ac:dyDescent="0.25">
      <c r="A225" s="40"/>
      <c r="B225" s="2" t="s">
        <v>409</v>
      </c>
      <c r="C225" s="2" t="s">
        <v>408</v>
      </c>
      <c r="D225" s="2" t="s">
        <v>407</v>
      </c>
      <c r="E225" s="2" t="s">
        <v>406</v>
      </c>
      <c r="F225" s="2" t="s">
        <v>405</v>
      </c>
      <c r="G225" s="2" t="s">
        <v>404</v>
      </c>
      <c r="H225" s="2" t="s">
        <v>403</v>
      </c>
      <c r="I225" s="54">
        <v>39301</v>
      </c>
      <c r="J225" s="2" t="s">
        <v>402</v>
      </c>
      <c r="K225" s="2">
        <v>4</v>
      </c>
      <c r="L225" s="2">
        <v>22</v>
      </c>
      <c r="M225" s="2" t="s">
        <v>400</v>
      </c>
      <c r="N225" s="38">
        <v>430000</v>
      </c>
      <c r="O225" s="37"/>
      <c r="P225" s="8" t="str">
        <f t="shared" si="9"/>
        <v>E00639301400000000000</v>
      </c>
      <c r="R225" s="8" t="str">
        <f t="shared" si="10"/>
        <v>3</v>
      </c>
      <c r="S225" s="8" t="str">
        <f t="shared" si="11"/>
        <v>3</v>
      </c>
    </row>
    <row r="226" spans="1:19" s="36" customFormat="1" ht="20.100000000000001" customHeight="1" x14ac:dyDescent="0.25">
      <c r="A226" s="40"/>
      <c r="B226" s="2" t="s">
        <v>409</v>
      </c>
      <c r="C226" s="2" t="s">
        <v>408</v>
      </c>
      <c r="D226" s="2" t="s">
        <v>407</v>
      </c>
      <c r="E226" s="2" t="s">
        <v>406</v>
      </c>
      <c r="F226" s="2" t="s">
        <v>405</v>
      </c>
      <c r="G226" s="2" t="s">
        <v>404</v>
      </c>
      <c r="H226" s="2" t="s">
        <v>403</v>
      </c>
      <c r="I226" s="54">
        <v>39401</v>
      </c>
      <c r="J226" s="2" t="s">
        <v>402</v>
      </c>
      <c r="K226" s="2">
        <v>4</v>
      </c>
      <c r="L226" s="2">
        <v>22</v>
      </c>
      <c r="M226" s="2" t="s">
        <v>400</v>
      </c>
      <c r="N226" s="38">
        <v>0</v>
      </c>
      <c r="O226" s="37"/>
      <c r="P226" s="8" t="str">
        <f t="shared" si="9"/>
        <v>E00639401400000000000</v>
      </c>
      <c r="R226" s="8" t="str">
        <f t="shared" si="10"/>
        <v>3</v>
      </c>
      <c r="S226" s="8" t="str">
        <f t="shared" si="11"/>
        <v>3</v>
      </c>
    </row>
    <row r="227" spans="1:19" s="36" customFormat="1" ht="20.100000000000001" customHeight="1" x14ac:dyDescent="0.25">
      <c r="A227" s="40"/>
      <c r="B227" s="2" t="s">
        <v>409</v>
      </c>
      <c r="C227" s="2" t="s">
        <v>408</v>
      </c>
      <c r="D227" s="2" t="s">
        <v>407</v>
      </c>
      <c r="E227" s="2" t="s">
        <v>406</v>
      </c>
      <c r="F227" s="2" t="s">
        <v>405</v>
      </c>
      <c r="G227" s="2" t="s">
        <v>404</v>
      </c>
      <c r="H227" s="2" t="s">
        <v>403</v>
      </c>
      <c r="I227" s="54">
        <v>39801</v>
      </c>
      <c r="J227" s="2" t="s">
        <v>402</v>
      </c>
      <c r="K227" s="2">
        <v>4</v>
      </c>
      <c r="L227" s="2">
        <v>22</v>
      </c>
      <c r="M227" s="2" t="s">
        <v>400</v>
      </c>
      <c r="N227" s="38">
        <v>7951</v>
      </c>
      <c r="O227" s="37"/>
      <c r="P227" s="8" t="str">
        <f t="shared" si="9"/>
        <v>E00639801400000000000</v>
      </c>
      <c r="R227" s="8" t="str">
        <f t="shared" si="10"/>
        <v>3</v>
      </c>
      <c r="S227" s="8" t="str">
        <f t="shared" si="11"/>
        <v>3</v>
      </c>
    </row>
    <row r="228" spans="1:19" s="36" customFormat="1" ht="20.100000000000001" customHeight="1" thickBot="1" x14ac:dyDescent="0.3">
      <c r="A228" s="40"/>
      <c r="B228" s="2" t="s">
        <v>409</v>
      </c>
      <c r="C228" s="2" t="s">
        <v>408</v>
      </c>
      <c r="D228" s="2" t="s">
        <v>407</v>
      </c>
      <c r="E228" s="2" t="s">
        <v>406</v>
      </c>
      <c r="F228" s="2" t="s">
        <v>405</v>
      </c>
      <c r="G228" s="2" t="s">
        <v>404</v>
      </c>
      <c r="H228" s="2" t="s">
        <v>403</v>
      </c>
      <c r="I228" s="54">
        <v>56201</v>
      </c>
      <c r="J228" s="2">
        <v>2</v>
      </c>
      <c r="K228" s="2">
        <v>4</v>
      </c>
      <c r="L228" s="2">
        <v>22</v>
      </c>
      <c r="M228" s="2" t="s">
        <v>518</v>
      </c>
      <c r="N228" s="38">
        <v>0</v>
      </c>
      <c r="O228" s="37"/>
      <c r="P228" s="8" t="str">
        <f t="shared" si="6"/>
        <v>E0065620142010K2H0001</v>
      </c>
      <c r="R228" s="8" t="str">
        <f t="shared" si="7"/>
        <v>5</v>
      </c>
      <c r="S228" s="8" t="str">
        <f t="shared" si="8"/>
        <v>5</v>
      </c>
    </row>
    <row r="229" spans="1:19" ht="20.100000000000001" customHeight="1" thickBot="1" x14ac:dyDescent="0.3">
      <c r="A229" s="35"/>
      <c r="B229" s="3" t="s">
        <v>399</v>
      </c>
      <c r="C229" s="3"/>
      <c r="D229" s="3"/>
      <c r="E229" s="3"/>
      <c r="F229" s="3"/>
      <c r="G229" s="3"/>
      <c r="H229" s="3"/>
      <c r="I229" s="55"/>
      <c r="J229" s="3"/>
      <c r="K229" s="3"/>
      <c r="L229" s="3"/>
      <c r="M229" s="3"/>
      <c r="N229" s="34">
        <f>SUM(N8:N228)</f>
        <v>267940123</v>
      </c>
      <c r="O229" s="33"/>
      <c r="R229" s="8" t="str">
        <f t="shared" si="7"/>
        <v/>
      </c>
      <c r="S229" s="8" t="str">
        <f t="shared" si="8"/>
        <v/>
      </c>
    </row>
    <row r="230" spans="1:19" x14ac:dyDescent="0.25">
      <c r="O230" s="31"/>
      <c r="R230" s="8" t="str">
        <f t="shared" si="7"/>
        <v/>
      </c>
      <c r="S230" s="8" t="str">
        <f t="shared" si="8"/>
        <v/>
      </c>
    </row>
    <row r="231" spans="1:19" x14ac:dyDescent="0.25">
      <c r="N231" s="31">
        <f>+N229-'ORIGINAL 2022'!C272</f>
        <v>0</v>
      </c>
      <c r="O231" s="31"/>
      <c r="R231" s="8" t="str">
        <f t="shared" si="7"/>
        <v/>
      </c>
      <c r="S231" s="8" t="str">
        <f t="shared" si="8"/>
        <v/>
      </c>
    </row>
    <row r="232" spans="1:19" x14ac:dyDescent="0.25">
      <c r="R232" s="8" t="str">
        <f t="shared" si="7"/>
        <v/>
      </c>
      <c r="S232" s="8" t="str">
        <f t="shared" si="8"/>
        <v/>
      </c>
    </row>
    <row r="233" spans="1:19" x14ac:dyDescent="0.25">
      <c r="R233" s="8" t="str">
        <f t="shared" si="7"/>
        <v/>
      </c>
      <c r="S233" s="8" t="str">
        <f t="shared" si="8"/>
        <v/>
      </c>
    </row>
    <row r="234" spans="1:19" x14ac:dyDescent="0.25">
      <c r="R234" s="8" t="str">
        <f t="shared" si="7"/>
        <v/>
      </c>
      <c r="S234" s="8" t="str">
        <f t="shared" si="8"/>
        <v/>
      </c>
    </row>
    <row r="235" spans="1:19" x14ac:dyDescent="0.25">
      <c r="R235" s="8" t="str">
        <f t="shared" si="7"/>
        <v/>
      </c>
      <c r="S235" s="8" t="str">
        <f t="shared" si="8"/>
        <v/>
      </c>
    </row>
    <row r="236" spans="1:19" x14ac:dyDescent="0.25">
      <c r="R236" s="8" t="str">
        <f t="shared" si="7"/>
        <v/>
      </c>
      <c r="S236" s="8" t="str">
        <f t="shared" si="8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906D-DCB2-4AAB-B432-252A67B4CD1D}">
  <dimension ref="A1:H11"/>
  <sheetViews>
    <sheetView showGridLines="0" workbookViewId="0">
      <selection activeCell="F9" sqref="F9"/>
    </sheetView>
  </sheetViews>
  <sheetFormatPr baseColWidth="10" defaultRowHeight="12.75" x14ac:dyDescent="0.2"/>
  <cols>
    <col min="1" max="1" width="6" customWidth="1"/>
    <col min="2" max="2" width="2.140625" customWidth="1"/>
    <col min="3" max="3" width="7.7109375" customWidth="1"/>
    <col min="4" max="4" width="46.7109375" customWidth="1"/>
    <col min="5" max="8" width="14.5703125" customWidth="1"/>
  </cols>
  <sheetData>
    <row r="1" spans="1:8" ht="18" x14ac:dyDescent="0.2">
      <c r="A1" s="131" t="s">
        <v>1</v>
      </c>
      <c r="B1" s="131"/>
      <c r="C1" s="131"/>
      <c r="D1" s="131"/>
      <c r="E1" s="131"/>
      <c r="F1" s="131"/>
      <c r="G1" s="131"/>
      <c r="H1" s="131"/>
    </row>
    <row r="2" spans="1:8" ht="18" x14ac:dyDescent="0.2">
      <c r="A2" s="131" t="s">
        <v>514</v>
      </c>
      <c r="B2" s="131"/>
      <c r="C2" s="131"/>
      <c r="D2" s="131"/>
      <c r="E2" s="131"/>
      <c r="F2" s="131"/>
      <c r="G2" s="131"/>
      <c r="H2" s="131"/>
    </row>
    <row r="3" spans="1:8" ht="15" x14ac:dyDescent="0.2">
      <c r="A3" s="132" t="s">
        <v>114</v>
      </c>
      <c r="B3" s="132"/>
      <c r="C3" s="132"/>
      <c r="D3" s="132"/>
      <c r="E3" s="132"/>
      <c r="F3" s="132"/>
      <c r="G3" s="132"/>
      <c r="H3" s="132"/>
    </row>
    <row r="4" spans="1:8" ht="14.25" thickBot="1" x14ac:dyDescent="0.25">
      <c r="A4" s="6"/>
      <c r="B4" s="6"/>
      <c r="C4" s="6"/>
      <c r="D4" s="6"/>
      <c r="E4" s="6"/>
      <c r="F4" s="6"/>
      <c r="G4" s="6"/>
      <c r="H4" s="6"/>
    </row>
    <row r="5" spans="1:8" ht="15" thickTop="1" x14ac:dyDescent="0.2">
      <c r="A5" s="133" t="s">
        <v>504</v>
      </c>
      <c r="B5" s="134"/>
      <c r="C5" s="134"/>
      <c r="D5" s="135"/>
      <c r="E5" s="103">
        <v>1000</v>
      </c>
      <c r="F5" s="110">
        <v>2000</v>
      </c>
      <c r="G5" s="110">
        <v>3000</v>
      </c>
      <c r="H5" s="139" t="s">
        <v>399</v>
      </c>
    </row>
    <row r="6" spans="1:8" ht="29.25" thickBot="1" x14ac:dyDescent="0.25">
      <c r="A6" s="136"/>
      <c r="B6" s="137"/>
      <c r="C6" s="137"/>
      <c r="D6" s="138"/>
      <c r="E6" s="105" t="s">
        <v>505</v>
      </c>
      <c r="F6" s="106" t="s">
        <v>506</v>
      </c>
      <c r="G6" s="106" t="s">
        <v>507</v>
      </c>
      <c r="H6" s="140"/>
    </row>
    <row r="7" spans="1:8" ht="24.75" customHeight="1" thickTop="1" x14ac:dyDescent="0.2">
      <c r="A7" s="88"/>
      <c r="B7" s="6"/>
      <c r="C7" s="6"/>
      <c r="D7" s="6"/>
      <c r="E7" s="89"/>
      <c r="F7" s="90"/>
      <c r="G7" s="90"/>
      <c r="H7" s="91"/>
    </row>
    <row r="8" spans="1:8" ht="24.75" customHeight="1" x14ac:dyDescent="0.2">
      <c r="A8" s="107" t="s">
        <v>404</v>
      </c>
      <c r="B8" s="129" t="s">
        <v>508</v>
      </c>
      <c r="C8" s="129"/>
      <c r="D8" s="130"/>
      <c r="E8" s="92">
        <f>+SUMIF('TOTAL RECURSOS 2022'!$S:$S,1,'TOTAL RECURSOS 2022'!$N:$N)</f>
        <v>126555533</v>
      </c>
      <c r="F8" s="92">
        <f>+SUMIF('TOTAL RECURSOS 2022'!$S:$S,2,'TOTAL RECURSOS 2022'!$N:$N)</f>
        <v>20961120</v>
      </c>
      <c r="G8" s="92">
        <f>+SUMIF('TOTAL RECURSOS 2022'!$S:$S,3,'TOTAL RECURSOS 2022'!$N:$N)</f>
        <v>101002483</v>
      </c>
      <c r="H8" s="93">
        <f>+E8+F8+G8</f>
        <v>248519136</v>
      </c>
    </row>
    <row r="9" spans="1:8" ht="36" customHeight="1" x14ac:dyDescent="0.2">
      <c r="A9" s="94"/>
      <c r="B9" s="6"/>
      <c r="C9" s="95" t="s">
        <v>403</v>
      </c>
      <c r="D9" s="96" t="s">
        <v>509</v>
      </c>
      <c r="E9" s="92">
        <f>+E8</f>
        <v>126555533</v>
      </c>
      <c r="F9" s="92">
        <f>+F8</f>
        <v>20961120</v>
      </c>
      <c r="G9" s="92">
        <f>+G8</f>
        <v>101002483</v>
      </c>
      <c r="H9" s="92">
        <f>+H8</f>
        <v>248519136</v>
      </c>
    </row>
    <row r="10" spans="1:8" ht="14.25" thickBot="1" x14ac:dyDescent="0.25">
      <c r="A10" s="97"/>
      <c r="B10" s="98"/>
      <c r="C10" s="99"/>
      <c r="D10" s="98"/>
      <c r="E10" s="100"/>
      <c r="F10" s="101"/>
      <c r="G10" s="101"/>
      <c r="H10" s="102"/>
    </row>
    <row r="11" spans="1:8" ht="13.5" thickTop="1" x14ac:dyDescent="0.2"/>
  </sheetData>
  <mergeCells count="6">
    <mergeCell ref="A1:H1"/>
    <mergeCell ref="A2:H2"/>
    <mergeCell ref="A3:H3"/>
    <mergeCell ref="A5:D6"/>
    <mergeCell ref="H5:H6"/>
    <mergeCell ref="B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8"/>
  <sheetViews>
    <sheetView showGridLines="0" workbookViewId="0">
      <selection sqref="A1:M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3" width="12.7109375" style="7" customWidth="1"/>
    <col min="14" max="16384" width="11.42578125" style="8"/>
  </cols>
  <sheetData>
    <row r="1" spans="1:13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6" customFormat="1" ht="32.25" customHeight="1" x14ac:dyDescent="0.2">
      <c r="A2" s="112" t="s">
        <v>463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7.100000000000001" customHeight="1" thickBot="1" x14ac:dyDescent="0.3"/>
    <row r="5" spans="1:13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5"/>
      <c r="I5" s="114" t="s">
        <v>398</v>
      </c>
      <c r="J5" s="115"/>
      <c r="K5" s="115"/>
      <c r="L5" s="115"/>
      <c r="M5" s="118"/>
    </row>
    <row r="6" spans="1:13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7"/>
      <c r="I6" s="116"/>
      <c r="J6" s="117"/>
      <c r="K6" s="117"/>
      <c r="L6" s="117"/>
      <c r="M6" s="119"/>
    </row>
    <row r="7" spans="1:13" s="9" customFormat="1" ht="17.100000000000001" customHeight="1" thickBot="1" x14ac:dyDescent="0.3">
      <c r="A7" s="59" t="s">
        <v>116</v>
      </c>
      <c r="B7" s="121"/>
      <c r="C7" s="124"/>
      <c r="D7" s="64" t="s">
        <v>433</v>
      </c>
      <c r="E7" s="64" t="s">
        <v>410</v>
      </c>
      <c r="F7" s="126" t="s">
        <v>403</v>
      </c>
      <c r="G7" s="128"/>
      <c r="H7" s="56" t="s">
        <v>446</v>
      </c>
      <c r="I7" s="64" t="s">
        <v>433</v>
      </c>
      <c r="J7" s="64" t="s">
        <v>410</v>
      </c>
      <c r="K7" s="126" t="s">
        <v>403</v>
      </c>
      <c r="L7" s="128"/>
      <c r="M7" s="56" t="s">
        <v>446</v>
      </c>
    </row>
    <row r="8" spans="1:13" s="9" customFormat="1" ht="17.100000000000001" customHeight="1" thickBot="1" x14ac:dyDescent="0.3">
      <c r="A8" s="59" t="s">
        <v>117</v>
      </c>
      <c r="B8" s="122"/>
      <c r="C8" s="125"/>
      <c r="D8" s="64"/>
      <c r="E8" s="64"/>
      <c r="F8" s="57" t="s">
        <v>400</v>
      </c>
      <c r="G8" s="57" t="s">
        <v>459</v>
      </c>
      <c r="H8" s="57" t="s">
        <v>447</v>
      </c>
      <c r="I8" s="64"/>
      <c r="J8" s="64"/>
      <c r="K8" s="57" t="s">
        <v>400</v>
      </c>
      <c r="L8" s="57" t="s">
        <v>459</v>
      </c>
      <c r="M8" s="57" t="s">
        <v>447</v>
      </c>
    </row>
    <row r="9" spans="1:13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9" customFormat="1" ht="17.100000000000001" customHeight="1" x14ac:dyDescent="0.2">
      <c r="A10" s="16">
        <v>1000</v>
      </c>
      <c r="B10" s="17" t="s">
        <v>205</v>
      </c>
      <c r="C10" s="18">
        <f t="shared" ref="C10:M10" si="0">+C11+C14+C17+C23++C37+C43</f>
        <v>167335099</v>
      </c>
      <c r="D10" s="18">
        <f t="shared" si="0"/>
        <v>3632097</v>
      </c>
      <c r="E10" s="18">
        <f t="shared" si="0"/>
        <v>28572122</v>
      </c>
      <c r="F10" s="18">
        <f t="shared" si="0"/>
        <v>105872018</v>
      </c>
      <c r="G10" s="18">
        <f t="shared" si="0"/>
        <v>0</v>
      </c>
      <c r="H10" s="18">
        <f t="shared" si="0"/>
        <v>0</v>
      </c>
      <c r="I10" s="18">
        <f t="shared" si="0"/>
        <v>57410</v>
      </c>
      <c r="J10" s="18">
        <f t="shared" si="0"/>
        <v>1782991</v>
      </c>
      <c r="K10" s="18">
        <f t="shared" si="0"/>
        <v>3340589</v>
      </c>
      <c r="L10" s="18">
        <f t="shared" si="0"/>
        <v>0</v>
      </c>
      <c r="M10" s="18">
        <f t="shared" si="0"/>
        <v>0</v>
      </c>
    </row>
    <row r="11" spans="1:13" s="9" customFormat="1" ht="17.100000000000001" customHeight="1" x14ac:dyDescent="0.2">
      <c r="A11" s="26">
        <v>1100</v>
      </c>
      <c r="B11" s="19" t="s">
        <v>206</v>
      </c>
      <c r="C11" s="20">
        <f t="shared" ref="C11:M12" si="1">+C12</f>
        <v>28568376</v>
      </c>
      <c r="D11" s="20">
        <f t="shared" si="1"/>
        <v>880823</v>
      </c>
      <c r="E11" s="20">
        <f t="shared" si="1"/>
        <v>2671463</v>
      </c>
      <c r="F11" s="20">
        <f t="shared" si="1"/>
        <v>25016090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</row>
    <row r="12" spans="1:13" ht="17.100000000000001" customHeight="1" x14ac:dyDescent="0.25">
      <c r="A12" s="27">
        <v>113</v>
      </c>
      <c r="B12" s="21" t="s">
        <v>207</v>
      </c>
      <c r="C12" s="22">
        <f t="shared" si="1"/>
        <v>28568376</v>
      </c>
      <c r="D12" s="22">
        <f t="shared" si="1"/>
        <v>880823</v>
      </c>
      <c r="E12" s="22">
        <f t="shared" si="1"/>
        <v>2671463</v>
      </c>
      <c r="F12" s="22">
        <f t="shared" si="1"/>
        <v>25016090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ht="17.100000000000001" customHeight="1" x14ac:dyDescent="0.25">
      <c r="A13" s="28">
        <v>11301</v>
      </c>
      <c r="B13" s="21" t="s">
        <v>208</v>
      </c>
      <c r="C13" s="22">
        <f>+SUM(D13:M13)</f>
        <v>28568376</v>
      </c>
      <c r="D13" s="22">
        <f>+SUMIF('TOTAL RECURSOS 2014'!$P:$P,CONCATENATE("O001",$A13,1,$F$8),'TOTAL RECURSOS 2014'!$N:$N)</f>
        <v>880823</v>
      </c>
      <c r="E13" s="22">
        <f>+SUMIF('TOTAL RECURSOS 2014'!$P:$P,CONCATENATE("M001",$A13,1,$F$8),'TOTAL RECURSOS 2014'!$N:$N)</f>
        <v>2671463</v>
      </c>
      <c r="F13" s="22">
        <f>+SUMIF('TOTAL RECURSOS 2014'!$P:$P,CONCATENATE("E006",$A13,1,$F$8),'TOTAL RECURSOS 2014'!$N:$N)</f>
        <v>25016090</v>
      </c>
      <c r="G13" s="22">
        <f>+SUMIF('TOTAL RECURSOS 2014'!$P:$P,CONCATENATE("E006",$A13,1,$G$8),'TOTAL RECURSOS 2014'!$N:$N)</f>
        <v>0</v>
      </c>
      <c r="H13" s="22">
        <f>+SUMIF('TOTAL RECURSOS 2014'!$P:$P,CONCATENATE("K024",$A13,1,$H$8),'TOTAL RECURSOS 2014'!$N:$N)</f>
        <v>0</v>
      </c>
      <c r="I13" s="22">
        <f>+SUMIF('TOTAL RECURSOS 2014'!$P:$P,CONCATENATE("O001",$A13,4,$F$8),'TOTAL RECURSOS 2014'!$N:$N)</f>
        <v>0</v>
      </c>
      <c r="J13" s="22">
        <f>+SUMIF('TOTAL RECURSOS 2014'!$P:$P,CONCATENATE("M001",$A13,4,$F$8),'TOTAL RECURSOS 2014'!$N:$N)</f>
        <v>0</v>
      </c>
      <c r="K13" s="22">
        <f>+SUMIF('TOTAL RECURSOS 2014'!$P:$P,CONCATENATE("E006",$A13,4,$F$8),'TOTAL RECURSOS 2014'!$N:$N)</f>
        <v>0</v>
      </c>
      <c r="L13" s="22">
        <f>+SUMIF('TOTAL RECURSOS 2014'!$P:$P,CONCATENATE("E006",$A13,4,$G$8),'TOTAL RECURSOS 2014'!$N:$N)</f>
        <v>0</v>
      </c>
      <c r="M13" s="22">
        <f>+SUMIF('TOTAL RECURSOS 2014'!$P:$P,CONCATENATE("K024",$A13,4,$H$8),'TOTAL RECURSOS 2014'!$N:$N)</f>
        <v>0</v>
      </c>
    </row>
    <row r="14" spans="1:13" s="9" customFormat="1" ht="17.100000000000001" customHeight="1" x14ac:dyDescent="0.2">
      <c r="A14" s="26">
        <v>1200</v>
      </c>
      <c r="B14" s="19" t="s">
        <v>209</v>
      </c>
      <c r="C14" s="20">
        <f t="shared" ref="C14:M15" si="2">+C15</f>
        <v>5927944</v>
      </c>
      <c r="D14" s="20">
        <f t="shared" si="2"/>
        <v>0</v>
      </c>
      <c r="E14" s="20">
        <f t="shared" si="2"/>
        <v>0</v>
      </c>
      <c r="F14" s="20">
        <f t="shared" si="2"/>
        <v>4319413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1608531</v>
      </c>
      <c r="K14" s="20">
        <f t="shared" si="2"/>
        <v>0</v>
      </c>
      <c r="L14" s="20">
        <f t="shared" si="2"/>
        <v>0</v>
      </c>
      <c r="M14" s="20">
        <f t="shared" si="2"/>
        <v>0</v>
      </c>
    </row>
    <row r="15" spans="1:13" ht="17.100000000000001" customHeight="1" x14ac:dyDescent="0.25">
      <c r="A15" s="27" t="s">
        <v>119</v>
      </c>
      <c r="B15" s="21" t="s">
        <v>210</v>
      </c>
      <c r="C15" s="22">
        <f t="shared" si="2"/>
        <v>5927944</v>
      </c>
      <c r="D15" s="22">
        <f t="shared" si="2"/>
        <v>0</v>
      </c>
      <c r="E15" s="22">
        <f t="shared" si="2"/>
        <v>0</v>
      </c>
      <c r="F15" s="22">
        <f t="shared" si="2"/>
        <v>4319413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1608531</v>
      </c>
      <c r="K15" s="22">
        <f t="shared" si="2"/>
        <v>0</v>
      </c>
      <c r="L15" s="22">
        <f t="shared" si="2"/>
        <v>0</v>
      </c>
      <c r="M15" s="22">
        <f t="shared" si="2"/>
        <v>0</v>
      </c>
    </row>
    <row r="16" spans="1:13" ht="17.100000000000001" customHeight="1" x14ac:dyDescent="0.25">
      <c r="A16" s="28" t="s">
        <v>23</v>
      </c>
      <c r="B16" s="21" t="s">
        <v>211</v>
      </c>
      <c r="C16" s="22">
        <f>+SUM(D16:M16)</f>
        <v>5927944</v>
      </c>
      <c r="D16" s="22">
        <f>+SUMIF('TOTAL RECURSOS 2014'!$P:$P,CONCATENATE("O001",$A16,1,$F$8),'TOTAL RECURSOS 2014'!$N:$N)</f>
        <v>0</v>
      </c>
      <c r="E16" s="22">
        <f>+SUMIF('TOTAL RECURSOS 2014'!$P:$P,CONCATENATE("M001",$A16,1,$F$8),'TOTAL RECURSOS 2014'!$N:$N)</f>
        <v>0</v>
      </c>
      <c r="F16" s="22">
        <f>+SUMIF('TOTAL RECURSOS 2014'!$P:$P,CONCATENATE("E006",$A16,1,$F$8),'TOTAL RECURSOS 2014'!$N:$N)</f>
        <v>4319413</v>
      </c>
      <c r="G16" s="22">
        <f>+SUMIF('TOTAL RECURSOS 2014'!$P:$P,CONCATENATE("E006",$A16,1,$G$8),'TOTAL RECURSOS 2014'!$N:$N)</f>
        <v>0</v>
      </c>
      <c r="H16" s="22">
        <f>+SUMIF('TOTAL RECURSOS 2014'!$P:$P,CONCATENATE("K024",$A16,1,$H$8),'TOTAL RECURSOS 2014'!$N:$N)</f>
        <v>0</v>
      </c>
      <c r="I16" s="22">
        <f>+SUMIF('TOTAL RECURSOS 2014'!$P:$P,CONCATENATE("O001",$A16,4,$F$8),'TOTAL RECURSOS 2014'!$N:$N)</f>
        <v>0</v>
      </c>
      <c r="J16" s="22">
        <f>+SUMIF('TOTAL RECURSOS 2014'!$P:$P,CONCATENATE("M001",$A16,4,$F$8),'TOTAL RECURSOS 2014'!$N:$N)</f>
        <v>1608531</v>
      </c>
      <c r="K16" s="22">
        <f>+SUMIF('TOTAL RECURSOS 2014'!$P:$P,CONCATENATE("E006",$A16,4,$F$8),'TOTAL RECURSOS 2014'!$N:$N)</f>
        <v>0</v>
      </c>
      <c r="L16" s="22">
        <f>+SUMIF('TOTAL RECURSOS 2014'!$P:$P,CONCATENATE("E006",$A16,4,$G$8),'TOTAL RECURSOS 2014'!$N:$N)</f>
        <v>0</v>
      </c>
      <c r="M16" s="22">
        <f>+SUMIF('TOTAL RECURSOS 2014'!$P:$P,CONCATENATE("K024",$A16,4,$H$8),'TOTAL RECURSOS 2014'!$N:$N)</f>
        <v>0</v>
      </c>
    </row>
    <row r="17" spans="1:13" s="9" customFormat="1" ht="17.100000000000001" customHeight="1" x14ac:dyDescent="0.2">
      <c r="A17" s="26">
        <v>1300</v>
      </c>
      <c r="B17" s="19" t="s">
        <v>212</v>
      </c>
      <c r="C17" s="20">
        <f t="shared" ref="C17:M17" si="3">+C18+C20</f>
        <v>7671829</v>
      </c>
      <c r="D17" s="20">
        <f t="shared" si="3"/>
        <v>462127</v>
      </c>
      <c r="E17" s="20">
        <f t="shared" si="3"/>
        <v>616742</v>
      </c>
      <c r="F17" s="20">
        <f t="shared" si="3"/>
        <v>6592960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</row>
    <row r="18" spans="1:13" ht="17.100000000000001" customHeight="1" x14ac:dyDescent="0.25">
      <c r="A18" s="27" t="s">
        <v>120</v>
      </c>
      <c r="B18" s="21" t="s">
        <v>213</v>
      </c>
      <c r="C18" s="22">
        <f t="shared" ref="C18:M18" si="4">+C19</f>
        <v>537300</v>
      </c>
      <c r="D18" s="22">
        <f t="shared" si="4"/>
        <v>14100</v>
      </c>
      <c r="E18" s="22">
        <f t="shared" si="4"/>
        <v>55932</v>
      </c>
      <c r="F18" s="22">
        <f t="shared" si="4"/>
        <v>467268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</row>
    <row r="19" spans="1:13" ht="17.100000000000001" customHeight="1" x14ac:dyDescent="0.25">
      <c r="A19" s="28" t="s">
        <v>3</v>
      </c>
      <c r="B19" s="21" t="s">
        <v>214</v>
      </c>
      <c r="C19" s="22">
        <f>+SUM(D19:M19)</f>
        <v>537300</v>
      </c>
      <c r="D19" s="22">
        <f>+SUMIF('TOTAL RECURSOS 2014'!$P:$P,CONCATENATE("O001",$A19,1,$F$8),'TOTAL RECURSOS 2014'!$N:$N)</f>
        <v>14100</v>
      </c>
      <c r="E19" s="22">
        <f>+SUMIF('TOTAL RECURSOS 2014'!$P:$P,CONCATENATE("M001",$A19,1,$F$8),'TOTAL RECURSOS 2014'!$N:$N)</f>
        <v>55932</v>
      </c>
      <c r="F19" s="22">
        <f>+SUMIF('TOTAL RECURSOS 2014'!$P:$P,CONCATENATE("E006",$A19,1,$F$8),'TOTAL RECURSOS 2014'!$N:$N)</f>
        <v>467268</v>
      </c>
      <c r="G19" s="22">
        <f>+SUMIF('TOTAL RECURSOS 2014'!$P:$P,CONCATENATE("E006",$A19,1,$G$8),'TOTAL RECURSOS 2014'!$N:$N)</f>
        <v>0</v>
      </c>
      <c r="H19" s="22">
        <f>+SUMIF('TOTAL RECURSOS 2014'!$P:$P,CONCATENATE("K024",$A19,1,$H$8),'TOTAL RECURSOS 2014'!$N:$N)</f>
        <v>0</v>
      </c>
      <c r="I19" s="22">
        <f>+SUMIF('TOTAL RECURSOS 2014'!$P:$P,CONCATENATE("O001",$A19,4,$F$8),'TOTAL RECURSOS 2014'!$N:$N)</f>
        <v>0</v>
      </c>
      <c r="J19" s="22">
        <f>+SUMIF('TOTAL RECURSOS 2014'!$P:$P,CONCATENATE("M001",$A19,4,$F$8),'TOTAL RECURSOS 2014'!$N:$N)</f>
        <v>0</v>
      </c>
      <c r="K19" s="22">
        <f>+SUMIF('TOTAL RECURSOS 2014'!$P:$P,CONCATENATE("E006",$A19,4,$F$8),'TOTAL RECURSOS 2014'!$N:$N)</f>
        <v>0</v>
      </c>
      <c r="L19" s="22">
        <f>+SUMIF('TOTAL RECURSOS 2014'!$P:$P,CONCATENATE("E006",$A19,4,$G$8),'TOTAL RECURSOS 2014'!$N:$N)</f>
        <v>0</v>
      </c>
      <c r="M19" s="22">
        <f>+SUMIF('TOTAL RECURSOS 2014'!$P:$P,CONCATENATE("K024",$A19,4,$H$8),'TOTAL RECURSOS 2014'!$N:$N)</f>
        <v>0</v>
      </c>
    </row>
    <row r="20" spans="1:13" ht="17.100000000000001" customHeight="1" x14ac:dyDescent="0.25">
      <c r="A20" s="27" t="s">
        <v>121</v>
      </c>
      <c r="B20" s="21" t="s">
        <v>215</v>
      </c>
      <c r="C20" s="22">
        <f t="shared" ref="C20:M20" si="5">+C21+C22</f>
        <v>7134529</v>
      </c>
      <c r="D20" s="22">
        <f t="shared" si="5"/>
        <v>448027</v>
      </c>
      <c r="E20" s="22">
        <f t="shared" si="5"/>
        <v>560810</v>
      </c>
      <c r="F20" s="22">
        <f t="shared" si="5"/>
        <v>6125692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</row>
    <row r="21" spans="1:13" ht="17.100000000000001" customHeight="1" x14ac:dyDescent="0.25">
      <c r="A21" s="28" t="s">
        <v>4</v>
      </c>
      <c r="B21" s="21" t="s">
        <v>216</v>
      </c>
      <c r="C21" s="22">
        <f>+SUM(D21:M21)</f>
        <v>793883</v>
      </c>
      <c r="D21" s="22">
        <f>+SUMIF('TOTAL RECURSOS 2014'!$P:$P,CONCATENATE("O001",$A21,1,$F$8),'TOTAL RECURSOS 2014'!$N:$N)</f>
        <v>24785</v>
      </c>
      <c r="E21" s="22">
        <f>+SUMIF('TOTAL RECURSOS 2014'!$P:$P,CONCATENATE("M001",$A21,1,$F$8),'TOTAL RECURSOS 2014'!$N:$N)</f>
        <v>74207</v>
      </c>
      <c r="F21" s="22">
        <f>+SUMIF('TOTAL RECURSOS 2014'!$P:$P,CONCATENATE("E006",$A21,1,$F$8),'TOTAL RECURSOS 2014'!$N:$N)</f>
        <v>694891</v>
      </c>
      <c r="G21" s="22">
        <f>+SUMIF('TOTAL RECURSOS 2014'!$P:$P,CONCATENATE("E006",$A21,1,$G$8),'TOTAL RECURSOS 2014'!$N:$N)</f>
        <v>0</v>
      </c>
      <c r="H21" s="22">
        <f>+SUMIF('TOTAL RECURSOS 2014'!$P:$P,CONCATENATE("K024",$A21,1,$H$8),'TOTAL RECURSOS 2014'!$N:$N)</f>
        <v>0</v>
      </c>
      <c r="I21" s="22">
        <f>+SUMIF('TOTAL RECURSOS 2014'!$P:$P,CONCATENATE("O001",$A21,4,$F$8),'TOTAL RECURSOS 2014'!$N:$N)</f>
        <v>0</v>
      </c>
      <c r="J21" s="22">
        <f>+SUMIF('TOTAL RECURSOS 2014'!$P:$P,CONCATENATE("M001",$A21,4,$F$8),'TOTAL RECURSOS 2014'!$N:$N)</f>
        <v>0</v>
      </c>
      <c r="K21" s="22">
        <f>+SUMIF('TOTAL RECURSOS 2014'!$P:$P,CONCATENATE("E006",$A21,4,$F$8),'TOTAL RECURSOS 2014'!$N:$N)</f>
        <v>0</v>
      </c>
      <c r="L21" s="22">
        <f>+SUMIF('TOTAL RECURSOS 2014'!$P:$P,CONCATENATE("E006",$A21,4,$G$8),'TOTAL RECURSOS 2014'!$N:$N)</f>
        <v>0</v>
      </c>
      <c r="M21" s="22">
        <f>+SUMIF('TOTAL RECURSOS 2014'!$P:$P,CONCATENATE("K024",$A21,4,$H$8),'TOTAL RECURSOS 2014'!$N:$N)</f>
        <v>0</v>
      </c>
    </row>
    <row r="22" spans="1:13" ht="17.100000000000001" customHeight="1" x14ac:dyDescent="0.25">
      <c r="A22" s="28" t="s">
        <v>5</v>
      </c>
      <c r="B22" s="21" t="s">
        <v>217</v>
      </c>
      <c r="C22" s="22">
        <f>+SUM(D22:M22)</f>
        <v>6340646</v>
      </c>
      <c r="D22" s="22">
        <f>+SUMIF('TOTAL RECURSOS 2014'!$P:$P,CONCATENATE("O001",$A22,1,$F$8),'TOTAL RECURSOS 2014'!$N:$N)</f>
        <v>423242</v>
      </c>
      <c r="E22" s="22">
        <f>+SUMIF('TOTAL RECURSOS 2014'!$P:$P,CONCATENATE("M001",$A22,1,$F$8),'TOTAL RECURSOS 2014'!$N:$N)</f>
        <v>486603</v>
      </c>
      <c r="F22" s="22">
        <f>+SUMIF('TOTAL RECURSOS 2014'!$P:$P,CONCATENATE("E006",$A22,1,$F$8),'TOTAL RECURSOS 2014'!$N:$N)</f>
        <v>5430801</v>
      </c>
      <c r="G22" s="22">
        <f>+SUMIF('TOTAL RECURSOS 2014'!$P:$P,CONCATENATE("E006",$A22,1,$G$8),'TOTAL RECURSOS 2014'!$N:$N)</f>
        <v>0</v>
      </c>
      <c r="H22" s="22">
        <f>+SUMIF('TOTAL RECURSOS 2014'!$P:$P,CONCATENATE("K024",$A22,1,$H$8),'TOTAL RECURSOS 2014'!$N:$N)</f>
        <v>0</v>
      </c>
      <c r="I22" s="22">
        <f>+SUMIF('TOTAL RECURSOS 2014'!$P:$P,CONCATENATE("O001",$A22,4,$F$8),'TOTAL RECURSOS 2014'!$N:$N)</f>
        <v>0</v>
      </c>
      <c r="J22" s="22">
        <f>+SUMIF('TOTAL RECURSOS 2014'!$P:$P,CONCATENATE("M001",$A22,4,$F$8),'TOTAL RECURSOS 2014'!$N:$N)</f>
        <v>0</v>
      </c>
      <c r="K22" s="22">
        <f>+SUMIF('TOTAL RECURSOS 2014'!$P:$P,CONCATENATE("E006",$A22,4,$F$8),'TOTAL RECURSOS 2014'!$N:$N)</f>
        <v>0</v>
      </c>
      <c r="L22" s="22">
        <f>+SUMIF('TOTAL RECURSOS 2014'!$P:$P,CONCATENATE("E006",$A22,4,$G$8),'TOTAL RECURSOS 2014'!$N:$N)</f>
        <v>0</v>
      </c>
      <c r="M22" s="22">
        <f>+SUMIF('TOTAL RECURSOS 2014'!$P:$P,CONCATENATE("K024",$A22,4,$H$8),'TOTAL RECURSOS 2014'!$N:$N)</f>
        <v>0</v>
      </c>
    </row>
    <row r="23" spans="1:13" s="9" customFormat="1" ht="17.100000000000001" customHeight="1" x14ac:dyDescent="0.2">
      <c r="A23" s="26">
        <v>1400</v>
      </c>
      <c r="B23" s="19" t="s">
        <v>218</v>
      </c>
      <c r="C23" s="20">
        <f>+C24+C27+C29+C32</f>
        <v>24077872</v>
      </c>
      <c r="D23" s="20">
        <f>+SUMIF('TOTAL RECURSOS 2014'!$P:$P,CONCATENATE("O001",$A23,1,$F$8),'TOTAL RECURSOS 2014'!$N:$N)</f>
        <v>0</v>
      </c>
      <c r="E23" s="20">
        <f>+SUMIF('TOTAL RECURSOS 2014'!$P:$P,CONCATENATE("M001",$A23,1,$F$8),'TOTAL RECURSOS 2014'!$N:$N)</f>
        <v>0</v>
      </c>
      <c r="F23" s="20">
        <f>+SUMIF('TOTAL RECURSOS 2014'!$P:$P,CONCATENATE("E006",$A23,1,$F$8),'TOTAL RECURSOS 2014'!$N:$N)</f>
        <v>0</v>
      </c>
      <c r="G23" s="20">
        <f>+SUMIF('TOTAL RECURSOS 2014'!$P:$P,CONCATENATE("E006",$A23,1,$G$8),'TOTAL RECURSOS 2014'!$N:$N)</f>
        <v>0</v>
      </c>
      <c r="H23" s="20">
        <f>+SUMIF('TOTAL RECURSOS 2014'!$P:$P,CONCATENATE("K024",$A23,1,$H$8),'TOTAL RECURSOS 2014'!$N:$N)</f>
        <v>0</v>
      </c>
      <c r="I23" s="20">
        <f>+SUMIF('TOTAL RECURSOS 2014'!$P:$P,CONCATENATE("O001",$A23,4,$F$8),'TOTAL RECURSOS 2014'!$N:$N)</f>
        <v>0</v>
      </c>
      <c r="J23" s="20">
        <f>+SUMIF('TOTAL RECURSOS 2014'!$P:$P,CONCATENATE("M001",$A23,4,$F$8),'TOTAL RECURSOS 2014'!$N:$N)</f>
        <v>0</v>
      </c>
      <c r="K23" s="20">
        <f>+SUMIF('TOTAL RECURSOS 2014'!$P:$P,CONCATENATE("E006",$A23,4,$F$8),'TOTAL RECURSOS 2014'!$N:$N)</f>
        <v>0</v>
      </c>
      <c r="L23" s="20">
        <f>+SUMIF('TOTAL RECURSOS 2014'!$P:$P,CONCATENATE("E006",$A23,4,$G$8),'TOTAL RECURSOS 2014'!$N:$N)</f>
        <v>0</v>
      </c>
      <c r="M23" s="20">
        <f>+SUMIF('TOTAL RECURSOS 2014'!$P:$P,CONCATENATE("K024",$A23,4,$H$8),'TOTAL RECURSOS 2014'!$N:$N)</f>
        <v>0</v>
      </c>
    </row>
    <row r="24" spans="1:13" ht="17.100000000000001" customHeight="1" x14ac:dyDescent="0.25">
      <c r="A24" s="27" t="s">
        <v>122</v>
      </c>
      <c r="B24" s="21" t="s">
        <v>219</v>
      </c>
      <c r="C24" s="22">
        <f>+C25+C26</f>
        <v>6103814</v>
      </c>
      <c r="D24" s="22">
        <f>+SUMIF('TOTAL RECURSOS 2014'!$P:$P,CONCATENATE("O001",$A24,1,$F$8),'TOTAL RECURSOS 2014'!$N:$N)</f>
        <v>0</v>
      </c>
      <c r="E24" s="22">
        <f>+SUMIF('TOTAL RECURSOS 2014'!$P:$P,CONCATENATE("M001",$A24,1,$F$8),'TOTAL RECURSOS 2014'!$N:$N)</f>
        <v>0</v>
      </c>
      <c r="F24" s="22">
        <f>+SUMIF('TOTAL RECURSOS 2014'!$P:$P,CONCATENATE("E006",$A24,1,$F$8),'TOTAL RECURSOS 2014'!$N:$N)</f>
        <v>0</v>
      </c>
      <c r="G24" s="22">
        <f>+SUMIF('TOTAL RECURSOS 2014'!$P:$P,CONCATENATE("E006",$A24,1,$G$8),'TOTAL RECURSOS 2014'!$N:$N)</f>
        <v>0</v>
      </c>
      <c r="H24" s="22">
        <f>+SUMIF('TOTAL RECURSOS 2014'!$P:$P,CONCATENATE("K024",$A24,1,$H$8),'TOTAL RECURSOS 2014'!$N:$N)</f>
        <v>0</v>
      </c>
      <c r="I24" s="22">
        <f>+SUMIF('TOTAL RECURSOS 2014'!$P:$P,CONCATENATE("O001",$A24,4,$F$8),'TOTAL RECURSOS 2014'!$N:$N)</f>
        <v>0</v>
      </c>
      <c r="J24" s="22">
        <f>+SUMIF('TOTAL RECURSOS 2014'!$P:$P,CONCATENATE("M001",$A24,4,$F$8),'TOTAL RECURSOS 2014'!$N:$N)</f>
        <v>0</v>
      </c>
      <c r="K24" s="22">
        <f>+SUMIF('TOTAL RECURSOS 2014'!$P:$P,CONCATENATE("E006",$A24,4,$F$8),'TOTAL RECURSOS 2014'!$N:$N)</f>
        <v>0</v>
      </c>
      <c r="L24" s="22">
        <f>+SUMIF('TOTAL RECURSOS 2014'!$P:$P,CONCATENATE("E006",$A24,4,$G$8),'TOTAL RECURSOS 2014'!$N:$N)</f>
        <v>0</v>
      </c>
      <c r="M24" s="22">
        <f>+SUMIF('TOTAL RECURSOS 2014'!$P:$P,CONCATENATE("K024",$A24,4,$H$8),'TOTAL RECURSOS 2014'!$N:$N)</f>
        <v>0</v>
      </c>
    </row>
    <row r="25" spans="1:13" ht="17.100000000000001" customHeight="1" x14ac:dyDescent="0.25">
      <c r="A25" s="28" t="s">
        <v>6</v>
      </c>
      <c r="B25" s="21" t="s">
        <v>220</v>
      </c>
      <c r="C25" s="22">
        <f>+SUM(D25:M25)</f>
        <v>4556717</v>
      </c>
      <c r="D25" s="22">
        <f>+SUMIF('TOTAL RECURSOS 2014'!$P:$P,CONCATENATE("O001",$A25,1,$F$8),'TOTAL RECURSOS 2014'!$N:$N)</f>
        <v>120228</v>
      </c>
      <c r="E25" s="22">
        <f>+SUMIF('TOTAL RECURSOS 2014'!$P:$P,CONCATENATE("M001",$A25,1,$F$8),'TOTAL RECURSOS 2014'!$N:$N)</f>
        <v>436773</v>
      </c>
      <c r="F25" s="22">
        <f>+SUMIF('TOTAL RECURSOS 2014'!$P:$P,CONCATENATE("E006",$A25,1,$F$8),'TOTAL RECURSOS 2014'!$N:$N)</f>
        <v>3999716</v>
      </c>
      <c r="G25" s="22">
        <f>+SUMIF('TOTAL RECURSOS 2014'!$P:$P,CONCATENATE("E006",$A25,1,$G$8),'TOTAL RECURSOS 2014'!$N:$N)</f>
        <v>0</v>
      </c>
      <c r="H25" s="22">
        <f>+SUMIF('TOTAL RECURSOS 2014'!$P:$P,CONCATENATE("K024",$A25,1,$H$8),'TOTAL RECURSOS 2014'!$N:$N)</f>
        <v>0</v>
      </c>
      <c r="I25" s="22">
        <f>+SUMIF('TOTAL RECURSOS 2014'!$P:$P,CONCATENATE("O001",$A25,4,$F$8),'TOTAL RECURSOS 2014'!$N:$N)</f>
        <v>0</v>
      </c>
      <c r="J25" s="22">
        <f>+SUMIF('TOTAL RECURSOS 2014'!$P:$P,CONCATENATE("M001",$A25,4,$F$8),'TOTAL RECURSOS 2014'!$N:$N)</f>
        <v>0</v>
      </c>
      <c r="K25" s="22">
        <f>+SUMIF('TOTAL RECURSOS 2014'!$P:$P,CONCATENATE("E006",$A25,4,$F$8),'TOTAL RECURSOS 2014'!$N:$N)</f>
        <v>0</v>
      </c>
      <c r="L25" s="22">
        <f>+SUMIF('TOTAL RECURSOS 2014'!$P:$P,CONCATENATE("E006",$A25,4,$G$8),'TOTAL RECURSOS 2014'!$N:$N)</f>
        <v>0</v>
      </c>
      <c r="M25" s="22">
        <f>+SUMIF('TOTAL RECURSOS 2014'!$P:$P,CONCATENATE("K024",$A25,4,$H$8),'TOTAL RECURSOS 2014'!$N:$N)</f>
        <v>0</v>
      </c>
    </row>
    <row r="26" spans="1:13" ht="17.100000000000001" customHeight="1" x14ac:dyDescent="0.25">
      <c r="A26" s="28" t="s">
        <v>7</v>
      </c>
      <c r="B26" s="21" t="s">
        <v>221</v>
      </c>
      <c r="C26" s="22">
        <f>+SUM(D26:M26)</f>
        <v>1547097</v>
      </c>
      <c r="D26" s="22">
        <f>+SUMIF('TOTAL RECURSOS 2014'!$P:$P,CONCATENATE("O001",$A26,1,$F$8),'TOTAL RECURSOS 2014'!$N:$N)</f>
        <v>40698</v>
      </c>
      <c r="E26" s="22">
        <f>+SUMIF('TOTAL RECURSOS 2014'!$P:$P,CONCATENATE("M001",$A26,1,$F$8),'TOTAL RECURSOS 2014'!$N:$N)</f>
        <v>148795</v>
      </c>
      <c r="F26" s="22">
        <f>+SUMIF('TOTAL RECURSOS 2014'!$P:$P,CONCATENATE("E006",$A26,1,$F$8),'TOTAL RECURSOS 2014'!$N:$N)</f>
        <v>1357604</v>
      </c>
      <c r="G26" s="22">
        <f>+SUMIF('TOTAL RECURSOS 2014'!$P:$P,CONCATENATE("E006",$A26,1,$G$8),'TOTAL RECURSOS 2014'!$N:$N)</f>
        <v>0</v>
      </c>
      <c r="H26" s="22">
        <f>+SUMIF('TOTAL RECURSOS 2014'!$P:$P,CONCATENATE("K024",$A26,1,$H$8),'TOTAL RECURSOS 2014'!$N:$N)</f>
        <v>0</v>
      </c>
      <c r="I26" s="22">
        <f>+SUMIF('TOTAL RECURSOS 2014'!$P:$P,CONCATENATE("O001",$A26,4,$F$8),'TOTAL RECURSOS 2014'!$N:$N)</f>
        <v>0</v>
      </c>
      <c r="J26" s="22">
        <f>+SUMIF('TOTAL RECURSOS 2014'!$P:$P,CONCATENATE("M001",$A26,4,$F$8),'TOTAL RECURSOS 2014'!$N:$N)</f>
        <v>0</v>
      </c>
      <c r="K26" s="22">
        <f>+SUMIF('TOTAL RECURSOS 2014'!$P:$P,CONCATENATE("E006",$A26,4,$F$8),'TOTAL RECURSOS 2014'!$N:$N)</f>
        <v>0</v>
      </c>
      <c r="L26" s="22">
        <f>+SUMIF('TOTAL RECURSOS 2014'!$P:$P,CONCATENATE("E006",$A26,4,$G$8),'TOTAL RECURSOS 2014'!$N:$N)</f>
        <v>0</v>
      </c>
      <c r="M26" s="22">
        <f>+SUMIF('TOTAL RECURSOS 2014'!$P:$P,CONCATENATE("K024",$A26,4,$H$8),'TOTAL RECURSOS 2014'!$N:$N)</f>
        <v>0</v>
      </c>
    </row>
    <row r="27" spans="1:13" ht="17.100000000000001" customHeight="1" x14ac:dyDescent="0.25">
      <c r="A27" s="27" t="s">
        <v>123</v>
      </c>
      <c r="B27" s="21" t="s">
        <v>222</v>
      </c>
      <c r="C27" s="22">
        <f t="shared" ref="C27:M27" si="6">+C28</f>
        <v>1429018</v>
      </c>
      <c r="D27" s="22">
        <f t="shared" si="6"/>
        <v>44641</v>
      </c>
      <c r="E27" s="22">
        <f t="shared" si="6"/>
        <v>133573</v>
      </c>
      <c r="F27" s="22">
        <f t="shared" si="6"/>
        <v>1250804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ht="17.100000000000001" customHeight="1" x14ac:dyDescent="0.25">
      <c r="A28" s="28" t="s">
        <v>8</v>
      </c>
      <c r="B28" s="21" t="s">
        <v>223</v>
      </c>
      <c r="C28" s="22">
        <f>+SUM(D28:M28)</f>
        <v>1429018</v>
      </c>
      <c r="D28" s="22">
        <f>+SUMIF('TOTAL RECURSOS 2014'!$P:$P,CONCATENATE("O001",$A28,1,$F$8),'TOTAL RECURSOS 2014'!$N:$N)</f>
        <v>44641</v>
      </c>
      <c r="E28" s="22">
        <f>+SUMIF('TOTAL RECURSOS 2014'!$P:$P,CONCATENATE("M001",$A28,1,$F$8),'TOTAL RECURSOS 2014'!$N:$N)</f>
        <v>133573</v>
      </c>
      <c r="F28" s="22">
        <f>+SUMIF('TOTAL RECURSOS 2014'!$P:$P,CONCATENATE("E006",$A28,1,$F$8),'TOTAL RECURSOS 2014'!$N:$N)</f>
        <v>1250804</v>
      </c>
      <c r="G28" s="22">
        <f>+SUMIF('TOTAL RECURSOS 2014'!$P:$P,CONCATENATE("E006",$A28,1,$G$8),'TOTAL RECURSOS 2014'!$N:$N)</f>
        <v>0</v>
      </c>
      <c r="H28" s="22">
        <f>+SUMIF('TOTAL RECURSOS 2014'!$P:$P,CONCATENATE("K024",$A28,1,$H$8),'TOTAL RECURSOS 2014'!$N:$N)</f>
        <v>0</v>
      </c>
      <c r="I28" s="22">
        <f>+SUMIF('TOTAL RECURSOS 2014'!$P:$P,CONCATENATE("O001",$A28,4,$F$8),'TOTAL RECURSOS 2014'!$N:$N)</f>
        <v>0</v>
      </c>
      <c r="J28" s="22">
        <f>+SUMIF('TOTAL RECURSOS 2014'!$P:$P,CONCATENATE("M001",$A28,4,$F$8),'TOTAL RECURSOS 2014'!$N:$N)</f>
        <v>0</v>
      </c>
      <c r="K28" s="22">
        <f>+SUMIF('TOTAL RECURSOS 2014'!$P:$P,CONCATENATE("E006",$A28,4,$F$8),'TOTAL RECURSOS 2014'!$N:$N)</f>
        <v>0</v>
      </c>
      <c r="L28" s="22">
        <f>+SUMIF('TOTAL RECURSOS 2014'!$P:$P,CONCATENATE("E006",$A28,4,$G$8),'TOTAL RECURSOS 2014'!$N:$N)</f>
        <v>0</v>
      </c>
      <c r="M28" s="22">
        <f>+SUMIF('TOTAL RECURSOS 2014'!$P:$P,CONCATENATE("K024",$A28,4,$H$8),'TOTAL RECURSOS 2014'!$N:$N)</f>
        <v>0</v>
      </c>
    </row>
    <row r="29" spans="1:13" ht="17.100000000000001" customHeight="1" x14ac:dyDescent="0.25">
      <c r="A29" s="27" t="s">
        <v>124</v>
      </c>
      <c r="B29" s="21" t="s">
        <v>224</v>
      </c>
      <c r="C29" s="22">
        <f t="shared" ref="C29:M29" si="7">+C31</f>
        <v>1857724</v>
      </c>
      <c r="D29" s="22">
        <f t="shared" si="7"/>
        <v>58033</v>
      </c>
      <c r="E29" s="22">
        <f t="shared" si="7"/>
        <v>173645</v>
      </c>
      <c r="F29" s="22">
        <f t="shared" si="7"/>
        <v>1626046</v>
      </c>
      <c r="G29" s="22">
        <f t="shared" si="7"/>
        <v>0</v>
      </c>
      <c r="H29" s="22">
        <f t="shared" si="7"/>
        <v>0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</row>
    <row r="30" spans="1:13" ht="17.100000000000001" customHeight="1" x14ac:dyDescent="0.25">
      <c r="A30" s="28" t="s">
        <v>9</v>
      </c>
      <c r="B30" s="21" t="s">
        <v>225</v>
      </c>
      <c r="C30" s="22">
        <f>+SUM(D30:M30)</f>
        <v>571607</v>
      </c>
      <c r="D30" s="22">
        <f>+SUMIF('TOTAL RECURSOS 2014'!$P:$P,CONCATENATE("O001",$A30,1,$F$8),'TOTAL RECURSOS 2014'!$N:$N)</f>
        <v>17856</v>
      </c>
      <c r="E30" s="22">
        <f>+SUMIF('TOTAL RECURSOS 2014'!$P:$P,CONCATENATE("M001",$A30,1,$F$8),'TOTAL RECURSOS 2014'!$N:$N)</f>
        <v>53429</v>
      </c>
      <c r="F30" s="22">
        <f>+SUMIF('TOTAL RECURSOS 2014'!$P:$P,CONCATENATE("E006",$A30,1,$F$8),'TOTAL RECURSOS 2014'!$N:$N)</f>
        <v>500322</v>
      </c>
      <c r="G30" s="22">
        <f>+SUMIF('TOTAL RECURSOS 2014'!$P:$P,CONCATENATE("E006",$A30,1,$G$8),'TOTAL RECURSOS 2014'!$N:$N)</f>
        <v>0</v>
      </c>
      <c r="H30" s="22">
        <f>+SUMIF('TOTAL RECURSOS 2014'!$P:$P,CONCATENATE("K024",$A30,1,$H$8),'TOTAL RECURSOS 2014'!$N:$N)</f>
        <v>0</v>
      </c>
      <c r="I30" s="22">
        <f>+SUMIF('TOTAL RECURSOS 2014'!$P:$P,CONCATENATE("O001",$A30,4,$F$8),'TOTAL RECURSOS 2014'!$N:$N)</f>
        <v>0</v>
      </c>
      <c r="J30" s="22">
        <f>+SUMIF('TOTAL RECURSOS 2014'!$P:$P,CONCATENATE("M001",$A30,4,$F$8),'TOTAL RECURSOS 2014'!$N:$N)</f>
        <v>0</v>
      </c>
      <c r="K30" s="22">
        <f>+SUMIF('TOTAL RECURSOS 2014'!$P:$P,CONCATENATE("E006",$A30,4,$F$8),'TOTAL RECURSOS 2014'!$N:$N)</f>
        <v>0</v>
      </c>
      <c r="L30" s="22">
        <f>+SUMIF('TOTAL RECURSOS 2014'!$P:$P,CONCATENATE("E006",$A30,4,$G$8),'TOTAL RECURSOS 2014'!$N:$N)</f>
        <v>0</v>
      </c>
      <c r="M30" s="22">
        <f>+SUMIF('TOTAL RECURSOS 2014'!$P:$P,CONCATENATE("K024",$A30,4,$H$8),'TOTAL RECURSOS 2014'!$N:$N)</f>
        <v>0</v>
      </c>
    </row>
    <row r="31" spans="1:13" ht="17.100000000000001" customHeight="1" x14ac:dyDescent="0.25">
      <c r="A31" s="28">
        <v>14302</v>
      </c>
      <c r="B31" s="21" t="s">
        <v>448</v>
      </c>
      <c r="C31" s="22">
        <f>+SUM(D31:M31)</f>
        <v>1857724</v>
      </c>
      <c r="D31" s="22">
        <f>+SUMIF('TOTAL RECURSOS 2014'!$P:$P,CONCATENATE("O001",$A31,1,$F$8),'TOTAL RECURSOS 2014'!$N:$N)</f>
        <v>58033</v>
      </c>
      <c r="E31" s="22">
        <f>+SUMIF('TOTAL RECURSOS 2014'!$P:$P,CONCATENATE("M001",$A31,1,$F$8),'TOTAL RECURSOS 2014'!$N:$N)</f>
        <v>173645</v>
      </c>
      <c r="F31" s="22">
        <f>+SUMIF('TOTAL RECURSOS 2014'!$P:$P,CONCATENATE("E006",$A31,1,$F$8),'TOTAL RECURSOS 2014'!$N:$N)</f>
        <v>1626046</v>
      </c>
      <c r="G31" s="22">
        <f>+SUMIF('TOTAL RECURSOS 2014'!$P:$P,CONCATENATE("E006",$A31,1,$G$8),'TOTAL RECURSOS 2014'!$N:$N)</f>
        <v>0</v>
      </c>
      <c r="H31" s="22">
        <f>+SUMIF('TOTAL RECURSOS 2014'!$P:$P,CONCATENATE("K024",$A31,1,$H$8),'TOTAL RECURSOS 2014'!$N:$N)</f>
        <v>0</v>
      </c>
      <c r="I31" s="22">
        <f>+SUMIF('TOTAL RECURSOS 2014'!$P:$P,CONCATENATE("O001",$A31,4,$F$8),'TOTAL RECURSOS 2014'!$N:$N)</f>
        <v>0</v>
      </c>
      <c r="J31" s="22">
        <f>+SUMIF('TOTAL RECURSOS 2014'!$P:$P,CONCATENATE("M001",$A31,4,$F$8),'TOTAL RECURSOS 2014'!$N:$N)</f>
        <v>0</v>
      </c>
      <c r="K31" s="22">
        <f>+SUMIF('TOTAL RECURSOS 2014'!$P:$P,CONCATENATE("E006",$A31,4,$F$8),'TOTAL RECURSOS 2014'!$N:$N)</f>
        <v>0</v>
      </c>
      <c r="L31" s="22">
        <f>+SUMIF('TOTAL RECURSOS 2014'!$P:$P,CONCATENATE("E006",$A31,4,$G$8),'TOTAL RECURSOS 2014'!$N:$N)</f>
        <v>0</v>
      </c>
      <c r="M31" s="22">
        <f>+SUMIF('TOTAL RECURSOS 2014'!$P:$P,CONCATENATE("K024",$A31,4,$H$8),'TOTAL RECURSOS 2014'!$N:$N)</f>
        <v>0</v>
      </c>
    </row>
    <row r="32" spans="1:13" ht="17.100000000000001" customHeight="1" x14ac:dyDescent="0.25">
      <c r="A32" s="27" t="s">
        <v>125</v>
      </c>
      <c r="B32" s="21" t="s">
        <v>226</v>
      </c>
      <c r="C32" s="22">
        <f t="shared" ref="C32:M32" si="8">+C33+C34+C35+C36</f>
        <v>14687316</v>
      </c>
      <c r="D32" s="22">
        <f t="shared" si="8"/>
        <v>534157</v>
      </c>
      <c r="E32" s="22">
        <f t="shared" si="8"/>
        <v>1596395</v>
      </c>
      <c r="F32" s="22">
        <f t="shared" si="8"/>
        <v>12556764</v>
      </c>
      <c r="G32" s="22">
        <f t="shared" si="8"/>
        <v>0</v>
      </c>
      <c r="H32" s="22">
        <f t="shared" si="8"/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 t="shared" si="8"/>
        <v>0</v>
      </c>
      <c r="M32" s="22">
        <f t="shared" si="8"/>
        <v>0</v>
      </c>
    </row>
    <row r="33" spans="1:13" ht="17.100000000000001" customHeight="1" x14ac:dyDescent="0.25">
      <c r="A33" s="28" t="s">
        <v>10</v>
      </c>
      <c r="B33" s="21" t="s">
        <v>227</v>
      </c>
      <c r="C33" s="22">
        <f>+SUM(D33:M33)</f>
        <v>1628382</v>
      </c>
      <c r="D33" s="22">
        <f>+SUMIF('TOTAL RECURSOS 2014'!$P:$P,CONCATENATE("O001",$A33,1,$F$8),'TOTAL RECURSOS 2014'!$N:$N)</f>
        <v>47930</v>
      </c>
      <c r="E33" s="22">
        <f>+SUMIF('TOTAL RECURSOS 2014'!$P:$P,CONCATENATE("M001",$A33,1,$F$8),'TOTAL RECURSOS 2014'!$N:$N)</f>
        <v>131358</v>
      </c>
      <c r="F33" s="22">
        <f>+SUMIF('TOTAL RECURSOS 2014'!$P:$P,CONCATENATE("E006",$A33,1,$F$8),'TOTAL RECURSOS 2014'!$N:$N)</f>
        <v>1449094</v>
      </c>
      <c r="G33" s="22">
        <f>+SUMIF('TOTAL RECURSOS 2014'!$P:$P,CONCATENATE("E006",$A33,1,$G$8),'TOTAL RECURSOS 2014'!$N:$N)</f>
        <v>0</v>
      </c>
      <c r="H33" s="22">
        <f>+SUMIF('TOTAL RECURSOS 2014'!$P:$P,CONCATENATE("K024",$A33,1,$H$8),'TOTAL RECURSOS 2014'!$N:$N)</f>
        <v>0</v>
      </c>
      <c r="I33" s="22">
        <f>+SUMIF('TOTAL RECURSOS 2014'!$P:$P,CONCATENATE("O001",$A33,4,$F$8),'TOTAL RECURSOS 2014'!$N:$N)</f>
        <v>0</v>
      </c>
      <c r="J33" s="22">
        <f>+SUMIF('TOTAL RECURSOS 2014'!$P:$P,CONCATENATE("M001",$A33,4,$F$8),'TOTAL RECURSOS 2014'!$N:$N)</f>
        <v>0</v>
      </c>
      <c r="K33" s="22">
        <f>+SUMIF('TOTAL RECURSOS 2014'!$P:$P,CONCATENATE("E006",$A33,4,$F$8),'TOTAL RECURSOS 2014'!$N:$N)</f>
        <v>0</v>
      </c>
      <c r="L33" s="22">
        <f>+SUMIF('TOTAL RECURSOS 2014'!$P:$P,CONCATENATE("E006",$A33,4,$G$8),'TOTAL RECURSOS 2014'!$N:$N)</f>
        <v>0</v>
      </c>
      <c r="M33" s="22">
        <f>+SUMIF('TOTAL RECURSOS 2014'!$P:$P,CONCATENATE("K024",$A33,4,$H$8),'TOTAL RECURSOS 2014'!$N:$N)</f>
        <v>0</v>
      </c>
    </row>
    <row r="34" spans="1:13" ht="17.100000000000001" customHeight="1" x14ac:dyDescent="0.25">
      <c r="A34" s="28" t="s">
        <v>11</v>
      </c>
      <c r="B34" s="21" t="s">
        <v>228</v>
      </c>
      <c r="C34" s="22">
        <f>+SUM(D34:M34)</f>
        <v>3407561</v>
      </c>
      <c r="D34" s="22">
        <f>+SUMIF('TOTAL RECURSOS 2014'!$P:$P,CONCATENATE("O001",$A34,1,$F$8),'TOTAL RECURSOS 2014'!$N:$N)</f>
        <v>85664</v>
      </c>
      <c r="E34" s="22">
        <f>+SUMIF('TOTAL RECURSOS 2014'!$P:$P,CONCATENATE("M001",$A34,1,$F$8),'TOTAL RECURSOS 2014'!$N:$N)</f>
        <v>334247</v>
      </c>
      <c r="F34" s="22">
        <f>+SUMIF('TOTAL RECURSOS 2014'!$P:$P,CONCATENATE("E006",$A34,1,$F$8),'TOTAL RECURSOS 2014'!$N:$N)</f>
        <v>2987650</v>
      </c>
      <c r="G34" s="22">
        <f>+SUMIF('TOTAL RECURSOS 2014'!$P:$P,CONCATENATE("E006",$A34,1,$G$8),'TOTAL RECURSOS 2014'!$N:$N)</f>
        <v>0</v>
      </c>
      <c r="H34" s="22">
        <f>+SUMIF('TOTAL RECURSOS 2014'!$P:$P,CONCATENATE("K024",$A34,1,$H$8),'TOTAL RECURSOS 2014'!$N:$N)</f>
        <v>0</v>
      </c>
      <c r="I34" s="22">
        <f>+SUMIF('TOTAL RECURSOS 2014'!$P:$P,CONCATENATE("O001",$A34,4,$F$8),'TOTAL RECURSOS 2014'!$N:$N)</f>
        <v>0</v>
      </c>
      <c r="J34" s="22">
        <f>+SUMIF('TOTAL RECURSOS 2014'!$P:$P,CONCATENATE("M001",$A34,4,$F$8),'TOTAL RECURSOS 2014'!$N:$N)</f>
        <v>0</v>
      </c>
      <c r="K34" s="22">
        <f>+SUMIF('TOTAL RECURSOS 2014'!$P:$P,CONCATENATE("E006",$A34,4,$F$8),'TOTAL RECURSOS 2014'!$N:$N)</f>
        <v>0</v>
      </c>
      <c r="L34" s="22">
        <f>+SUMIF('TOTAL RECURSOS 2014'!$P:$P,CONCATENATE("E006",$A34,4,$G$8),'TOTAL RECURSOS 2014'!$N:$N)</f>
        <v>0</v>
      </c>
      <c r="M34" s="22">
        <f>+SUMIF('TOTAL RECURSOS 2014'!$P:$P,CONCATENATE("K024",$A34,4,$H$8),'TOTAL RECURSOS 2014'!$N:$N)</f>
        <v>0</v>
      </c>
    </row>
    <row r="35" spans="1:13" ht="17.100000000000001" customHeight="1" x14ac:dyDescent="0.25">
      <c r="A35" s="28" t="s">
        <v>12</v>
      </c>
      <c r="B35" s="21" t="s">
        <v>229</v>
      </c>
      <c r="C35" s="22">
        <f>+SUM(D35:M35)</f>
        <v>9505565</v>
      </c>
      <c r="D35" s="22">
        <f>+SUMIF('TOTAL RECURSOS 2014'!$P:$P,CONCATENATE("O001",$A35,1,$F$8),'TOTAL RECURSOS 2014'!$N:$N)</f>
        <v>396302</v>
      </c>
      <c r="E35" s="22">
        <f>+SUMIF('TOTAL RECURSOS 2014'!$P:$P,CONCATENATE("M001",$A35,1,$F$8),'TOTAL RECURSOS 2014'!$N:$N)</f>
        <v>1116114</v>
      </c>
      <c r="F35" s="22">
        <f>+SUMIF('TOTAL RECURSOS 2014'!$P:$P,CONCATENATE("E006",$A35,1,$F$8),'TOTAL RECURSOS 2014'!$N:$N)</f>
        <v>7993149</v>
      </c>
      <c r="G35" s="22">
        <f>+SUMIF('TOTAL RECURSOS 2014'!$P:$P,CONCATENATE("E006",$A35,1,$G$8),'TOTAL RECURSOS 2014'!$N:$N)</f>
        <v>0</v>
      </c>
      <c r="H35" s="22">
        <f>+SUMIF('TOTAL RECURSOS 2014'!$P:$P,CONCATENATE("K024",$A35,1,$H$8),'TOTAL RECURSOS 2014'!$N:$N)</f>
        <v>0</v>
      </c>
      <c r="I35" s="22">
        <f>+SUMIF('TOTAL RECURSOS 2014'!$P:$P,CONCATENATE("O001",$A35,4,$F$8),'TOTAL RECURSOS 2014'!$N:$N)</f>
        <v>0</v>
      </c>
      <c r="J35" s="22">
        <f>+SUMIF('TOTAL RECURSOS 2014'!$P:$P,CONCATENATE("M001",$A35,4,$F$8),'TOTAL RECURSOS 2014'!$N:$N)</f>
        <v>0</v>
      </c>
      <c r="K35" s="22">
        <f>+SUMIF('TOTAL RECURSOS 2014'!$P:$P,CONCATENATE("E006",$A35,4,$F$8),'TOTAL RECURSOS 2014'!$N:$N)</f>
        <v>0</v>
      </c>
      <c r="L35" s="22">
        <f>+SUMIF('TOTAL RECURSOS 2014'!$P:$P,CONCATENATE("E006",$A35,4,$G$8),'TOTAL RECURSOS 2014'!$N:$N)</f>
        <v>0</v>
      </c>
      <c r="M35" s="22">
        <f>+SUMIF('TOTAL RECURSOS 2014'!$P:$P,CONCATENATE("K024",$A35,4,$H$8),'TOTAL RECURSOS 2014'!$N:$N)</f>
        <v>0</v>
      </c>
    </row>
    <row r="36" spans="1:13" ht="17.100000000000001" customHeight="1" x14ac:dyDescent="0.25">
      <c r="A36" s="28" t="s">
        <v>13</v>
      </c>
      <c r="B36" s="21" t="s">
        <v>230</v>
      </c>
      <c r="C36" s="22">
        <f>+SUM(D36:M36)</f>
        <v>145808</v>
      </c>
      <c r="D36" s="22">
        <f>+SUMIF('TOTAL RECURSOS 2014'!$P:$P,CONCATENATE("O001",$A36,1,$F$8),'TOTAL RECURSOS 2014'!$N:$N)</f>
        <v>4261</v>
      </c>
      <c r="E36" s="22">
        <f>+SUMIF('TOTAL RECURSOS 2014'!$P:$P,CONCATENATE("M001",$A36,1,$F$8),'TOTAL RECURSOS 2014'!$N:$N)</f>
        <v>14676</v>
      </c>
      <c r="F36" s="22">
        <f>+SUMIF('TOTAL RECURSOS 2014'!$P:$P,CONCATENATE("E006",$A36,1,$F$8),'TOTAL RECURSOS 2014'!$N:$N)</f>
        <v>126871</v>
      </c>
      <c r="G36" s="22">
        <f>+SUMIF('TOTAL RECURSOS 2014'!$P:$P,CONCATENATE("E006",$A36,1,$G$8),'TOTAL RECURSOS 2014'!$N:$N)</f>
        <v>0</v>
      </c>
      <c r="H36" s="22">
        <f>+SUMIF('TOTAL RECURSOS 2014'!$P:$P,CONCATENATE("K024",$A36,1,$H$8),'TOTAL RECURSOS 2014'!$N:$N)</f>
        <v>0</v>
      </c>
      <c r="I36" s="22">
        <f>+SUMIF('TOTAL RECURSOS 2014'!$P:$P,CONCATENATE("O001",$A36,4,$F$8),'TOTAL RECURSOS 2014'!$N:$N)</f>
        <v>0</v>
      </c>
      <c r="J36" s="22">
        <f>+SUMIF('TOTAL RECURSOS 2014'!$P:$P,CONCATENATE("M001",$A36,4,$F$8),'TOTAL RECURSOS 2014'!$N:$N)</f>
        <v>0</v>
      </c>
      <c r="K36" s="22">
        <f>+SUMIF('TOTAL RECURSOS 2014'!$P:$P,CONCATENATE("E006",$A36,4,$F$8),'TOTAL RECURSOS 2014'!$N:$N)</f>
        <v>0</v>
      </c>
      <c r="L36" s="22">
        <f>+SUMIF('TOTAL RECURSOS 2014'!$P:$P,CONCATENATE("E006",$A36,4,$G$8),'TOTAL RECURSOS 2014'!$N:$N)</f>
        <v>0</v>
      </c>
      <c r="M36" s="22">
        <f>+SUMIF('TOTAL RECURSOS 2014'!$P:$P,CONCATENATE("K024",$A36,4,$H$8),'TOTAL RECURSOS 2014'!$N:$N)</f>
        <v>0</v>
      </c>
    </row>
    <row r="37" spans="1:13" s="9" customFormat="1" ht="17.100000000000001" customHeight="1" x14ac:dyDescent="0.2">
      <c r="A37" s="26">
        <v>1500</v>
      </c>
      <c r="B37" s="19" t="s">
        <v>231</v>
      </c>
      <c r="C37" s="20">
        <f t="shared" ref="C37:M37" si="9">+C38+C41</f>
        <v>81744254</v>
      </c>
      <c r="D37" s="20">
        <f t="shared" si="9"/>
        <v>2289147</v>
      </c>
      <c r="E37" s="20">
        <f t="shared" si="9"/>
        <v>5942667</v>
      </c>
      <c r="F37" s="20">
        <f t="shared" si="9"/>
        <v>69943555</v>
      </c>
      <c r="G37" s="20">
        <f t="shared" si="9"/>
        <v>0</v>
      </c>
      <c r="H37" s="20">
        <f t="shared" si="9"/>
        <v>0</v>
      </c>
      <c r="I37" s="20">
        <f t="shared" si="9"/>
        <v>57410</v>
      </c>
      <c r="J37" s="20">
        <f t="shared" si="9"/>
        <v>174460</v>
      </c>
      <c r="K37" s="20">
        <f t="shared" si="9"/>
        <v>3337015</v>
      </c>
      <c r="L37" s="20">
        <f t="shared" si="9"/>
        <v>0</v>
      </c>
      <c r="M37" s="20">
        <f t="shared" si="9"/>
        <v>0</v>
      </c>
    </row>
    <row r="38" spans="1:13" ht="17.100000000000001" customHeight="1" x14ac:dyDescent="0.25">
      <c r="A38" s="27" t="s">
        <v>126</v>
      </c>
      <c r="B38" s="21" t="s">
        <v>232</v>
      </c>
      <c r="C38" s="22">
        <f t="shared" ref="C38:M38" si="10">+C39+C40</f>
        <v>78165669</v>
      </c>
      <c r="D38" s="22">
        <f t="shared" si="10"/>
        <v>2279447</v>
      </c>
      <c r="E38" s="22">
        <f t="shared" si="10"/>
        <v>5942667</v>
      </c>
      <c r="F38" s="22">
        <f t="shared" si="10"/>
        <v>69943555</v>
      </c>
      <c r="G38" s="22">
        <f t="shared" si="10"/>
        <v>0</v>
      </c>
      <c r="H38" s="22">
        <f t="shared" si="10"/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</row>
    <row r="39" spans="1:13" ht="17.100000000000001" customHeight="1" x14ac:dyDescent="0.25">
      <c r="A39" s="28" t="s">
        <v>14</v>
      </c>
      <c r="B39" s="21" t="s">
        <v>233</v>
      </c>
      <c r="C39" s="22">
        <f>+SUM(D39:M39)</f>
        <v>77861841</v>
      </c>
      <c r="D39" s="22">
        <f>+SUMIF('TOTAL RECURSOS 2014'!$P:$P,CONCATENATE("O001",$A39,1,$F$8),'TOTAL RECURSOS 2014'!$N:$N)</f>
        <v>2251895</v>
      </c>
      <c r="E39" s="22">
        <f>+SUMIF('TOTAL RECURSOS 2014'!$P:$P,CONCATENATE("M001",$A39,1,$F$8),'TOTAL RECURSOS 2014'!$N:$N)</f>
        <v>5914023</v>
      </c>
      <c r="F39" s="22">
        <f>+SUMIF('TOTAL RECURSOS 2014'!$P:$P,CONCATENATE("E006",$A39,1,$F$8),'TOTAL RECURSOS 2014'!$N:$N)</f>
        <v>69695923</v>
      </c>
      <c r="G39" s="22">
        <f>+SUMIF('TOTAL RECURSOS 2014'!$P:$P,CONCATENATE("E006",$A39,1,$G$8),'TOTAL RECURSOS 2014'!$N:$N)</f>
        <v>0</v>
      </c>
      <c r="H39" s="22">
        <f>+SUMIF('TOTAL RECURSOS 2014'!$P:$P,CONCATENATE("K024",$A39,1,$H$8),'TOTAL RECURSOS 2014'!$N:$N)</f>
        <v>0</v>
      </c>
      <c r="I39" s="22">
        <f>+SUMIF('TOTAL RECURSOS 2014'!$P:$P,CONCATENATE("O001",$A39,4,$F$8),'TOTAL RECURSOS 2014'!$N:$N)</f>
        <v>0</v>
      </c>
      <c r="J39" s="22">
        <f>+SUMIF('TOTAL RECURSOS 2014'!$P:$P,CONCATENATE("M001",$A39,4,$F$8),'TOTAL RECURSOS 2014'!$N:$N)</f>
        <v>0</v>
      </c>
      <c r="K39" s="22">
        <f>+SUMIF('TOTAL RECURSOS 2014'!$P:$P,CONCATENATE("E006",$A39,4,$F$8),'TOTAL RECURSOS 2014'!$N:$N)</f>
        <v>0</v>
      </c>
      <c r="L39" s="22">
        <f>+SUMIF('TOTAL RECURSOS 2014'!$P:$P,CONCATENATE("E006",$A39,4,$G$8),'TOTAL RECURSOS 2014'!$N:$N)</f>
        <v>0</v>
      </c>
      <c r="M39" s="22">
        <f>+SUMIF('TOTAL RECURSOS 2014'!$P:$P,CONCATENATE("K024",$A39,4,$H$8),'TOTAL RECURSOS 2014'!$N:$N)</f>
        <v>0</v>
      </c>
    </row>
    <row r="40" spans="1:13" ht="17.100000000000001" customHeight="1" x14ac:dyDescent="0.25">
      <c r="A40" s="28" t="s">
        <v>15</v>
      </c>
      <c r="B40" s="21" t="s">
        <v>234</v>
      </c>
      <c r="C40" s="22">
        <f>+SUM(D40:M40)</f>
        <v>303828</v>
      </c>
      <c r="D40" s="22">
        <f>+SUMIF('TOTAL RECURSOS 2014'!$P:$P,CONCATENATE("O001",$A40,1,$F$8),'TOTAL RECURSOS 2014'!$N:$N)</f>
        <v>27552</v>
      </c>
      <c r="E40" s="22">
        <f>+SUMIF('TOTAL RECURSOS 2014'!$P:$P,CONCATENATE("M001",$A40,1,$F$8),'TOTAL RECURSOS 2014'!$N:$N)</f>
        <v>28644</v>
      </c>
      <c r="F40" s="22">
        <f>+SUMIF('TOTAL RECURSOS 2014'!$P:$P,CONCATENATE("E006",$A40,1,$F$8),'TOTAL RECURSOS 2014'!$N:$N)</f>
        <v>247632</v>
      </c>
      <c r="G40" s="22">
        <f>+SUMIF('TOTAL RECURSOS 2014'!$P:$P,CONCATENATE("E006",$A40,1,$G$8),'TOTAL RECURSOS 2014'!$N:$N)</f>
        <v>0</v>
      </c>
      <c r="H40" s="22">
        <f>+SUMIF('TOTAL RECURSOS 2014'!$P:$P,CONCATENATE("K024",$A40,1,$H$8),'TOTAL RECURSOS 2014'!$N:$N)</f>
        <v>0</v>
      </c>
      <c r="I40" s="22">
        <f>+SUMIF('TOTAL RECURSOS 2014'!$P:$P,CONCATENATE("O001",$A40,4,$F$8),'TOTAL RECURSOS 2014'!$N:$N)</f>
        <v>0</v>
      </c>
      <c r="J40" s="22">
        <f>+SUMIF('TOTAL RECURSOS 2014'!$P:$P,CONCATENATE("M001",$A40,4,$F$8),'TOTAL RECURSOS 2014'!$N:$N)</f>
        <v>0</v>
      </c>
      <c r="K40" s="22">
        <f>+SUMIF('TOTAL RECURSOS 2014'!$P:$P,CONCATENATE("E006",$A40,4,$F$8),'TOTAL RECURSOS 2014'!$N:$N)</f>
        <v>0</v>
      </c>
      <c r="L40" s="22">
        <f>+SUMIF('TOTAL RECURSOS 2014'!$P:$P,CONCATENATE("E006",$A40,4,$G$8),'TOTAL RECURSOS 2014'!$N:$N)</f>
        <v>0</v>
      </c>
      <c r="M40" s="22">
        <f>+SUMIF('TOTAL RECURSOS 2014'!$P:$P,CONCATENATE("K024",$A40,4,$H$8),'TOTAL RECURSOS 2014'!$N:$N)</f>
        <v>0</v>
      </c>
    </row>
    <row r="41" spans="1:13" ht="17.100000000000001" customHeight="1" x14ac:dyDescent="0.25">
      <c r="A41" s="27" t="s">
        <v>127</v>
      </c>
      <c r="B41" s="21" t="s">
        <v>235</v>
      </c>
      <c r="C41" s="22">
        <f t="shared" ref="C41:M41" si="11">+C42</f>
        <v>3578585</v>
      </c>
      <c r="D41" s="22">
        <f t="shared" si="11"/>
        <v>9700</v>
      </c>
      <c r="E41" s="22">
        <f t="shared" si="11"/>
        <v>0</v>
      </c>
      <c r="F41" s="22">
        <f t="shared" si="11"/>
        <v>0</v>
      </c>
      <c r="G41" s="22">
        <f t="shared" si="11"/>
        <v>0</v>
      </c>
      <c r="H41" s="22">
        <f t="shared" si="11"/>
        <v>0</v>
      </c>
      <c r="I41" s="22">
        <f t="shared" si="11"/>
        <v>57410</v>
      </c>
      <c r="J41" s="22">
        <f t="shared" si="11"/>
        <v>174460</v>
      </c>
      <c r="K41" s="22">
        <f t="shared" si="11"/>
        <v>3337015</v>
      </c>
      <c r="L41" s="22">
        <f t="shared" si="11"/>
        <v>0</v>
      </c>
      <c r="M41" s="22">
        <f t="shared" si="11"/>
        <v>0</v>
      </c>
    </row>
    <row r="42" spans="1:13" ht="17.100000000000001" customHeight="1" x14ac:dyDescent="0.25">
      <c r="A42" s="28" t="s">
        <v>24</v>
      </c>
      <c r="B42" s="21" t="s">
        <v>236</v>
      </c>
      <c r="C42" s="22">
        <f>+SUM(D42:M42)</f>
        <v>3578585</v>
      </c>
      <c r="D42" s="22">
        <f>+SUMIF('TOTAL RECURSOS 2014'!$P:$P,CONCATENATE("O001",$A42,1,$F$8),'TOTAL RECURSOS 2014'!$N:$N)</f>
        <v>9700</v>
      </c>
      <c r="E42" s="22">
        <f>+SUMIF('TOTAL RECURSOS 2014'!$P:$P,CONCATENATE("M001",$A42,1,$F$8),'TOTAL RECURSOS 2014'!$N:$N)</f>
        <v>0</v>
      </c>
      <c r="F42" s="22">
        <f>+SUMIF('TOTAL RECURSOS 2014'!$P:$P,CONCATENATE("E006",$A42,1,$F$8),'TOTAL RECURSOS 2014'!$N:$N)</f>
        <v>0</v>
      </c>
      <c r="G42" s="22">
        <f>+SUMIF('TOTAL RECURSOS 2014'!$P:$P,CONCATENATE("E006",$A42,1,$G$8),'TOTAL RECURSOS 2014'!$N:$N)</f>
        <v>0</v>
      </c>
      <c r="H42" s="22">
        <f>+SUMIF('TOTAL RECURSOS 2014'!$P:$P,CONCATENATE("K024",$A42,1,$H$8),'TOTAL RECURSOS 2014'!$N:$N)</f>
        <v>0</v>
      </c>
      <c r="I42" s="22">
        <f>+SUMIF('TOTAL RECURSOS 2014'!$P:$P,CONCATENATE("O001",$A42,4,$F$8),'TOTAL RECURSOS 2014'!$N:$N)</f>
        <v>57410</v>
      </c>
      <c r="J42" s="22">
        <f>+SUMIF('TOTAL RECURSOS 2014'!$P:$P,CONCATENATE("M001",$A42,4,$F$8),'TOTAL RECURSOS 2014'!$N:$N)</f>
        <v>174460</v>
      </c>
      <c r="K42" s="22">
        <f>+SUMIF('TOTAL RECURSOS 2014'!$P:$P,CONCATENATE("E006",$A42,4,$F$8),'TOTAL RECURSOS 2014'!$N:$N)</f>
        <v>3337015</v>
      </c>
      <c r="L42" s="22">
        <f>+SUMIF('TOTAL RECURSOS 2014'!$P:$P,CONCATENATE("E006",$A42,4,$G$8),'TOTAL RECURSOS 2014'!$N:$N)</f>
        <v>0</v>
      </c>
      <c r="M42" s="22">
        <f>+SUMIF('TOTAL RECURSOS 2014'!$P:$P,CONCATENATE("K024",$A42,4,$H$8),'TOTAL RECURSOS 2014'!$N:$N)</f>
        <v>0</v>
      </c>
    </row>
    <row r="43" spans="1:13" s="9" customFormat="1" ht="17.100000000000001" customHeight="1" x14ac:dyDescent="0.2">
      <c r="A43" s="26">
        <v>1600</v>
      </c>
      <c r="B43" s="19" t="s">
        <v>434</v>
      </c>
      <c r="C43" s="20">
        <f t="shared" ref="C43:M43" si="12">+C44</f>
        <v>19344824</v>
      </c>
      <c r="D43" s="20">
        <f t="shared" si="12"/>
        <v>0</v>
      </c>
      <c r="E43" s="20">
        <f t="shared" si="12"/>
        <v>19341250</v>
      </c>
      <c r="F43" s="20">
        <f t="shared" si="12"/>
        <v>0</v>
      </c>
      <c r="G43" s="20">
        <f t="shared" si="12"/>
        <v>0</v>
      </c>
      <c r="H43" s="20">
        <f t="shared" si="12"/>
        <v>0</v>
      </c>
      <c r="I43" s="20">
        <f t="shared" si="12"/>
        <v>0</v>
      </c>
      <c r="J43" s="20">
        <f t="shared" si="12"/>
        <v>0</v>
      </c>
      <c r="K43" s="20">
        <f t="shared" si="12"/>
        <v>3574</v>
      </c>
      <c r="L43" s="20">
        <f t="shared" si="12"/>
        <v>0</v>
      </c>
      <c r="M43" s="20">
        <f t="shared" si="12"/>
        <v>0</v>
      </c>
    </row>
    <row r="44" spans="1:13" ht="17.100000000000001" customHeight="1" x14ac:dyDescent="0.25">
      <c r="A44" s="27">
        <v>161</v>
      </c>
      <c r="B44" s="21" t="s">
        <v>435</v>
      </c>
      <c r="C44" s="22">
        <f t="shared" ref="C44:M44" si="13">+SUM(C45:C52)</f>
        <v>19344824</v>
      </c>
      <c r="D44" s="22">
        <f t="shared" si="13"/>
        <v>0</v>
      </c>
      <c r="E44" s="22">
        <f t="shared" si="13"/>
        <v>19341250</v>
      </c>
      <c r="F44" s="22">
        <f t="shared" si="13"/>
        <v>0</v>
      </c>
      <c r="G44" s="22">
        <f t="shared" si="13"/>
        <v>0</v>
      </c>
      <c r="H44" s="22">
        <f t="shared" si="13"/>
        <v>0</v>
      </c>
      <c r="I44" s="22">
        <f t="shared" si="13"/>
        <v>0</v>
      </c>
      <c r="J44" s="22">
        <f t="shared" si="13"/>
        <v>0</v>
      </c>
      <c r="K44" s="22">
        <f t="shared" si="13"/>
        <v>3574</v>
      </c>
      <c r="L44" s="22">
        <f t="shared" si="13"/>
        <v>0</v>
      </c>
      <c r="M44" s="22">
        <f t="shared" si="13"/>
        <v>0</v>
      </c>
    </row>
    <row r="45" spans="1:13" ht="17.100000000000001" customHeight="1" x14ac:dyDescent="0.25">
      <c r="A45" s="28" t="s">
        <v>420</v>
      </c>
      <c r="B45" s="21" t="s">
        <v>436</v>
      </c>
      <c r="C45" s="22">
        <f t="shared" ref="C45:C52" si="14">+SUM(D45:M45)</f>
        <v>4112878</v>
      </c>
      <c r="D45" s="22">
        <f>+SUMIF('TOTAL RECURSOS 2014'!$P:$P,CONCATENATE("O001",$A45,1,$F$8),'TOTAL RECURSOS 2014'!$N:$N)</f>
        <v>0</v>
      </c>
      <c r="E45" s="22">
        <f>+SUMIF('TOTAL RECURSOS 2014'!$P:$P,CONCATENATE("M001",$A45,1,$F$8),'TOTAL RECURSOS 2014'!$N:$N)</f>
        <v>4109304</v>
      </c>
      <c r="F45" s="22">
        <f>+SUMIF('TOTAL RECURSOS 2014'!$P:$P,CONCATENATE("E006",$A45,1,$F$8),'TOTAL RECURSOS 2014'!$N:$N)</f>
        <v>0</v>
      </c>
      <c r="G45" s="22">
        <f>+SUMIF('TOTAL RECURSOS 2014'!$P:$P,CONCATENATE("E006",$A45,1,$G$8),'TOTAL RECURSOS 2014'!$N:$N)</f>
        <v>0</v>
      </c>
      <c r="H45" s="22">
        <f>+SUMIF('TOTAL RECURSOS 2014'!$P:$P,CONCATENATE("K024",$A45,1,$H$8),'TOTAL RECURSOS 2014'!$N:$N)</f>
        <v>0</v>
      </c>
      <c r="I45" s="22">
        <f>+SUMIF('TOTAL RECURSOS 2014'!$P:$P,CONCATENATE("O001",$A45,4,$F$8),'TOTAL RECURSOS 2014'!$N:$N)</f>
        <v>0</v>
      </c>
      <c r="J45" s="22">
        <f>+SUMIF('TOTAL RECURSOS 2014'!$P:$P,CONCATENATE("M001",$A45,4,$F$8),'TOTAL RECURSOS 2014'!$N:$N)</f>
        <v>0</v>
      </c>
      <c r="K45" s="22">
        <f>+SUMIF('TOTAL RECURSOS 2014'!$P:$P,CONCATENATE("E006",$A45,4,$F$8),'TOTAL RECURSOS 2014'!$N:$N)</f>
        <v>3574</v>
      </c>
      <c r="L45" s="22">
        <f>+SUMIF('TOTAL RECURSOS 2014'!$P:$P,CONCATENATE("E006",$A45,4,$G$8),'TOTAL RECURSOS 2014'!$N:$N)</f>
        <v>0</v>
      </c>
      <c r="M45" s="22">
        <f>+SUMIF('TOTAL RECURSOS 2014'!$P:$P,CONCATENATE("K024",$A45,4,$H$8),'TOTAL RECURSOS 2014'!$N:$N)</f>
        <v>0</v>
      </c>
    </row>
    <row r="46" spans="1:13" ht="17.100000000000001" customHeight="1" x14ac:dyDescent="0.25">
      <c r="A46" s="28">
        <v>16102</v>
      </c>
      <c r="B46" s="21" t="s">
        <v>437</v>
      </c>
      <c r="C46" s="22">
        <f t="shared" si="14"/>
        <v>15000000</v>
      </c>
      <c r="D46" s="22">
        <f>+SUMIF('TOTAL RECURSOS 2014'!$P:$P,CONCATENATE("O001",$A46,1,$F$8),'TOTAL RECURSOS 2014'!$N:$N)</f>
        <v>0</v>
      </c>
      <c r="E46" s="22">
        <f>+SUMIF('TOTAL RECURSOS 2014'!$P:$P,CONCATENATE("M001",$A46,1,$F$8),'TOTAL RECURSOS 2014'!$N:$N)</f>
        <v>15000000</v>
      </c>
      <c r="F46" s="22">
        <f>+SUMIF('TOTAL RECURSOS 2014'!$P:$P,CONCATENATE("E006",$A46,1,$F$8),'TOTAL RECURSOS 2014'!$N:$N)</f>
        <v>0</v>
      </c>
      <c r="G46" s="22">
        <f>+SUMIF('TOTAL RECURSOS 2014'!$P:$P,CONCATENATE("E006",$A46,1,$G$8),'TOTAL RECURSOS 2014'!$N:$N)</f>
        <v>0</v>
      </c>
      <c r="H46" s="22">
        <f>+SUMIF('TOTAL RECURSOS 2014'!$P:$P,CONCATENATE("K024",$A46,1,$H$8),'TOTAL RECURSOS 2014'!$N:$N)</f>
        <v>0</v>
      </c>
      <c r="I46" s="22">
        <f>+SUMIF('TOTAL RECURSOS 2014'!$P:$P,CONCATENATE("O001",$A46,4,$F$8),'TOTAL RECURSOS 2014'!$N:$N)</f>
        <v>0</v>
      </c>
      <c r="J46" s="22">
        <f>+SUMIF('TOTAL RECURSOS 2014'!$P:$P,CONCATENATE("M001",$A46,4,$F$8),'TOTAL RECURSOS 2014'!$N:$N)</f>
        <v>0</v>
      </c>
      <c r="K46" s="22">
        <f>+SUMIF('TOTAL RECURSOS 2014'!$P:$P,CONCATENATE("E006",$A46,4,$F$8),'TOTAL RECURSOS 2014'!$N:$N)</f>
        <v>0</v>
      </c>
      <c r="L46" s="22">
        <f>+SUMIF('TOTAL RECURSOS 2014'!$P:$P,CONCATENATE("E006",$A46,4,$G$8),'TOTAL RECURSOS 2014'!$N:$N)</f>
        <v>0</v>
      </c>
      <c r="M46" s="22">
        <f>+SUMIF('TOTAL RECURSOS 2014'!$P:$P,CONCATENATE("K024",$A46,4,$H$8),'TOTAL RECURSOS 2014'!$N:$N)</f>
        <v>0</v>
      </c>
    </row>
    <row r="47" spans="1:13" ht="17.100000000000001" customHeight="1" x14ac:dyDescent="0.25">
      <c r="A47" s="28" t="s">
        <v>419</v>
      </c>
      <c r="B47" s="21" t="s">
        <v>437</v>
      </c>
      <c r="C47" s="22">
        <f t="shared" si="14"/>
        <v>3574</v>
      </c>
      <c r="D47" s="22">
        <f>+SUMIF('TOTAL RECURSOS 2014'!$P:$P,CONCATENATE("O001",$A47,1,$F$8),'TOTAL RECURSOS 2014'!$N:$N)</f>
        <v>0</v>
      </c>
      <c r="E47" s="22">
        <f>+SUMIF('TOTAL RECURSOS 2014'!$P:$P,CONCATENATE("M001",$A47,1,$F$8),'TOTAL RECURSOS 2014'!$N:$N)</f>
        <v>3574</v>
      </c>
      <c r="F47" s="22">
        <f>+SUMIF('TOTAL RECURSOS 2014'!$P:$P,CONCATENATE("E006",$A47,1,$F$8),'TOTAL RECURSOS 2014'!$N:$N)</f>
        <v>0</v>
      </c>
      <c r="G47" s="22">
        <f>+SUMIF('TOTAL RECURSOS 2014'!$P:$P,CONCATENATE("E006",$A47,1,$G$8),'TOTAL RECURSOS 2014'!$N:$N)</f>
        <v>0</v>
      </c>
      <c r="H47" s="22">
        <f>+SUMIF('TOTAL RECURSOS 2014'!$P:$P,CONCATENATE("K024",$A47,1,$H$8),'TOTAL RECURSOS 2014'!$N:$N)</f>
        <v>0</v>
      </c>
      <c r="I47" s="22">
        <f>+SUMIF('TOTAL RECURSOS 2014'!$P:$P,CONCATENATE("O001",$A47,4,$F$8),'TOTAL RECURSOS 2014'!$N:$N)</f>
        <v>0</v>
      </c>
      <c r="J47" s="22">
        <f>+SUMIF('TOTAL RECURSOS 2014'!$P:$P,CONCATENATE("M001",$A47,4,$F$8),'TOTAL RECURSOS 2014'!$N:$N)</f>
        <v>0</v>
      </c>
      <c r="K47" s="22">
        <f>+SUMIF('TOTAL RECURSOS 2014'!$P:$P,CONCATENATE("E006",$A47,4,$F$8),'TOTAL RECURSOS 2014'!$N:$N)</f>
        <v>0</v>
      </c>
      <c r="L47" s="22">
        <f>+SUMIF('TOTAL RECURSOS 2014'!$P:$P,CONCATENATE("E006",$A47,4,$G$8),'TOTAL RECURSOS 2014'!$N:$N)</f>
        <v>0</v>
      </c>
      <c r="M47" s="22">
        <f>+SUMIF('TOTAL RECURSOS 2014'!$P:$P,CONCATENATE("K024",$A47,4,$H$8),'TOTAL RECURSOS 2014'!$N:$N)</f>
        <v>0</v>
      </c>
    </row>
    <row r="48" spans="1:13" ht="17.100000000000001" customHeight="1" x14ac:dyDescent="0.25">
      <c r="A48" s="28" t="s">
        <v>418</v>
      </c>
      <c r="B48" s="21" t="s">
        <v>439</v>
      </c>
      <c r="C48" s="22">
        <f t="shared" si="14"/>
        <v>85458</v>
      </c>
      <c r="D48" s="22">
        <f>+SUMIF('TOTAL RECURSOS 2014'!$P:$P,CONCATENATE("O001",$A48,1,$F$8),'TOTAL RECURSOS 2014'!$N:$N)</f>
        <v>0</v>
      </c>
      <c r="E48" s="22">
        <f>+SUMIF('TOTAL RECURSOS 2014'!$P:$P,CONCATENATE("M001",$A48,1,$F$8),'TOTAL RECURSOS 2014'!$N:$N)</f>
        <v>85458</v>
      </c>
      <c r="F48" s="22">
        <f>+SUMIF('TOTAL RECURSOS 2014'!$P:$P,CONCATENATE("E006",$A48,1,$F$8),'TOTAL RECURSOS 2014'!$N:$N)</f>
        <v>0</v>
      </c>
      <c r="G48" s="22">
        <f>+SUMIF('TOTAL RECURSOS 2014'!$P:$P,CONCATENATE("E006",$A48,1,$G$8),'TOTAL RECURSOS 2014'!$N:$N)</f>
        <v>0</v>
      </c>
      <c r="H48" s="22">
        <f>+SUMIF('TOTAL RECURSOS 2014'!$P:$P,CONCATENATE("K024",$A48,1,$H$8),'TOTAL RECURSOS 2014'!$N:$N)</f>
        <v>0</v>
      </c>
      <c r="I48" s="22">
        <f>+SUMIF('TOTAL RECURSOS 2014'!$P:$P,CONCATENATE("O001",$A48,4,$F$8),'TOTAL RECURSOS 2014'!$N:$N)</f>
        <v>0</v>
      </c>
      <c r="J48" s="22">
        <f>+SUMIF('TOTAL RECURSOS 2014'!$P:$P,CONCATENATE("M001",$A48,4,$F$8),'TOTAL RECURSOS 2014'!$N:$N)</f>
        <v>0</v>
      </c>
      <c r="K48" s="22">
        <f>+SUMIF('TOTAL RECURSOS 2014'!$P:$P,CONCATENATE("E006",$A48,4,$F$8),'TOTAL RECURSOS 2014'!$N:$N)</f>
        <v>0</v>
      </c>
      <c r="L48" s="22">
        <f>+SUMIF('TOTAL RECURSOS 2014'!$P:$P,CONCATENATE("E006",$A48,4,$G$8),'TOTAL RECURSOS 2014'!$N:$N)</f>
        <v>0</v>
      </c>
      <c r="M48" s="22">
        <f>+SUMIF('TOTAL RECURSOS 2014'!$P:$P,CONCATENATE("K024",$A48,4,$H$8),'TOTAL RECURSOS 2014'!$N:$N)</f>
        <v>0</v>
      </c>
    </row>
    <row r="49" spans="1:13" ht="17.100000000000001" customHeight="1" x14ac:dyDescent="0.25">
      <c r="A49" s="28" t="s">
        <v>417</v>
      </c>
      <c r="B49" s="21" t="s">
        <v>440</v>
      </c>
      <c r="C49" s="22">
        <f t="shared" si="14"/>
        <v>42849</v>
      </c>
      <c r="D49" s="22">
        <f>+SUMIF('TOTAL RECURSOS 2014'!$P:$P,CONCATENATE("O001",$A49,1,$F$8),'TOTAL RECURSOS 2014'!$N:$N)</f>
        <v>0</v>
      </c>
      <c r="E49" s="22">
        <f>+SUMIF('TOTAL RECURSOS 2014'!$P:$P,CONCATENATE("M001",$A49,1,$F$8),'TOTAL RECURSOS 2014'!$N:$N)</f>
        <v>42849</v>
      </c>
      <c r="F49" s="22">
        <f>+SUMIF('TOTAL RECURSOS 2014'!$P:$P,CONCATENATE("E006",$A49,1,$F$8),'TOTAL RECURSOS 2014'!$N:$N)</f>
        <v>0</v>
      </c>
      <c r="G49" s="22">
        <f>+SUMIF('TOTAL RECURSOS 2014'!$P:$P,CONCATENATE("E006",$A49,1,$G$8),'TOTAL RECURSOS 2014'!$N:$N)</f>
        <v>0</v>
      </c>
      <c r="H49" s="22">
        <f>+SUMIF('TOTAL RECURSOS 2014'!$P:$P,CONCATENATE("K024",$A49,1,$H$8),'TOTAL RECURSOS 2014'!$N:$N)</f>
        <v>0</v>
      </c>
      <c r="I49" s="22">
        <f>+SUMIF('TOTAL RECURSOS 2014'!$P:$P,CONCATENATE("O001",$A49,4,$F$8),'TOTAL RECURSOS 2014'!$N:$N)</f>
        <v>0</v>
      </c>
      <c r="J49" s="22">
        <f>+SUMIF('TOTAL RECURSOS 2014'!$P:$P,CONCATENATE("M001",$A49,4,$F$8),'TOTAL RECURSOS 2014'!$N:$N)</f>
        <v>0</v>
      </c>
      <c r="K49" s="22">
        <f>+SUMIF('TOTAL RECURSOS 2014'!$P:$P,CONCATENATE("E006",$A49,4,$F$8),'TOTAL RECURSOS 2014'!$N:$N)</f>
        <v>0</v>
      </c>
      <c r="L49" s="22">
        <f>+SUMIF('TOTAL RECURSOS 2014'!$P:$P,CONCATENATE("E006",$A49,4,$G$8),'TOTAL RECURSOS 2014'!$N:$N)</f>
        <v>0</v>
      </c>
      <c r="M49" s="22">
        <f>+SUMIF('TOTAL RECURSOS 2014'!$P:$P,CONCATENATE("K024",$A49,4,$H$8),'TOTAL RECURSOS 2014'!$N:$N)</f>
        <v>0</v>
      </c>
    </row>
    <row r="50" spans="1:13" ht="17.100000000000001" customHeight="1" x14ac:dyDescent="0.25">
      <c r="A50" s="28" t="s">
        <v>416</v>
      </c>
      <c r="B50" s="21" t="s">
        <v>438</v>
      </c>
      <c r="C50" s="22">
        <f t="shared" si="14"/>
        <v>17139</v>
      </c>
      <c r="D50" s="22">
        <f>+SUMIF('TOTAL RECURSOS 2014'!$P:$P,CONCATENATE("O001",$A50,1,$F$8),'TOTAL RECURSOS 2014'!$N:$N)</f>
        <v>0</v>
      </c>
      <c r="E50" s="22">
        <f>+SUMIF('TOTAL RECURSOS 2014'!$P:$P,CONCATENATE("M001",$A50,1,$F$8),'TOTAL RECURSOS 2014'!$N:$N)</f>
        <v>17139</v>
      </c>
      <c r="F50" s="22">
        <f>+SUMIF('TOTAL RECURSOS 2014'!$P:$P,CONCATENATE("E006",$A50,1,$F$8),'TOTAL RECURSOS 2014'!$N:$N)</f>
        <v>0</v>
      </c>
      <c r="G50" s="22">
        <f>+SUMIF('TOTAL RECURSOS 2014'!$P:$P,CONCATENATE("E006",$A50,1,$G$8),'TOTAL RECURSOS 2014'!$N:$N)</f>
        <v>0</v>
      </c>
      <c r="H50" s="22">
        <f>+SUMIF('TOTAL RECURSOS 2014'!$P:$P,CONCATENATE("K024",$A50,1,$H$8),'TOTAL RECURSOS 2014'!$N:$N)</f>
        <v>0</v>
      </c>
      <c r="I50" s="22">
        <f>+SUMIF('TOTAL RECURSOS 2014'!$P:$P,CONCATENATE("O001",$A50,4,$F$8),'TOTAL RECURSOS 2014'!$N:$N)</f>
        <v>0</v>
      </c>
      <c r="J50" s="22">
        <f>+SUMIF('TOTAL RECURSOS 2014'!$P:$P,CONCATENATE("M001",$A50,4,$F$8),'TOTAL RECURSOS 2014'!$N:$N)</f>
        <v>0</v>
      </c>
      <c r="K50" s="22">
        <f>+SUMIF('TOTAL RECURSOS 2014'!$P:$P,CONCATENATE("E006",$A50,4,$F$8),'TOTAL RECURSOS 2014'!$N:$N)</f>
        <v>0</v>
      </c>
      <c r="L50" s="22">
        <f>+SUMIF('TOTAL RECURSOS 2014'!$P:$P,CONCATENATE("E006",$A50,4,$G$8),'TOTAL RECURSOS 2014'!$N:$N)</f>
        <v>0</v>
      </c>
      <c r="M50" s="22">
        <f>+SUMIF('TOTAL RECURSOS 2014'!$P:$P,CONCATENATE("K024",$A50,4,$H$8),'TOTAL RECURSOS 2014'!$N:$N)</f>
        <v>0</v>
      </c>
    </row>
    <row r="51" spans="1:13" ht="17.100000000000001" customHeight="1" x14ac:dyDescent="0.25">
      <c r="A51" s="28">
        <v>16107</v>
      </c>
      <c r="B51" s="21" t="s">
        <v>441</v>
      </c>
      <c r="C51" s="22">
        <f t="shared" si="14"/>
        <v>27210</v>
      </c>
      <c r="D51" s="22">
        <f>+SUMIF('TOTAL RECURSOS 2014'!$P:$P,CONCATENATE("O001",$A51,1,$F$8),'TOTAL RECURSOS 2014'!$N:$N)</f>
        <v>0</v>
      </c>
      <c r="E51" s="22">
        <f>+SUMIF('TOTAL RECURSOS 2014'!$P:$P,CONCATENATE("M001",$A51,1,$F$8),'TOTAL RECURSOS 2014'!$N:$N)</f>
        <v>27210</v>
      </c>
      <c r="F51" s="22">
        <f>+SUMIF('TOTAL RECURSOS 2014'!$P:$P,CONCATENATE("E006",$A51,1,$F$8),'TOTAL RECURSOS 2014'!$N:$N)</f>
        <v>0</v>
      </c>
      <c r="G51" s="22">
        <f>+SUMIF('TOTAL RECURSOS 2014'!$P:$P,CONCATENATE("E006",$A51,1,$G$8),'TOTAL RECURSOS 2014'!$N:$N)</f>
        <v>0</v>
      </c>
      <c r="H51" s="22">
        <f>+SUMIF('TOTAL RECURSOS 2014'!$P:$P,CONCATENATE("K024",$A51,1,$H$8),'TOTAL RECURSOS 2014'!$N:$N)</f>
        <v>0</v>
      </c>
      <c r="I51" s="22">
        <f>+SUMIF('TOTAL RECURSOS 2014'!$P:$P,CONCATENATE("O001",$A51,4,$F$8),'TOTAL RECURSOS 2014'!$N:$N)</f>
        <v>0</v>
      </c>
      <c r="J51" s="22">
        <f>+SUMIF('TOTAL RECURSOS 2014'!$P:$P,CONCATENATE("M001",$A51,4,$F$8),'TOTAL RECURSOS 2014'!$N:$N)</f>
        <v>0</v>
      </c>
      <c r="K51" s="22">
        <f>+SUMIF('TOTAL RECURSOS 2014'!$P:$P,CONCATENATE("E006",$A51,4,$F$8),'TOTAL RECURSOS 2014'!$N:$N)</f>
        <v>0</v>
      </c>
      <c r="L51" s="22">
        <f>+SUMIF('TOTAL RECURSOS 2014'!$P:$P,CONCATENATE("E006",$A51,4,$G$8),'TOTAL RECURSOS 2014'!$N:$N)</f>
        <v>0</v>
      </c>
      <c r="M51" s="22">
        <f>+SUMIF('TOTAL RECURSOS 2014'!$P:$P,CONCATENATE("K024",$A51,4,$H$8),'TOTAL RECURSOS 2014'!$N:$N)</f>
        <v>0</v>
      </c>
    </row>
    <row r="52" spans="1:13" ht="17.100000000000001" customHeight="1" x14ac:dyDescent="0.25">
      <c r="A52" s="28">
        <v>16108</v>
      </c>
      <c r="B52" s="21" t="s">
        <v>442</v>
      </c>
      <c r="C52" s="22">
        <f t="shared" si="14"/>
        <v>55716</v>
      </c>
      <c r="D52" s="22">
        <f>+SUMIF('TOTAL RECURSOS 2014'!$P:$P,CONCATENATE("O001",$A52,1,$F$8),'TOTAL RECURSOS 2014'!$N:$N)</f>
        <v>0</v>
      </c>
      <c r="E52" s="22">
        <f>+SUMIF('TOTAL RECURSOS 2014'!$P:$P,CONCATENATE("M001",$A52,1,$F$8),'TOTAL RECURSOS 2014'!$N:$N)</f>
        <v>55716</v>
      </c>
      <c r="F52" s="22">
        <f>+SUMIF('TOTAL RECURSOS 2014'!$P:$P,CONCATENATE("E006",$A52,1,$F$8),'TOTAL RECURSOS 2014'!$N:$N)</f>
        <v>0</v>
      </c>
      <c r="G52" s="22">
        <f>+SUMIF('TOTAL RECURSOS 2014'!$P:$P,CONCATENATE("E006",$A52,1,$G$8),'TOTAL RECURSOS 2014'!$N:$N)</f>
        <v>0</v>
      </c>
      <c r="H52" s="22">
        <f>+SUMIF('TOTAL RECURSOS 2014'!$P:$P,CONCATENATE("K024",$A52,1,$H$8),'TOTAL RECURSOS 2014'!$N:$N)</f>
        <v>0</v>
      </c>
      <c r="I52" s="22">
        <f>+SUMIF('TOTAL RECURSOS 2014'!$P:$P,CONCATENATE("O001",$A52,4,$F$8),'TOTAL RECURSOS 2014'!$N:$N)</f>
        <v>0</v>
      </c>
      <c r="J52" s="22">
        <f>+SUMIF('TOTAL RECURSOS 2014'!$P:$P,CONCATENATE("M001",$A52,4,$F$8),'TOTAL RECURSOS 2014'!$N:$N)</f>
        <v>0</v>
      </c>
      <c r="K52" s="22">
        <f>+SUMIF('TOTAL RECURSOS 2014'!$P:$P,CONCATENATE("E006",$A52,4,$F$8),'TOTAL RECURSOS 2014'!$N:$N)</f>
        <v>0</v>
      </c>
      <c r="L52" s="22">
        <f>+SUMIF('TOTAL RECURSOS 2014'!$P:$P,CONCATENATE("E006",$A52,4,$G$8),'TOTAL RECURSOS 2014'!$N:$N)</f>
        <v>0</v>
      </c>
      <c r="M52" s="22">
        <f>+SUMIF('TOTAL RECURSOS 2014'!$P:$P,CONCATENATE("K024",$A52,4,$H$8),'TOTAL RECURSOS 2014'!$N:$N)</f>
        <v>0</v>
      </c>
    </row>
    <row r="53" spans="1:13" s="9" customFormat="1" ht="17.100000000000001" customHeight="1" x14ac:dyDescent="0.2">
      <c r="A53" s="23">
        <v>2000</v>
      </c>
      <c r="B53" s="24" t="s">
        <v>237</v>
      </c>
      <c r="C53" s="18">
        <f t="shared" ref="C53:M53" si="15">+C54+C66+C72++C91+C102+C107+C114</f>
        <v>23403400</v>
      </c>
      <c r="D53" s="18">
        <f t="shared" si="15"/>
        <v>0</v>
      </c>
      <c r="E53" s="18">
        <f t="shared" si="15"/>
        <v>0</v>
      </c>
      <c r="F53" s="18">
        <f t="shared" si="15"/>
        <v>1206400</v>
      </c>
      <c r="G53" s="18">
        <f t="shared" si="15"/>
        <v>0</v>
      </c>
      <c r="H53" s="18">
        <f t="shared" si="15"/>
        <v>0</v>
      </c>
      <c r="I53" s="18">
        <f t="shared" si="15"/>
        <v>56000</v>
      </c>
      <c r="J53" s="18">
        <f t="shared" si="15"/>
        <v>198000</v>
      </c>
      <c r="K53" s="18">
        <f t="shared" si="15"/>
        <v>21943000</v>
      </c>
      <c r="L53" s="18">
        <f t="shared" si="15"/>
        <v>0</v>
      </c>
      <c r="M53" s="18">
        <f t="shared" si="15"/>
        <v>0</v>
      </c>
    </row>
    <row r="54" spans="1:13" s="9" customFormat="1" ht="17.100000000000001" customHeight="1" x14ac:dyDescent="0.2">
      <c r="A54" s="26">
        <v>2100</v>
      </c>
      <c r="B54" s="19" t="s">
        <v>238</v>
      </c>
      <c r="C54" s="20">
        <f t="shared" ref="C54:M54" si="16">+C55+C57+C59+C61+C64</f>
        <v>2579000</v>
      </c>
      <c r="D54" s="20">
        <f t="shared" si="16"/>
        <v>0</v>
      </c>
      <c r="E54" s="20">
        <f t="shared" si="16"/>
        <v>0</v>
      </c>
      <c r="F54" s="20">
        <f t="shared" si="16"/>
        <v>0</v>
      </c>
      <c r="G54" s="20">
        <f t="shared" si="16"/>
        <v>0</v>
      </c>
      <c r="H54" s="20">
        <f t="shared" si="16"/>
        <v>0</v>
      </c>
      <c r="I54" s="20">
        <f t="shared" si="16"/>
        <v>6000</v>
      </c>
      <c r="J54" s="20">
        <f t="shared" si="16"/>
        <v>38000</v>
      </c>
      <c r="K54" s="20">
        <f t="shared" si="16"/>
        <v>2535000</v>
      </c>
      <c r="L54" s="20">
        <f t="shared" si="16"/>
        <v>0</v>
      </c>
      <c r="M54" s="20">
        <f t="shared" si="16"/>
        <v>0</v>
      </c>
    </row>
    <row r="55" spans="1:13" ht="17.100000000000001" customHeight="1" x14ac:dyDescent="0.25">
      <c r="A55" s="27" t="s">
        <v>128</v>
      </c>
      <c r="B55" s="21" t="s">
        <v>239</v>
      </c>
      <c r="C55" s="22">
        <f t="shared" ref="C55:M55" si="17">+C56</f>
        <v>629900</v>
      </c>
      <c r="D55" s="22">
        <f t="shared" si="17"/>
        <v>0</v>
      </c>
      <c r="E55" s="22">
        <f t="shared" si="17"/>
        <v>0</v>
      </c>
      <c r="F55" s="22">
        <f t="shared" si="17"/>
        <v>0</v>
      </c>
      <c r="G55" s="22">
        <f t="shared" si="17"/>
        <v>0</v>
      </c>
      <c r="H55" s="22">
        <f t="shared" si="17"/>
        <v>0</v>
      </c>
      <c r="I55" s="22">
        <f t="shared" si="17"/>
        <v>5000</v>
      </c>
      <c r="J55" s="22">
        <f t="shared" si="17"/>
        <v>15000</v>
      </c>
      <c r="K55" s="22">
        <f t="shared" si="17"/>
        <v>609900</v>
      </c>
      <c r="L55" s="22">
        <f t="shared" si="17"/>
        <v>0</v>
      </c>
      <c r="M55" s="22">
        <f t="shared" si="17"/>
        <v>0</v>
      </c>
    </row>
    <row r="56" spans="1:13" ht="17.100000000000001" customHeight="1" x14ac:dyDescent="0.25">
      <c r="A56" s="28" t="s">
        <v>25</v>
      </c>
      <c r="B56" s="21" t="s">
        <v>240</v>
      </c>
      <c r="C56" s="22">
        <f>+SUM(D56:M56)</f>
        <v>629900</v>
      </c>
      <c r="D56" s="22">
        <f>+SUMIF('TOTAL RECURSOS 2014'!$P:$P,CONCATENATE("O001",$A56,1,$F$8),'TOTAL RECURSOS 2014'!$N:$N)</f>
        <v>0</v>
      </c>
      <c r="E56" s="22">
        <f>+SUMIF('TOTAL RECURSOS 2014'!$P:$P,CONCATENATE("M001",$A56,1,$F$8),'TOTAL RECURSOS 2014'!$N:$N)</f>
        <v>0</v>
      </c>
      <c r="F56" s="22">
        <f>+SUMIF('TOTAL RECURSOS 2014'!$P:$P,CONCATENATE("E006",$A56,1,$F$8),'TOTAL RECURSOS 2014'!$N:$N)</f>
        <v>0</v>
      </c>
      <c r="G56" s="22">
        <f>+SUMIF('TOTAL RECURSOS 2014'!$P:$P,CONCATENATE("E006",$A56,1,$G$8),'TOTAL RECURSOS 2014'!$N:$N)</f>
        <v>0</v>
      </c>
      <c r="H56" s="22">
        <f>+SUMIF('TOTAL RECURSOS 2014'!$P:$P,CONCATENATE("K024",$A56,1,$H$8),'TOTAL RECURSOS 2014'!$N:$N)</f>
        <v>0</v>
      </c>
      <c r="I56" s="22">
        <f>+SUMIF('TOTAL RECURSOS 2014'!$P:$P,CONCATENATE("O001",$A56,4,$F$8),'TOTAL RECURSOS 2014'!$N:$N)</f>
        <v>5000</v>
      </c>
      <c r="J56" s="22">
        <f>+SUMIF('TOTAL RECURSOS 2014'!$P:$P,CONCATENATE("M001",$A56,4,$F$8),'TOTAL RECURSOS 2014'!$N:$N)</f>
        <v>15000</v>
      </c>
      <c r="K56" s="22">
        <f>+SUMIF('TOTAL RECURSOS 2014'!$P:$P,CONCATENATE("E006",$A56,4,$F$8),'TOTAL RECURSOS 2014'!$N:$N)</f>
        <v>609900</v>
      </c>
      <c r="L56" s="22">
        <f>+SUMIF('TOTAL RECURSOS 2014'!$P:$P,CONCATENATE("E006",$A56,4,$G$8),'TOTAL RECURSOS 2014'!$N:$N)</f>
        <v>0</v>
      </c>
      <c r="M56" s="22">
        <f>+SUMIF('TOTAL RECURSOS 2014'!$P:$P,CONCATENATE("K024",$A56,4,$H$8),'TOTAL RECURSOS 2014'!$N:$N)</f>
        <v>0</v>
      </c>
    </row>
    <row r="57" spans="1:13" ht="17.100000000000001" customHeight="1" x14ac:dyDescent="0.25">
      <c r="A57" s="27" t="s">
        <v>129</v>
      </c>
      <c r="B57" s="21" t="s">
        <v>241</v>
      </c>
      <c r="C57" s="22">
        <f t="shared" ref="C57:M57" si="18">+C58</f>
        <v>0</v>
      </c>
      <c r="D57" s="22">
        <f t="shared" si="18"/>
        <v>0</v>
      </c>
      <c r="E57" s="22">
        <f t="shared" si="18"/>
        <v>0</v>
      </c>
      <c r="F57" s="22">
        <f t="shared" si="18"/>
        <v>0</v>
      </c>
      <c r="G57" s="22">
        <f t="shared" si="18"/>
        <v>0</v>
      </c>
      <c r="H57" s="22">
        <f t="shared" si="18"/>
        <v>0</v>
      </c>
      <c r="I57" s="22">
        <f t="shared" si="18"/>
        <v>0</v>
      </c>
      <c r="J57" s="22">
        <f t="shared" si="18"/>
        <v>0</v>
      </c>
      <c r="K57" s="22">
        <f t="shared" si="18"/>
        <v>0</v>
      </c>
      <c r="L57" s="22">
        <f t="shared" si="18"/>
        <v>0</v>
      </c>
      <c r="M57" s="22">
        <f t="shared" si="18"/>
        <v>0</v>
      </c>
    </row>
    <row r="58" spans="1:13" ht="17.100000000000001" customHeight="1" x14ac:dyDescent="0.25">
      <c r="A58" s="28" t="s">
        <v>72</v>
      </c>
      <c r="B58" s="21" t="s">
        <v>241</v>
      </c>
      <c r="C58" s="22">
        <f>+SUM(D58:M58)</f>
        <v>0</v>
      </c>
      <c r="D58" s="22">
        <f>+SUMIF('TOTAL RECURSOS 2014'!$P:$P,CONCATENATE("O001",$A58,1,$F$8),'TOTAL RECURSOS 2014'!$N:$N)</f>
        <v>0</v>
      </c>
      <c r="E58" s="22">
        <f>+SUMIF('TOTAL RECURSOS 2014'!$P:$P,CONCATENATE("M001",$A58,1,$F$8),'TOTAL RECURSOS 2014'!$N:$N)</f>
        <v>0</v>
      </c>
      <c r="F58" s="22">
        <f>+SUMIF('TOTAL RECURSOS 2014'!$P:$P,CONCATENATE("E006",$A58,1,$F$8),'TOTAL RECURSOS 2014'!$N:$N)</f>
        <v>0</v>
      </c>
      <c r="G58" s="22">
        <f>+SUMIF('TOTAL RECURSOS 2014'!$P:$P,CONCATENATE("E006",$A58,1,$G$8),'TOTAL RECURSOS 2014'!$N:$N)</f>
        <v>0</v>
      </c>
      <c r="H58" s="22">
        <f>+SUMIF('TOTAL RECURSOS 2014'!$P:$P,CONCATENATE("K024",$A58,1,$H$8),'TOTAL RECURSOS 2014'!$N:$N)</f>
        <v>0</v>
      </c>
      <c r="I58" s="22">
        <f>+SUMIF('TOTAL RECURSOS 2014'!$P:$P,CONCATENATE("O001",$A58,4,$F$8),'TOTAL RECURSOS 2014'!$N:$N)</f>
        <v>0</v>
      </c>
      <c r="J58" s="22">
        <f>+SUMIF('TOTAL RECURSOS 2014'!$P:$P,CONCATENATE("M001",$A58,4,$F$8),'TOTAL RECURSOS 2014'!$N:$N)</f>
        <v>0</v>
      </c>
      <c r="K58" s="22">
        <f>+SUMIF('TOTAL RECURSOS 2014'!$P:$P,CONCATENATE("E006",$A58,4,$F$8),'TOTAL RECURSOS 2014'!$N:$N)</f>
        <v>0</v>
      </c>
      <c r="L58" s="22">
        <f>+SUMIF('TOTAL RECURSOS 2014'!$P:$P,CONCATENATE("E006",$A58,4,$G$8),'TOTAL RECURSOS 2014'!$N:$N)</f>
        <v>0</v>
      </c>
      <c r="M58" s="22">
        <f>+SUMIF('TOTAL RECURSOS 2014'!$P:$P,CONCATENATE("K024",$A58,4,$H$8),'TOTAL RECURSOS 2014'!$N:$N)</f>
        <v>0</v>
      </c>
    </row>
    <row r="59" spans="1:13" ht="17.100000000000001" customHeight="1" x14ac:dyDescent="0.25">
      <c r="A59" s="27" t="s">
        <v>130</v>
      </c>
      <c r="B59" s="21" t="s">
        <v>242</v>
      </c>
      <c r="C59" s="22">
        <f t="shared" ref="C59:M59" si="19">+C60</f>
        <v>716400</v>
      </c>
      <c r="D59" s="22">
        <f t="shared" si="19"/>
        <v>0</v>
      </c>
      <c r="E59" s="22">
        <f t="shared" si="19"/>
        <v>0</v>
      </c>
      <c r="F59" s="22">
        <f t="shared" si="19"/>
        <v>0</v>
      </c>
      <c r="G59" s="22">
        <f t="shared" si="19"/>
        <v>0</v>
      </c>
      <c r="H59" s="22">
        <f t="shared" si="19"/>
        <v>0</v>
      </c>
      <c r="I59" s="22">
        <f t="shared" si="19"/>
        <v>0</v>
      </c>
      <c r="J59" s="22">
        <f t="shared" si="19"/>
        <v>8000</v>
      </c>
      <c r="K59" s="22">
        <f t="shared" si="19"/>
        <v>708400</v>
      </c>
      <c r="L59" s="22">
        <f t="shared" si="19"/>
        <v>0</v>
      </c>
      <c r="M59" s="22">
        <f t="shared" si="19"/>
        <v>0</v>
      </c>
    </row>
    <row r="60" spans="1:13" ht="17.100000000000001" customHeight="1" x14ac:dyDescent="0.25">
      <c r="A60" s="28" t="s">
        <v>26</v>
      </c>
      <c r="B60" s="21" t="s">
        <v>243</v>
      </c>
      <c r="C60" s="22">
        <f>+SUM(D60:M60)</f>
        <v>716400</v>
      </c>
      <c r="D60" s="22">
        <f>+SUMIF('TOTAL RECURSOS 2014'!$P:$P,CONCATENATE("O001",$A60,1,$F$8),'TOTAL RECURSOS 2014'!$N:$N)</f>
        <v>0</v>
      </c>
      <c r="E60" s="22">
        <f>+SUMIF('TOTAL RECURSOS 2014'!$P:$P,CONCATENATE("M001",$A60,1,$F$8),'TOTAL RECURSOS 2014'!$N:$N)</f>
        <v>0</v>
      </c>
      <c r="F60" s="22">
        <f>+SUMIF('TOTAL RECURSOS 2014'!$P:$P,CONCATENATE("E006",$A60,1,$F$8),'TOTAL RECURSOS 2014'!$N:$N)</f>
        <v>0</v>
      </c>
      <c r="G60" s="22">
        <f>+SUMIF('TOTAL RECURSOS 2014'!$P:$P,CONCATENATE("E006",$A60,1,$G$8),'TOTAL RECURSOS 2014'!$N:$N)</f>
        <v>0</v>
      </c>
      <c r="H60" s="22">
        <f>+SUMIF('TOTAL RECURSOS 2014'!$P:$P,CONCATENATE("K024",$A60,1,$H$8),'TOTAL RECURSOS 2014'!$N:$N)</f>
        <v>0</v>
      </c>
      <c r="I60" s="22">
        <f>+SUMIF('TOTAL RECURSOS 2014'!$P:$P,CONCATENATE("O001",$A60,4,$F$8),'TOTAL RECURSOS 2014'!$N:$N)</f>
        <v>0</v>
      </c>
      <c r="J60" s="22">
        <f>+SUMIF('TOTAL RECURSOS 2014'!$P:$P,CONCATENATE("M001",$A60,4,$F$8),'TOTAL RECURSOS 2014'!$N:$N)</f>
        <v>8000</v>
      </c>
      <c r="K60" s="22">
        <f>+SUMIF('TOTAL RECURSOS 2014'!$P:$P,CONCATENATE("E006",$A60,4,$F$8),'TOTAL RECURSOS 2014'!$N:$N)</f>
        <v>708400</v>
      </c>
      <c r="L60" s="22">
        <f>+SUMIF('TOTAL RECURSOS 2014'!$P:$P,CONCATENATE("E006",$A60,4,$G$8),'TOTAL RECURSOS 2014'!$N:$N)</f>
        <v>0</v>
      </c>
      <c r="M60" s="22">
        <f>+SUMIF('TOTAL RECURSOS 2014'!$P:$P,CONCATENATE("K024",$A60,4,$H$8),'TOTAL RECURSOS 2014'!$N:$N)</f>
        <v>0</v>
      </c>
    </row>
    <row r="61" spans="1:13" ht="17.100000000000001" customHeight="1" x14ac:dyDescent="0.25">
      <c r="A61" s="27" t="s">
        <v>131</v>
      </c>
      <c r="B61" s="21" t="s">
        <v>244</v>
      </c>
      <c r="C61" s="22">
        <f t="shared" ref="C61:M61" si="20">+C62+C63</f>
        <v>1162700</v>
      </c>
      <c r="D61" s="22">
        <f t="shared" si="20"/>
        <v>0</v>
      </c>
      <c r="E61" s="22">
        <f t="shared" si="20"/>
        <v>0</v>
      </c>
      <c r="F61" s="22">
        <f t="shared" si="20"/>
        <v>0</v>
      </c>
      <c r="G61" s="22">
        <f t="shared" si="20"/>
        <v>0</v>
      </c>
      <c r="H61" s="22">
        <f t="shared" si="20"/>
        <v>0</v>
      </c>
      <c r="I61" s="22">
        <f t="shared" si="20"/>
        <v>1000</v>
      </c>
      <c r="J61" s="22">
        <f t="shared" si="20"/>
        <v>15000</v>
      </c>
      <c r="K61" s="22">
        <f t="shared" si="20"/>
        <v>1146700</v>
      </c>
      <c r="L61" s="22">
        <f t="shared" si="20"/>
        <v>0</v>
      </c>
      <c r="M61" s="22">
        <f t="shared" si="20"/>
        <v>0</v>
      </c>
    </row>
    <row r="62" spans="1:13" ht="17.100000000000001" customHeight="1" x14ac:dyDescent="0.25">
      <c r="A62" s="28" t="s">
        <v>49</v>
      </c>
      <c r="B62" s="21" t="s">
        <v>245</v>
      </c>
      <c r="C62" s="22">
        <f>+SUM(D62:M62)</f>
        <v>31000</v>
      </c>
      <c r="D62" s="22">
        <f>+SUMIF('TOTAL RECURSOS 2014'!$P:$P,CONCATENATE("O001",$A62,1,$F$8),'TOTAL RECURSOS 2014'!$N:$N)</f>
        <v>0</v>
      </c>
      <c r="E62" s="22">
        <f>+SUMIF('TOTAL RECURSOS 2014'!$P:$P,CONCATENATE("M001",$A62,1,$F$8),'TOTAL RECURSOS 2014'!$N:$N)</f>
        <v>0</v>
      </c>
      <c r="F62" s="22">
        <f>+SUMIF('TOTAL RECURSOS 2014'!$P:$P,CONCATENATE("E006",$A62,1,$F$8),'TOTAL RECURSOS 2014'!$N:$N)</f>
        <v>0</v>
      </c>
      <c r="G62" s="22">
        <f>+SUMIF('TOTAL RECURSOS 2014'!$P:$P,CONCATENATE("E006",$A62,1,$G$8),'TOTAL RECURSOS 2014'!$N:$N)</f>
        <v>0</v>
      </c>
      <c r="H62" s="22">
        <f>+SUMIF('TOTAL RECURSOS 2014'!$P:$P,CONCATENATE("K024",$A62,1,$H$8),'TOTAL RECURSOS 2014'!$N:$N)</f>
        <v>0</v>
      </c>
      <c r="I62" s="22">
        <f>+SUMIF('TOTAL RECURSOS 2014'!$P:$P,CONCATENATE("O001",$A62,4,$F$8),'TOTAL RECURSOS 2014'!$N:$N)</f>
        <v>1000</v>
      </c>
      <c r="J62" s="22">
        <f>+SUMIF('TOTAL RECURSOS 2014'!$P:$P,CONCATENATE("M001",$A62,4,$F$8),'TOTAL RECURSOS 2014'!$N:$N)</f>
        <v>15000</v>
      </c>
      <c r="K62" s="22">
        <f>+SUMIF('TOTAL RECURSOS 2014'!$P:$P,CONCATENATE("E006",$A62,4,$F$8),'TOTAL RECURSOS 2014'!$N:$N)</f>
        <v>15000</v>
      </c>
      <c r="L62" s="22">
        <f>+SUMIF('TOTAL RECURSOS 2014'!$P:$P,CONCATENATE("E006",$A62,4,$G$8),'TOTAL RECURSOS 2014'!$N:$N)</f>
        <v>0</v>
      </c>
      <c r="M62" s="22">
        <f>+SUMIF('TOTAL RECURSOS 2014'!$P:$P,CONCATENATE("K024",$A62,4,$H$8),'TOTAL RECURSOS 2014'!$N:$N)</f>
        <v>0</v>
      </c>
    </row>
    <row r="63" spans="1:13" ht="17.100000000000001" customHeight="1" x14ac:dyDescent="0.25">
      <c r="A63" s="28" t="s">
        <v>73</v>
      </c>
      <c r="B63" s="21" t="s">
        <v>246</v>
      </c>
      <c r="C63" s="22">
        <f>+SUM(D63:M63)</f>
        <v>1131700</v>
      </c>
      <c r="D63" s="22">
        <f>+SUMIF('TOTAL RECURSOS 2014'!$P:$P,CONCATENATE("O001",$A63,1,$F$8),'TOTAL RECURSOS 2014'!$N:$N)</f>
        <v>0</v>
      </c>
      <c r="E63" s="22">
        <f>+SUMIF('TOTAL RECURSOS 2014'!$P:$P,CONCATENATE("M001",$A63,1,$F$8),'TOTAL RECURSOS 2014'!$N:$N)</f>
        <v>0</v>
      </c>
      <c r="F63" s="22">
        <f>+SUMIF('TOTAL RECURSOS 2014'!$P:$P,CONCATENATE("E006",$A63,1,$F$8),'TOTAL RECURSOS 2014'!$N:$N)</f>
        <v>0</v>
      </c>
      <c r="G63" s="22">
        <f>+SUMIF('TOTAL RECURSOS 2014'!$P:$P,CONCATENATE("E006",$A63,1,$G$8),'TOTAL RECURSOS 2014'!$N:$N)</f>
        <v>0</v>
      </c>
      <c r="H63" s="22">
        <f>+SUMIF('TOTAL RECURSOS 2014'!$P:$P,CONCATENATE("K024",$A63,1,$H$8),'TOTAL RECURSOS 2014'!$N:$N)</f>
        <v>0</v>
      </c>
      <c r="I63" s="22">
        <f>+SUMIF('TOTAL RECURSOS 2014'!$P:$P,CONCATENATE("O001",$A63,4,$F$8),'TOTAL RECURSOS 2014'!$N:$N)</f>
        <v>0</v>
      </c>
      <c r="J63" s="22">
        <f>+SUMIF('TOTAL RECURSOS 2014'!$P:$P,CONCATENATE("M001",$A63,4,$F$8),'TOTAL RECURSOS 2014'!$N:$N)</f>
        <v>0</v>
      </c>
      <c r="K63" s="22">
        <f>+SUMIF('TOTAL RECURSOS 2014'!$P:$P,CONCATENATE("E006",$A63,4,$F$8),'TOTAL RECURSOS 2014'!$N:$N)</f>
        <v>1131700</v>
      </c>
      <c r="L63" s="22">
        <f>+SUMIF('TOTAL RECURSOS 2014'!$P:$P,CONCATENATE("E006",$A63,4,$G$8),'TOTAL RECURSOS 2014'!$N:$N)</f>
        <v>0</v>
      </c>
      <c r="M63" s="22">
        <f>+SUMIF('TOTAL RECURSOS 2014'!$P:$P,CONCATENATE("K024",$A63,4,$H$8),'TOTAL RECURSOS 2014'!$N:$N)</f>
        <v>0</v>
      </c>
    </row>
    <row r="64" spans="1:13" ht="17.100000000000001" customHeight="1" x14ac:dyDescent="0.25">
      <c r="A64" s="27" t="s">
        <v>132</v>
      </c>
      <c r="B64" s="21" t="s">
        <v>247</v>
      </c>
      <c r="C64" s="22">
        <f t="shared" ref="C64:M64" si="21">+C65</f>
        <v>70000</v>
      </c>
      <c r="D64" s="22">
        <f t="shared" si="21"/>
        <v>0</v>
      </c>
      <c r="E64" s="22">
        <f t="shared" si="21"/>
        <v>0</v>
      </c>
      <c r="F64" s="22">
        <f t="shared" si="21"/>
        <v>0</v>
      </c>
      <c r="G64" s="22">
        <f t="shared" si="21"/>
        <v>0</v>
      </c>
      <c r="H64" s="22">
        <f t="shared" si="21"/>
        <v>0</v>
      </c>
      <c r="I64" s="22">
        <f t="shared" si="21"/>
        <v>0</v>
      </c>
      <c r="J64" s="22">
        <f t="shared" si="21"/>
        <v>0</v>
      </c>
      <c r="K64" s="22">
        <f t="shared" si="21"/>
        <v>70000</v>
      </c>
      <c r="L64" s="22">
        <f t="shared" si="21"/>
        <v>0</v>
      </c>
      <c r="M64" s="22">
        <f t="shared" si="21"/>
        <v>0</v>
      </c>
    </row>
    <row r="65" spans="1:13" ht="17.100000000000001" customHeight="1" x14ac:dyDescent="0.25">
      <c r="A65" s="28" t="s">
        <v>74</v>
      </c>
      <c r="B65" s="21" t="s">
        <v>247</v>
      </c>
      <c r="C65" s="22">
        <f>+SUM(D65:M65)</f>
        <v>70000</v>
      </c>
      <c r="D65" s="22">
        <f>+SUMIF('TOTAL RECURSOS 2014'!$P:$P,CONCATENATE("O001",$A65,1,$F$8),'TOTAL RECURSOS 2014'!$N:$N)</f>
        <v>0</v>
      </c>
      <c r="E65" s="22">
        <f>+SUMIF('TOTAL RECURSOS 2014'!$P:$P,CONCATENATE("M001",$A65,1,$F$8),'TOTAL RECURSOS 2014'!$N:$N)</f>
        <v>0</v>
      </c>
      <c r="F65" s="22">
        <f>+SUMIF('TOTAL RECURSOS 2014'!$P:$P,CONCATENATE("E006",$A65,1,$F$8),'TOTAL RECURSOS 2014'!$N:$N)</f>
        <v>0</v>
      </c>
      <c r="G65" s="22">
        <f>+SUMIF('TOTAL RECURSOS 2014'!$P:$P,CONCATENATE("E006",$A65,1,$G$8),'TOTAL RECURSOS 2014'!$N:$N)</f>
        <v>0</v>
      </c>
      <c r="H65" s="22">
        <f>+SUMIF('TOTAL RECURSOS 2014'!$P:$P,CONCATENATE("K024",$A65,1,$H$8),'TOTAL RECURSOS 2014'!$N:$N)</f>
        <v>0</v>
      </c>
      <c r="I65" s="22">
        <f>+SUMIF('TOTAL RECURSOS 2014'!$P:$P,CONCATENATE("O001",$A65,4,$F$8),'TOTAL RECURSOS 2014'!$N:$N)</f>
        <v>0</v>
      </c>
      <c r="J65" s="22">
        <f>+SUMIF('TOTAL RECURSOS 2014'!$P:$P,CONCATENATE("M001",$A65,4,$F$8),'TOTAL RECURSOS 2014'!$N:$N)</f>
        <v>0</v>
      </c>
      <c r="K65" s="22">
        <f>+SUMIF('TOTAL RECURSOS 2014'!$P:$P,CONCATENATE("E006",$A65,4,$F$8),'TOTAL RECURSOS 2014'!$N:$N)</f>
        <v>70000</v>
      </c>
      <c r="L65" s="22">
        <f>+SUMIF('TOTAL RECURSOS 2014'!$P:$P,CONCATENATE("E006",$A65,4,$G$8),'TOTAL RECURSOS 2014'!$N:$N)</f>
        <v>0</v>
      </c>
      <c r="M65" s="22">
        <f>+SUMIF('TOTAL RECURSOS 2014'!$P:$P,CONCATENATE("K024",$A65,4,$H$8),'TOTAL RECURSOS 2014'!$N:$N)</f>
        <v>0</v>
      </c>
    </row>
    <row r="66" spans="1:13" s="9" customFormat="1" ht="17.100000000000001" customHeight="1" x14ac:dyDescent="0.2">
      <c r="A66" s="26">
        <v>2200</v>
      </c>
      <c r="B66" s="19" t="s">
        <v>248</v>
      </c>
      <c r="C66" s="20">
        <f t="shared" ref="C66:M66" si="22">+C67+C70</f>
        <v>870000</v>
      </c>
      <c r="D66" s="20">
        <f t="shared" si="22"/>
        <v>0</v>
      </c>
      <c r="E66" s="20">
        <f t="shared" si="22"/>
        <v>0</v>
      </c>
      <c r="F66" s="20">
        <f t="shared" si="22"/>
        <v>0</v>
      </c>
      <c r="G66" s="20">
        <f t="shared" si="22"/>
        <v>0</v>
      </c>
      <c r="H66" s="20">
        <f t="shared" si="22"/>
        <v>0</v>
      </c>
      <c r="I66" s="20">
        <f t="shared" si="22"/>
        <v>5000</v>
      </c>
      <c r="J66" s="20">
        <f t="shared" si="22"/>
        <v>40000</v>
      </c>
      <c r="K66" s="20">
        <f t="shared" si="22"/>
        <v>825000</v>
      </c>
      <c r="L66" s="20">
        <f t="shared" si="22"/>
        <v>0</v>
      </c>
      <c r="M66" s="20">
        <f t="shared" si="22"/>
        <v>0</v>
      </c>
    </row>
    <row r="67" spans="1:13" ht="17.100000000000001" customHeight="1" x14ac:dyDescent="0.25">
      <c r="A67" s="27" t="s">
        <v>133</v>
      </c>
      <c r="B67" s="21" t="s">
        <v>249</v>
      </c>
      <c r="C67" s="22">
        <f t="shared" ref="C67:M67" si="23">+C68+C69</f>
        <v>860000</v>
      </c>
      <c r="D67" s="22">
        <f t="shared" si="23"/>
        <v>0</v>
      </c>
      <c r="E67" s="22">
        <f t="shared" si="23"/>
        <v>0</v>
      </c>
      <c r="F67" s="22">
        <f t="shared" si="23"/>
        <v>0</v>
      </c>
      <c r="G67" s="22">
        <f t="shared" si="23"/>
        <v>0</v>
      </c>
      <c r="H67" s="22">
        <f t="shared" si="23"/>
        <v>0</v>
      </c>
      <c r="I67" s="22">
        <f t="shared" si="23"/>
        <v>5000</v>
      </c>
      <c r="J67" s="22">
        <f t="shared" si="23"/>
        <v>40000</v>
      </c>
      <c r="K67" s="22">
        <f t="shared" si="23"/>
        <v>815000</v>
      </c>
      <c r="L67" s="22">
        <f t="shared" si="23"/>
        <v>0</v>
      </c>
      <c r="M67" s="22">
        <f t="shared" si="23"/>
        <v>0</v>
      </c>
    </row>
    <row r="68" spans="1:13" ht="17.100000000000001" customHeight="1" x14ac:dyDescent="0.25">
      <c r="A68" s="28" t="s">
        <v>16</v>
      </c>
      <c r="B68" s="29" t="s">
        <v>250</v>
      </c>
      <c r="C68" s="22">
        <f>+SUM(D68:M68)</f>
        <v>840000</v>
      </c>
      <c r="D68" s="22">
        <f>+SUMIF('TOTAL RECURSOS 2014'!$P:$P,CONCATENATE("O001",$A68,1,$F$8),'TOTAL RECURSOS 2014'!$N:$N)</f>
        <v>0</v>
      </c>
      <c r="E68" s="22">
        <f>+SUMIF('TOTAL RECURSOS 2014'!$P:$P,CONCATENATE("M001",$A68,1,$F$8),'TOTAL RECURSOS 2014'!$N:$N)</f>
        <v>0</v>
      </c>
      <c r="F68" s="22">
        <f>+SUMIF('TOTAL RECURSOS 2014'!$P:$P,CONCATENATE("E006",$A68,1,$F$8),'TOTAL RECURSOS 2014'!$N:$N)</f>
        <v>0</v>
      </c>
      <c r="G68" s="22">
        <f>+SUMIF('TOTAL RECURSOS 2014'!$P:$P,CONCATENATE("E006",$A68,1,$G$8),'TOTAL RECURSOS 2014'!$N:$N)</f>
        <v>0</v>
      </c>
      <c r="H68" s="22">
        <f>+SUMIF('TOTAL RECURSOS 2014'!$P:$P,CONCATENATE("K024",$A68,1,$H$8),'TOTAL RECURSOS 2014'!$N:$N)</f>
        <v>0</v>
      </c>
      <c r="I68" s="22">
        <f>+SUMIF('TOTAL RECURSOS 2014'!$P:$P,CONCATENATE("O001",$A68,4,$F$8),'TOTAL RECURSOS 2014'!$N:$N)</f>
        <v>5000</v>
      </c>
      <c r="J68" s="22">
        <f>+SUMIF('TOTAL RECURSOS 2014'!$P:$P,CONCATENATE("M001",$A68,4,$F$8),'TOTAL RECURSOS 2014'!$N:$N)</f>
        <v>35000</v>
      </c>
      <c r="K68" s="22">
        <f>+SUMIF('TOTAL RECURSOS 2014'!$P:$P,CONCATENATE("E006",$A68,4,$F$8),'TOTAL RECURSOS 2014'!$N:$N)</f>
        <v>800000</v>
      </c>
      <c r="L68" s="22">
        <f>+SUMIF('TOTAL RECURSOS 2014'!$P:$P,CONCATENATE("E006",$A68,4,$G$8),'TOTAL RECURSOS 2014'!$N:$N)</f>
        <v>0</v>
      </c>
      <c r="M68" s="22">
        <f>+SUMIF('TOTAL RECURSOS 2014'!$P:$P,CONCATENATE("K024",$A68,4,$H$8),'TOTAL RECURSOS 2014'!$N:$N)</f>
        <v>0</v>
      </c>
    </row>
    <row r="69" spans="1:13" ht="17.100000000000001" customHeight="1" x14ac:dyDescent="0.25">
      <c r="A69" s="28" t="s">
        <v>63</v>
      </c>
      <c r="B69" s="21" t="s">
        <v>251</v>
      </c>
      <c r="C69" s="22">
        <f>+SUM(D69:M69)</f>
        <v>20000</v>
      </c>
      <c r="D69" s="22">
        <f>+SUMIF('TOTAL RECURSOS 2014'!$P:$P,CONCATENATE("O001",$A69,1,$F$8),'TOTAL RECURSOS 2014'!$N:$N)</f>
        <v>0</v>
      </c>
      <c r="E69" s="22">
        <f>+SUMIF('TOTAL RECURSOS 2014'!$P:$P,CONCATENATE("M001",$A69,1,$F$8),'TOTAL RECURSOS 2014'!$N:$N)</f>
        <v>0</v>
      </c>
      <c r="F69" s="22">
        <f>+SUMIF('TOTAL RECURSOS 2014'!$P:$P,CONCATENATE("E006",$A69,1,$F$8),'TOTAL RECURSOS 2014'!$N:$N)</f>
        <v>0</v>
      </c>
      <c r="G69" s="22">
        <f>+SUMIF('TOTAL RECURSOS 2014'!$P:$P,CONCATENATE("E006",$A69,1,$G$8),'TOTAL RECURSOS 2014'!$N:$N)</f>
        <v>0</v>
      </c>
      <c r="H69" s="22">
        <f>+SUMIF('TOTAL RECURSOS 2014'!$P:$P,CONCATENATE("K024",$A69,1,$H$8),'TOTAL RECURSOS 2014'!$N:$N)</f>
        <v>0</v>
      </c>
      <c r="I69" s="22">
        <f>+SUMIF('TOTAL RECURSOS 2014'!$P:$P,CONCATENATE("O001",$A69,4,$F$8),'TOTAL RECURSOS 2014'!$N:$N)</f>
        <v>0</v>
      </c>
      <c r="J69" s="22">
        <f>+SUMIF('TOTAL RECURSOS 2014'!$P:$P,CONCATENATE("M001",$A69,4,$F$8),'TOTAL RECURSOS 2014'!$N:$N)</f>
        <v>5000</v>
      </c>
      <c r="K69" s="22">
        <f>+SUMIF('TOTAL RECURSOS 2014'!$P:$P,CONCATENATE("E006",$A69,4,$F$8),'TOTAL RECURSOS 2014'!$N:$N)</f>
        <v>15000</v>
      </c>
      <c r="L69" s="22">
        <f>+SUMIF('TOTAL RECURSOS 2014'!$P:$P,CONCATENATE("E006",$A69,4,$G$8),'TOTAL RECURSOS 2014'!$N:$N)</f>
        <v>0</v>
      </c>
      <c r="M69" s="22">
        <f>+SUMIF('TOTAL RECURSOS 2014'!$P:$P,CONCATENATE("K024",$A69,4,$H$8),'TOTAL RECURSOS 2014'!$N:$N)</f>
        <v>0</v>
      </c>
    </row>
    <row r="70" spans="1:13" ht="17.100000000000001" customHeight="1" x14ac:dyDescent="0.25">
      <c r="A70" s="27" t="s">
        <v>134</v>
      </c>
      <c r="B70" s="21" t="s">
        <v>252</v>
      </c>
      <c r="C70" s="22">
        <f t="shared" ref="C70:M70" si="24">+C71</f>
        <v>10000</v>
      </c>
      <c r="D70" s="22">
        <f t="shared" si="24"/>
        <v>0</v>
      </c>
      <c r="E70" s="22">
        <f t="shared" si="24"/>
        <v>0</v>
      </c>
      <c r="F70" s="22">
        <f t="shared" si="24"/>
        <v>0</v>
      </c>
      <c r="G70" s="22">
        <f t="shared" si="24"/>
        <v>0</v>
      </c>
      <c r="H70" s="22">
        <f t="shared" si="24"/>
        <v>0</v>
      </c>
      <c r="I70" s="22">
        <f t="shared" si="24"/>
        <v>0</v>
      </c>
      <c r="J70" s="22">
        <f t="shared" si="24"/>
        <v>0</v>
      </c>
      <c r="K70" s="22">
        <f t="shared" si="24"/>
        <v>10000</v>
      </c>
      <c r="L70" s="22">
        <f t="shared" si="24"/>
        <v>0</v>
      </c>
      <c r="M70" s="22">
        <f t="shared" si="24"/>
        <v>0</v>
      </c>
    </row>
    <row r="71" spans="1:13" ht="17.100000000000001" customHeight="1" x14ac:dyDescent="0.25">
      <c r="A71" s="28" t="s">
        <v>75</v>
      </c>
      <c r="B71" s="21" t="s">
        <v>252</v>
      </c>
      <c r="C71" s="22">
        <f>+SUM(D71:M71)</f>
        <v>10000</v>
      </c>
      <c r="D71" s="22">
        <f>+SUMIF('TOTAL RECURSOS 2014'!$P:$P,CONCATENATE("O001",$A71,1,$F$8),'TOTAL RECURSOS 2014'!$N:$N)</f>
        <v>0</v>
      </c>
      <c r="E71" s="22">
        <f>+SUMIF('TOTAL RECURSOS 2014'!$P:$P,CONCATENATE("M001",$A71,1,$F$8),'TOTAL RECURSOS 2014'!$N:$N)</f>
        <v>0</v>
      </c>
      <c r="F71" s="22">
        <f>+SUMIF('TOTAL RECURSOS 2014'!$P:$P,CONCATENATE("E006",$A71,1,$F$8),'TOTAL RECURSOS 2014'!$N:$N)</f>
        <v>0</v>
      </c>
      <c r="G71" s="22">
        <f>+SUMIF('TOTAL RECURSOS 2014'!$P:$P,CONCATENATE("E006",$A71,1,$G$8),'TOTAL RECURSOS 2014'!$N:$N)</f>
        <v>0</v>
      </c>
      <c r="H71" s="22">
        <f>+SUMIF('TOTAL RECURSOS 2014'!$P:$P,CONCATENATE("K024",$A71,1,$H$8),'TOTAL RECURSOS 2014'!$N:$N)</f>
        <v>0</v>
      </c>
      <c r="I71" s="22">
        <f>+SUMIF('TOTAL RECURSOS 2014'!$P:$P,CONCATENATE("O001",$A71,4,$F$8),'TOTAL RECURSOS 2014'!$N:$N)</f>
        <v>0</v>
      </c>
      <c r="J71" s="22">
        <f>+SUMIF('TOTAL RECURSOS 2014'!$P:$P,CONCATENATE("M001",$A71,4,$F$8),'TOTAL RECURSOS 2014'!$N:$N)</f>
        <v>0</v>
      </c>
      <c r="K71" s="22">
        <f>+SUMIF('TOTAL RECURSOS 2014'!$P:$P,CONCATENATE("E006",$A71,4,$F$8),'TOTAL RECURSOS 2014'!$N:$N)</f>
        <v>10000</v>
      </c>
      <c r="L71" s="22">
        <f>+SUMIF('TOTAL RECURSOS 2014'!$P:$P,CONCATENATE("E006",$A71,4,$G$8),'TOTAL RECURSOS 2014'!$N:$N)</f>
        <v>0</v>
      </c>
      <c r="M71" s="22">
        <f>+SUMIF('TOTAL RECURSOS 2014'!$P:$P,CONCATENATE("K024",$A71,4,$H$8),'TOTAL RECURSOS 2014'!$N:$N)</f>
        <v>0</v>
      </c>
    </row>
    <row r="72" spans="1:13" s="9" customFormat="1" ht="17.100000000000001" customHeight="1" x14ac:dyDescent="0.2">
      <c r="A72" s="26">
        <v>2400</v>
      </c>
      <c r="B72" s="19" t="s">
        <v>253</v>
      </c>
      <c r="C72" s="20">
        <f t="shared" ref="C72:M72" si="25">+C73+C75+C77+C79+C81+C83+C85+C87+C89</f>
        <v>4515000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20">
        <f t="shared" si="25"/>
        <v>4515000</v>
      </c>
      <c r="L72" s="20">
        <f t="shared" si="25"/>
        <v>0</v>
      </c>
      <c r="M72" s="20">
        <f t="shared" si="25"/>
        <v>0</v>
      </c>
    </row>
    <row r="73" spans="1:13" ht="17.100000000000001" customHeight="1" x14ac:dyDescent="0.25">
      <c r="A73" s="27" t="s">
        <v>135</v>
      </c>
      <c r="B73" s="21" t="s">
        <v>254</v>
      </c>
      <c r="C73" s="22">
        <f t="shared" ref="C73:M73" si="26">+C74</f>
        <v>0</v>
      </c>
      <c r="D73" s="22">
        <f t="shared" si="26"/>
        <v>0</v>
      </c>
      <c r="E73" s="22">
        <f t="shared" si="26"/>
        <v>0</v>
      </c>
      <c r="F73" s="22">
        <f t="shared" si="26"/>
        <v>0</v>
      </c>
      <c r="G73" s="22">
        <f t="shared" si="26"/>
        <v>0</v>
      </c>
      <c r="H73" s="22">
        <f t="shared" si="26"/>
        <v>0</v>
      </c>
      <c r="I73" s="22">
        <f t="shared" si="26"/>
        <v>0</v>
      </c>
      <c r="J73" s="22">
        <f t="shared" si="26"/>
        <v>0</v>
      </c>
      <c r="K73" s="22">
        <f t="shared" si="26"/>
        <v>0</v>
      </c>
      <c r="L73" s="22">
        <f t="shared" si="26"/>
        <v>0</v>
      </c>
      <c r="M73" s="22">
        <f t="shared" si="26"/>
        <v>0</v>
      </c>
    </row>
    <row r="74" spans="1:13" ht="17.100000000000001" customHeight="1" x14ac:dyDescent="0.25">
      <c r="A74" s="28" t="s">
        <v>76</v>
      </c>
      <c r="B74" s="21" t="s">
        <v>254</v>
      </c>
      <c r="C74" s="22">
        <f>+SUM(D74:M74)</f>
        <v>0</v>
      </c>
      <c r="D74" s="22">
        <f>+SUMIF('TOTAL RECURSOS 2014'!$P:$P,CONCATENATE("O001",$A74,1,$F$8),'TOTAL RECURSOS 2014'!$N:$N)</f>
        <v>0</v>
      </c>
      <c r="E74" s="22">
        <f>+SUMIF('TOTAL RECURSOS 2014'!$P:$P,CONCATENATE("M001",$A74,1,$F$8),'TOTAL RECURSOS 2014'!$N:$N)</f>
        <v>0</v>
      </c>
      <c r="F74" s="22">
        <f>+SUMIF('TOTAL RECURSOS 2014'!$P:$P,CONCATENATE("E006",$A74,1,$F$8),'TOTAL RECURSOS 2014'!$N:$N)</f>
        <v>0</v>
      </c>
      <c r="G74" s="22">
        <f>+SUMIF('TOTAL RECURSOS 2014'!$P:$P,CONCATENATE("E006",$A74,1,$G$8),'TOTAL RECURSOS 2014'!$N:$N)</f>
        <v>0</v>
      </c>
      <c r="H74" s="22">
        <f>+SUMIF('TOTAL RECURSOS 2014'!$P:$P,CONCATENATE("K024",$A74,1,$H$8),'TOTAL RECURSOS 2014'!$N:$N)</f>
        <v>0</v>
      </c>
      <c r="I74" s="22">
        <f>+SUMIF('TOTAL RECURSOS 2014'!$P:$P,CONCATENATE("O001",$A74,4,$F$8),'TOTAL RECURSOS 2014'!$N:$N)</f>
        <v>0</v>
      </c>
      <c r="J74" s="22">
        <f>+SUMIF('TOTAL RECURSOS 2014'!$P:$P,CONCATENATE("M001",$A74,4,$F$8),'TOTAL RECURSOS 2014'!$N:$N)</f>
        <v>0</v>
      </c>
      <c r="K74" s="22">
        <f>+SUMIF('TOTAL RECURSOS 2014'!$P:$P,CONCATENATE("E006",$A74,4,$F$8),'TOTAL RECURSOS 2014'!$N:$N)</f>
        <v>0</v>
      </c>
      <c r="L74" s="22">
        <f>+SUMIF('TOTAL RECURSOS 2014'!$P:$P,CONCATENATE("E006",$A74,4,$G$8),'TOTAL RECURSOS 2014'!$N:$N)</f>
        <v>0</v>
      </c>
      <c r="M74" s="22">
        <f>+SUMIF('TOTAL RECURSOS 2014'!$P:$P,CONCATENATE("K024",$A74,4,$H$8),'TOTAL RECURSOS 2014'!$N:$N)</f>
        <v>0</v>
      </c>
    </row>
    <row r="75" spans="1:13" ht="17.100000000000001" customHeight="1" x14ac:dyDescent="0.25">
      <c r="A75" s="27" t="s">
        <v>136</v>
      </c>
      <c r="B75" s="21" t="s">
        <v>255</v>
      </c>
      <c r="C75" s="22">
        <f t="shared" ref="C75:M75" si="27">+C76</f>
        <v>10000</v>
      </c>
      <c r="D75" s="22">
        <f t="shared" si="27"/>
        <v>0</v>
      </c>
      <c r="E75" s="22">
        <f t="shared" si="27"/>
        <v>0</v>
      </c>
      <c r="F75" s="22">
        <f t="shared" si="27"/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10000</v>
      </c>
      <c r="L75" s="22">
        <f t="shared" si="27"/>
        <v>0</v>
      </c>
      <c r="M75" s="22">
        <f t="shared" si="27"/>
        <v>0</v>
      </c>
    </row>
    <row r="76" spans="1:13" ht="17.100000000000001" customHeight="1" x14ac:dyDescent="0.25">
      <c r="A76" s="28" t="s">
        <v>77</v>
      </c>
      <c r="B76" s="21" t="s">
        <v>255</v>
      </c>
      <c r="C76" s="22">
        <f>+SUM(D76:M76)</f>
        <v>10000</v>
      </c>
      <c r="D76" s="22">
        <f>+SUMIF('TOTAL RECURSOS 2014'!$P:$P,CONCATENATE("O001",$A76,1,$F$8),'TOTAL RECURSOS 2014'!$N:$N)</f>
        <v>0</v>
      </c>
      <c r="E76" s="22">
        <f>+SUMIF('TOTAL RECURSOS 2014'!$P:$P,CONCATENATE("M001",$A76,1,$F$8),'TOTAL RECURSOS 2014'!$N:$N)</f>
        <v>0</v>
      </c>
      <c r="F76" s="22">
        <f>+SUMIF('TOTAL RECURSOS 2014'!$P:$P,CONCATENATE("E006",$A76,1,$F$8),'TOTAL RECURSOS 2014'!$N:$N)</f>
        <v>0</v>
      </c>
      <c r="G76" s="22">
        <f>+SUMIF('TOTAL RECURSOS 2014'!$P:$P,CONCATENATE("E006",$A76,1,$G$8),'TOTAL RECURSOS 2014'!$N:$N)</f>
        <v>0</v>
      </c>
      <c r="H76" s="22">
        <f>+SUMIF('TOTAL RECURSOS 2014'!$P:$P,CONCATENATE("K024",$A76,1,$H$8),'TOTAL RECURSOS 2014'!$N:$N)</f>
        <v>0</v>
      </c>
      <c r="I76" s="22">
        <f>+SUMIF('TOTAL RECURSOS 2014'!$P:$P,CONCATENATE("O001",$A76,4,$F$8),'TOTAL RECURSOS 2014'!$N:$N)</f>
        <v>0</v>
      </c>
      <c r="J76" s="22">
        <f>+SUMIF('TOTAL RECURSOS 2014'!$P:$P,CONCATENATE("M001",$A76,4,$F$8),'TOTAL RECURSOS 2014'!$N:$N)</f>
        <v>0</v>
      </c>
      <c r="K76" s="22">
        <f>+SUMIF('TOTAL RECURSOS 2014'!$P:$P,CONCATENATE("E006",$A76,4,$F$8),'TOTAL RECURSOS 2014'!$N:$N)</f>
        <v>10000</v>
      </c>
      <c r="L76" s="22">
        <f>+SUMIF('TOTAL RECURSOS 2014'!$P:$P,CONCATENATE("E006",$A76,4,$G$8),'TOTAL RECURSOS 2014'!$N:$N)</f>
        <v>0</v>
      </c>
      <c r="M76" s="22">
        <f>+SUMIF('TOTAL RECURSOS 2014'!$P:$P,CONCATENATE("K024",$A76,4,$H$8),'TOTAL RECURSOS 2014'!$N:$N)</f>
        <v>0</v>
      </c>
    </row>
    <row r="77" spans="1:13" ht="17.100000000000001" customHeight="1" x14ac:dyDescent="0.25">
      <c r="A77" s="27" t="s">
        <v>137</v>
      </c>
      <c r="B77" s="21" t="s">
        <v>256</v>
      </c>
      <c r="C77" s="22">
        <f t="shared" ref="C77:M77" si="28">+C78</f>
        <v>0</v>
      </c>
      <c r="D77" s="22">
        <f t="shared" si="28"/>
        <v>0</v>
      </c>
      <c r="E77" s="22">
        <f t="shared" si="28"/>
        <v>0</v>
      </c>
      <c r="F77" s="22">
        <f t="shared" si="28"/>
        <v>0</v>
      </c>
      <c r="G77" s="22">
        <f t="shared" si="28"/>
        <v>0</v>
      </c>
      <c r="H77" s="22">
        <f t="shared" si="28"/>
        <v>0</v>
      </c>
      <c r="I77" s="22">
        <f t="shared" si="28"/>
        <v>0</v>
      </c>
      <c r="J77" s="22">
        <f t="shared" si="28"/>
        <v>0</v>
      </c>
      <c r="K77" s="22">
        <f t="shared" si="28"/>
        <v>0</v>
      </c>
      <c r="L77" s="22">
        <f t="shared" si="28"/>
        <v>0</v>
      </c>
      <c r="M77" s="22">
        <f t="shared" si="28"/>
        <v>0</v>
      </c>
    </row>
    <row r="78" spans="1:13" ht="17.100000000000001" customHeight="1" x14ac:dyDescent="0.25">
      <c r="A78" s="28" t="s">
        <v>78</v>
      </c>
      <c r="B78" s="21" t="s">
        <v>256</v>
      </c>
      <c r="C78" s="22">
        <f>+SUM(D78:M78)</f>
        <v>0</v>
      </c>
      <c r="D78" s="22">
        <f>+SUMIF('TOTAL RECURSOS 2014'!$P:$P,CONCATENATE("O001",$A78,1,$F$8),'TOTAL RECURSOS 2014'!$N:$N)</f>
        <v>0</v>
      </c>
      <c r="E78" s="22">
        <f>+SUMIF('TOTAL RECURSOS 2014'!$P:$P,CONCATENATE("M001",$A78,1,$F$8),'TOTAL RECURSOS 2014'!$N:$N)</f>
        <v>0</v>
      </c>
      <c r="F78" s="22">
        <f>+SUMIF('TOTAL RECURSOS 2014'!$P:$P,CONCATENATE("E006",$A78,1,$F$8),'TOTAL RECURSOS 2014'!$N:$N)</f>
        <v>0</v>
      </c>
      <c r="G78" s="22">
        <f>+SUMIF('TOTAL RECURSOS 2014'!$P:$P,CONCATENATE("E006",$A78,1,$G$8),'TOTAL RECURSOS 2014'!$N:$N)</f>
        <v>0</v>
      </c>
      <c r="H78" s="22">
        <f>+SUMIF('TOTAL RECURSOS 2014'!$P:$P,CONCATENATE("K024",$A78,1,$H$8),'TOTAL RECURSOS 2014'!$N:$N)</f>
        <v>0</v>
      </c>
      <c r="I78" s="22">
        <f>+SUMIF('TOTAL RECURSOS 2014'!$P:$P,CONCATENATE("O001",$A78,4,$F$8),'TOTAL RECURSOS 2014'!$N:$N)</f>
        <v>0</v>
      </c>
      <c r="J78" s="22">
        <f>+SUMIF('TOTAL RECURSOS 2014'!$P:$P,CONCATENATE("M001",$A78,4,$F$8),'TOTAL RECURSOS 2014'!$N:$N)</f>
        <v>0</v>
      </c>
      <c r="K78" s="22">
        <f>+SUMIF('TOTAL RECURSOS 2014'!$P:$P,CONCATENATE("E006",$A78,4,$F$8),'TOTAL RECURSOS 2014'!$N:$N)</f>
        <v>0</v>
      </c>
      <c r="L78" s="22">
        <f>+SUMIF('TOTAL RECURSOS 2014'!$P:$P,CONCATENATE("E006",$A78,4,$G$8),'TOTAL RECURSOS 2014'!$N:$N)</f>
        <v>0</v>
      </c>
      <c r="M78" s="22">
        <f>+SUMIF('TOTAL RECURSOS 2014'!$P:$P,CONCATENATE("K024",$A78,4,$H$8),'TOTAL RECURSOS 2014'!$N:$N)</f>
        <v>0</v>
      </c>
    </row>
    <row r="79" spans="1:13" ht="17.100000000000001" customHeight="1" x14ac:dyDescent="0.25">
      <c r="A79" s="27" t="s">
        <v>138</v>
      </c>
      <c r="B79" s="21" t="s">
        <v>257</v>
      </c>
      <c r="C79" s="22">
        <f t="shared" ref="C79:M79" si="29">+C80</f>
        <v>0</v>
      </c>
      <c r="D79" s="22">
        <f t="shared" si="29"/>
        <v>0</v>
      </c>
      <c r="E79" s="22">
        <f t="shared" si="29"/>
        <v>0</v>
      </c>
      <c r="F79" s="22">
        <f t="shared" si="29"/>
        <v>0</v>
      </c>
      <c r="G79" s="22">
        <f t="shared" si="29"/>
        <v>0</v>
      </c>
      <c r="H79" s="22">
        <f t="shared" si="29"/>
        <v>0</v>
      </c>
      <c r="I79" s="22">
        <f t="shared" si="29"/>
        <v>0</v>
      </c>
      <c r="J79" s="22">
        <f t="shared" si="29"/>
        <v>0</v>
      </c>
      <c r="K79" s="22">
        <f t="shared" si="29"/>
        <v>0</v>
      </c>
      <c r="L79" s="22">
        <f t="shared" si="29"/>
        <v>0</v>
      </c>
      <c r="M79" s="22">
        <f t="shared" si="29"/>
        <v>0</v>
      </c>
    </row>
    <row r="80" spans="1:13" ht="17.100000000000001" customHeight="1" x14ac:dyDescent="0.25">
      <c r="A80" s="28" t="s">
        <v>79</v>
      </c>
      <c r="B80" s="21" t="s">
        <v>257</v>
      </c>
      <c r="C80" s="22">
        <f>+SUM(D80:M80)</f>
        <v>0</v>
      </c>
      <c r="D80" s="22">
        <f>+SUMIF('TOTAL RECURSOS 2014'!$P:$P,CONCATENATE("O001",$A80,1,$F$8),'TOTAL RECURSOS 2014'!$N:$N)</f>
        <v>0</v>
      </c>
      <c r="E80" s="22">
        <f>+SUMIF('TOTAL RECURSOS 2014'!$P:$P,CONCATENATE("M001",$A80,1,$F$8),'TOTAL RECURSOS 2014'!$N:$N)</f>
        <v>0</v>
      </c>
      <c r="F80" s="22">
        <f>+SUMIF('TOTAL RECURSOS 2014'!$P:$P,CONCATENATE("E006",$A80,1,$F$8),'TOTAL RECURSOS 2014'!$N:$N)</f>
        <v>0</v>
      </c>
      <c r="G80" s="22">
        <f>+SUMIF('TOTAL RECURSOS 2014'!$P:$P,CONCATENATE("E006",$A80,1,$G$8),'TOTAL RECURSOS 2014'!$N:$N)</f>
        <v>0</v>
      </c>
      <c r="H80" s="22">
        <f>+SUMIF('TOTAL RECURSOS 2014'!$P:$P,CONCATENATE("K024",$A80,1,$H$8),'TOTAL RECURSOS 2014'!$N:$N)</f>
        <v>0</v>
      </c>
      <c r="I80" s="22">
        <f>+SUMIF('TOTAL RECURSOS 2014'!$P:$P,CONCATENATE("O001",$A80,4,$F$8),'TOTAL RECURSOS 2014'!$N:$N)</f>
        <v>0</v>
      </c>
      <c r="J80" s="22">
        <f>+SUMIF('TOTAL RECURSOS 2014'!$P:$P,CONCATENATE("M001",$A80,4,$F$8),'TOTAL RECURSOS 2014'!$N:$N)</f>
        <v>0</v>
      </c>
      <c r="K80" s="22">
        <f>+SUMIF('TOTAL RECURSOS 2014'!$P:$P,CONCATENATE("E006",$A80,4,$F$8),'TOTAL RECURSOS 2014'!$N:$N)</f>
        <v>0</v>
      </c>
      <c r="L80" s="22">
        <f>+SUMIF('TOTAL RECURSOS 2014'!$P:$P,CONCATENATE("E006",$A80,4,$G$8),'TOTAL RECURSOS 2014'!$N:$N)</f>
        <v>0</v>
      </c>
      <c r="M80" s="22">
        <f>+SUMIF('TOTAL RECURSOS 2014'!$P:$P,CONCATENATE("K024",$A80,4,$H$8),'TOTAL RECURSOS 2014'!$N:$N)</f>
        <v>0</v>
      </c>
    </row>
    <row r="81" spans="1:13" ht="17.100000000000001" customHeight="1" x14ac:dyDescent="0.25">
      <c r="A81" s="27" t="s">
        <v>139</v>
      </c>
      <c r="B81" s="21" t="s">
        <v>258</v>
      </c>
      <c r="C81" s="22">
        <f t="shared" ref="C81:M81" si="30">+C82</f>
        <v>0</v>
      </c>
      <c r="D81" s="22">
        <f t="shared" si="30"/>
        <v>0</v>
      </c>
      <c r="E81" s="22">
        <f t="shared" si="30"/>
        <v>0</v>
      </c>
      <c r="F81" s="22">
        <f t="shared" si="30"/>
        <v>0</v>
      </c>
      <c r="G81" s="22">
        <f t="shared" si="30"/>
        <v>0</v>
      </c>
      <c r="H81" s="22">
        <f t="shared" si="30"/>
        <v>0</v>
      </c>
      <c r="I81" s="22">
        <f t="shared" si="30"/>
        <v>0</v>
      </c>
      <c r="J81" s="22">
        <f t="shared" si="30"/>
        <v>0</v>
      </c>
      <c r="K81" s="22">
        <f t="shared" si="30"/>
        <v>0</v>
      </c>
      <c r="L81" s="22">
        <f t="shared" si="30"/>
        <v>0</v>
      </c>
      <c r="M81" s="22">
        <f t="shared" si="30"/>
        <v>0</v>
      </c>
    </row>
    <row r="82" spans="1:13" ht="17.100000000000001" customHeight="1" x14ac:dyDescent="0.25">
      <c r="A82" s="28" t="s">
        <v>80</v>
      </c>
      <c r="B82" s="21" t="s">
        <v>258</v>
      </c>
      <c r="C82" s="22">
        <f>+SUM(D82:M82)</f>
        <v>0</v>
      </c>
      <c r="D82" s="22">
        <f>+SUMIF('TOTAL RECURSOS 2014'!$P:$P,CONCATENATE("O001",$A82,1,$F$8),'TOTAL RECURSOS 2014'!$N:$N)</f>
        <v>0</v>
      </c>
      <c r="E82" s="22">
        <f>+SUMIF('TOTAL RECURSOS 2014'!$P:$P,CONCATENATE("M001",$A82,1,$F$8),'TOTAL RECURSOS 2014'!$N:$N)</f>
        <v>0</v>
      </c>
      <c r="F82" s="22">
        <f>+SUMIF('TOTAL RECURSOS 2014'!$P:$P,CONCATENATE("E006",$A82,1,$F$8),'TOTAL RECURSOS 2014'!$N:$N)</f>
        <v>0</v>
      </c>
      <c r="G82" s="22">
        <f>+SUMIF('TOTAL RECURSOS 2014'!$P:$P,CONCATENATE("E006",$A82,1,$G$8),'TOTAL RECURSOS 2014'!$N:$N)</f>
        <v>0</v>
      </c>
      <c r="H82" s="22">
        <f>+SUMIF('TOTAL RECURSOS 2014'!$P:$P,CONCATENATE("K024",$A82,1,$H$8),'TOTAL RECURSOS 2014'!$N:$N)</f>
        <v>0</v>
      </c>
      <c r="I82" s="22">
        <f>+SUMIF('TOTAL RECURSOS 2014'!$P:$P,CONCATENATE("O001",$A82,4,$F$8),'TOTAL RECURSOS 2014'!$N:$N)</f>
        <v>0</v>
      </c>
      <c r="J82" s="22">
        <f>+SUMIF('TOTAL RECURSOS 2014'!$P:$P,CONCATENATE("M001",$A82,4,$F$8),'TOTAL RECURSOS 2014'!$N:$N)</f>
        <v>0</v>
      </c>
      <c r="K82" s="22">
        <f>+SUMIF('TOTAL RECURSOS 2014'!$P:$P,CONCATENATE("E006",$A82,4,$F$8),'TOTAL RECURSOS 2014'!$N:$N)</f>
        <v>0</v>
      </c>
      <c r="L82" s="22">
        <f>+SUMIF('TOTAL RECURSOS 2014'!$P:$P,CONCATENATE("E006",$A82,4,$G$8),'TOTAL RECURSOS 2014'!$N:$N)</f>
        <v>0</v>
      </c>
      <c r="M82" s="22">
        <f>+SUMIF('TOTAL RECURSOS 2014'!$P:$P,CONCATENATE("K024",$A82,4,$H$8),'TOTAL RECURSOS 2014'!$N:$N)</f>
        <v>0</v>
      </c>
    </row>
    <row r="83" spans="1:13" ht="17.100000000000001" customHeight="1" x14ac:dyDescent="0.25">
      <c r="A83" s="27" t="s">
        <v>140</v>
      </c>
      <c r="B83" s="21" t="s">
        <v>259</v>
      </c>
      <c r="C83" s="22">
        <f t="shared" ref="C83:M83" si="31">+C84</f>
        <v>2739000</v>
      </c>
      <c r="D83" s="22">
        <f t="shared" si="31"/>
        <v>0</v>
      </c>
      <c r="E83" s="22">
        <f t="shared" si="31"/>
        <v>0</v>
      </c>
      <c r="F83" s="22">
        <f t="shared" si="31"/>
        <v>0</v>
      </c>
      <c r="G83" s="22">
        <f t="shared" si="31"/>
        <v>0</v>
      </c>
      <c r="H83" s="22">
        <f t="shared" si="31"/>
        <v>0</v>
      </c>
      <c r="I83" s="22">
        <f t="shared" si="31"/>
        <v>0</v>
      </c>
      <c r="J83" s="22">
        <f t="shared" si="31"/>
        <v>0</v>
      </c>
      <c r="K83" s="22">
        <f t="shared" si="31"/>
        <v>2739000</v>
      </c>
      <c r="L83" s="22">
        <f t="shared" si="31"/>
        <v>0</v>
      </c>
      <c r="M83" s="22">
        <f t="shared" si="31"/>
        <v>0</v>
      </c>
    </row>
    <row r="84" spans="1:13" ht="17.100000000000001" customHeight="1" x14ac:dyDescent="0.25">
      <c r="A84" s="28" t="s">
        <v>27</v>
      </c>
      <c r="B84" s="21" t="s">
        <v>259</v>
      </c>
      <c r="C84" s="22">
        <f>+SUM(D84:M84)</f>
        <v>2739000</v>
      </c>
      <c r="D84" s="22">
        <f>+SUMIF('TOTAL RECURSOS 2014'!$P:$P,CONCATENATE("O001",$A84,1,$F$8),'TOTAL RECURSOS 2014'!$N:$N)</f>
        <v>0</v>
      </c>
      <c r="E84" s="22">
        <f>+SUMIF('TOTAL RECURSOS 2014'!$P:$P,CONCATENATE("M001",$A84,1,$F$8),'TOTAL RECURSOS 2014'!$N:$N)</f>
        <v>0</v>
      </c>
      <c r="F84" s="22">
        <f>+SUMIF('TOTAL RECURSOS 2014'!$P:$P,CONCATENATE("E006",$A84,1,$F$8),'TOTAL RECURSOS 2014'!$N:$N)</f>
        <v>0</v>
      </c>
      <c r="G84" s="22">
        <f>+SUMIF('TOTAL RECURSOS 2014'!$P:$P,CONCATENATE("E006",$A84,1,$G$8),'TOTAL RECURSOS 2014'!$N:$N)</f>
        <v>0</v>
      </c>
      <c r="H84" s="22">
        <f>+SUMIF('TOTAL RECURSOS 2014'!$P:$P,CONCATENATE("K024",$A84,1,$H$8),'TOTAL RECURSOS 2014'!$N:$N)</f>
        <v>0</v>
      </c>
      <c r="I84" s="22">
        <f>+SUMIF('TOTAL RECURSOS 2014'!$P:$P,CONCATENATE("O001",$A84,4,$F$8),'TOTAL RECURSOS 2014'!$N:$N)</f>
        <v>0</v>
      </c>
      <c r="J84" s="22">
        <f>+SUMIF('TOTAL RECURSOS 2014'!$P:$P,CONCATENATE("M001",$A84,4,$F$8),'TOTAL RECURSOS 2014'!$N:$N)</f>
        <v>0</v>
      </c>
      <c r="K84" s="22">
        <f>+SUMIF('TOTAL RECURSOS 2014'!$P:$P,CONCATENATE("E006",$A84,4,$F$8),'TOTAL RECURSOS 2014'!$N:$N)</f>
        <v>2739000</v>
      </c>
      <c r="L84" s="22">
        <f>+SUMIF('TOTAL RECURSOS 2014'!$P:$P,CONCATENATE("E006",$A84,4,$G$8),'TOTAL RECURSOS 2014'!$N:$N)</f>
        <v>0</v>
      </c>
      <c r="M84" s="22">
        <f>+SUMIF('TOTAL RECURSOS 2014'!$P:$P,CONCATENATE("K024",$A84,4,$H$8),'TOTAL RECURSOS 2014'!$N:$N)</f>
        <v>0</v>
      </c>
    </row>
    <row r="85" spans="1:13" ht="17.100000000000001" customHeight="1" x14ac:dyDescent="0.25">
      <c r="A85" s="27" t="s">
        <v>141</v>
      </c>
      <c r="B85" s="21" t="s">
        <v>260</v>
      </c>
      <c r="C85" s="22">
        <f t="shared" ref="C85:M85" si="32">+C86</f>
        <v>700000</v>
      </c>
      <c r="D85" s="22">
        <f t="shared" si="32"/>
        <v>0</v>
      </c>
      <c r="E85" s="22">
        <f t="shared" si="32"/>
        <v>0</v>
      </c>
      <c r="F85" s="22">
        <f t="shared" si="32"/>
        <v>0</v>
      </c>
      <c r="G85" s="22">
        <f t="shared" si="32"/>
        <v>0</v>
      </c>
      <c r="H85" s="22">
        <f t="shared" si="32"/>
        <v>0</v>
      </c>
      <c r="I85" s="22">
        <f t="shared" si="32"/>
        <v>0</v>
      </c>
      <c r="J85" s="22">
        <f t="shared" si="32"/>
        <v>0</v>
      </c>
      <c r="K85" s="22">
        <f t="shared" si="32"/>
        <v>700000</v>
      </c>
      <c r="L85" s="22">
        <f t="shared" si="32"/>
        <v>0</v>
      </c>
      <c r="M85" s="22">
        <f t="shared" si="32"/>
        <v>0</v>
      </c>
    </row>
    <row r="86" spans="1:13" ht="17.100000000000001" customHeight="1" x14ac:dyDescent="0.25">
      <c r="A86" s="28" t="s">
        <v>81</v>
      </c>
      <c r="B86" s="21" t="s">
        <v>260</v>
      </c>
      <c r="C86" s="22">
        <f>+SUM(D86:M86)</f>
        <v>700000</v>
      </c>
      <c r="D86" s="22">
        <f>+SUMIF('TOTAL RECURSOS 2014'!$P:$P,CONCATENATE("O001",$A86,1,$F$8),'TOTAL RECURSOS 2014'!$N:$N)</f>
        <v>0</v>
      </c>
      <c r="E86" s="22">
        <f>+SUMIF('TOTAL RECURSOS 2014'!$P:$P,CONCATENATE("M001",$A86,1,$F$8),'TOTAL RECURSOS 2014'!$N:$N)</f>
        <v>0</v>
      </c>
      <c r="F86" s="22">
        <f>+SUMIF('TOTAL RECURSOS 2014'!$P:$P,CONCATENATE("E006",$A86,1,$F$8),'TOTAL RECURSOS 2014'!$N:$N)</f>
        <v>0</v>
      </c>
      <c r="G86" s="22">
        <f>+SUMIF('TOTAL RECURSOS 2014'!$P:$P,CONCATENATE("E006",$A86,1,$G$8),'TOTAL RECURSOS 2014'!$N:$N)</f>
        <v>0</v>
      </c>
      <c r="H86" s="22">
        <f>+SUMIF('TOTAL RECURSOS 2014'!$P:$P,CONCATENATE("K024",$A86,1,$H$8),'TOTAL RECURSOS 2014'!$N:$N)</f>
        <v>0</v>
      </c>
      <c r="I86" s="22">
        <f>+SUMIF('TOTAL RECURSOS 2014'!$P:$P,CONCATENATE("O001",$A86,4,$F$8),'TOTAL RECURSOS 2014'!$N:$N)</f>
        <v>0</v>
      </c>
      <c r="J86" s="22">
        <f>+SUMIF('TOTAL RECURSOS 2014'!$P:$P,CONCATENATE("M001",$A86,4,$F$8),'TOTAL RECURSOS 2014'!$N:$N)</f>
        <v>0</v>
      </c>
      <c r="K86" s="22">
        <f>+SUMIF('TOTAL RECURSOS 2014'!$P:$P,CONCATENATE("E006",$A86,4,$F$8),'TOTAL RECURSOS 2014'!$N:$N)</f>
        <v>700000</v>
      </c>
      <c r="L86" s="22">
        <f>+SUMIF('TOTAL RECURSOS 2014'!$P:$P,CONCATENATE("E006",$A86,4,$G$8),'TOTAL RECURSOS 2014'!$N:$N)</f>
        <v>0</v>
      </c>
      <c r="M86" s="22">
        <f>+SUMIF('TOTAL RECURSOS 2014'!$P:$P,CONCATENATE("K024",$A86,4,$H$8),'TOTAL RECURSOS 2014'!$N:$N)</f>
        <v>0</v>
      </c>
    </row>
    <row r="87" spans="1:13" ht="17.100000000000001" customHeight="1" x14ac:dyDescent="0.25">
      <c r="A87" s="27" t="s">
        <v>142</v>
      </c>
      <c r="B87" s="21" t="s">
        <v>261</v>
      </c>
      <c r="C87" s="22">
        <f t="shared" ref="C87:M87" si="33">+C88</f>
        <v>166000</v>
      </c>
      <c r="D87" s="22">
        <f t="shared" si="33"/>
        <v>0</v>
      </c>
      <c r="E87" s="22">
        <f t="shared" si="33"/>
        <v>0</v>
      </c>
      <c r="F87" s="22">
        <f t="shared" si="33"/>
        <v>0</v>
      </c>
      <c r="G87" s="22">
        <f t="shared" si="33"/>
        <v>0</v>
      </c>
      <c r="H87" s="22">
        <f t="shared" si="33"/>
        <v>0</v>
      </c>
      <c r="I87" s="22">
        <f t="shared" si="33"/>
        <v>0</v>
      </c>
      <c r="J87" s="22">
        <f t="shared" si="33"/>
        <v>0</v>
      </c>
      <c r="K87" s="22">
        <f t="shared" si="33"/>
        <v>166000</v>
      </c>
      <c r="L87" s="22">
        <f t="shared" si="33"/>
        <v>0</v>
      </c>
      <c r="M87" s="22">
        <f t="shared" si="33"/>
        <v>0</v>
      </c>
    </row>
    <row r="88" spans="1:13" ht="17.100000000000001" customHeight="1" x14ac:dyDescent="0.25">
      <c r="A88" s="28" t="s">
        <v>82</v>
      </c>
      <c r="B88" s="21" t="s">
        <v>261</v>
      </c>
      <c r="C88" s="22">
        <f>+SUM(D88:M88)</f>
        <v>166000</v>
      </c>
      <c r="D88" s="22">
        <f>+SUMIF('TOTAL RECURSOS 2014'!$P:$P,CONCATENATE("O001",$A88,1,$F$8),'TOTAL RECURSOS 2014'!$N:$N)</f>
        <v>0</v>
      </c>
      <c r="E88" s="22">
        <f>+SUMIF('TOTAL RECURSOS 2014'!$P:$P,CONCATENATE("M001",$A88,1,$F$8),'TOTAL RECURSOS 2014'!$N:$N)</f>
        <v>0</v>
      </c>
      <c r="F88" s="22">
        <f>+SUMIF('TOTAL RECURSOS 2014'!$P:$P,CONCATENATE("E006",$A88,1,$F$8),'TOTAL RECURSOS 2014'!$N:$N)</f>
        <v>0</v>
      </c>
      <c r="G88" s="22">
        <f>+SUMIF('TOTAL RECURSOS 2014'!$P:$P,CONCATENATE("E006",$A88,1,$G$8),'TOTAL RECURSOS 2014'!$N:$N)</f>
        <v>0</v>
      </c>
      <c r="H88" s="22">
        <f>+SUMIF('TOTAL RECURSOS 2014'!$P:$P,CONCATENATE("K024",$A88,1,$H$8),'TOTAL RECURSOS 2014'!$N:$N)</f>
        <v>0</v>
      </c>
      <c r="I88" s="22">
        <f>+SUMIF('TOTAL RECURSOS 2014'!$P:$P,CONCATENATE("O001",$A88,4,$F$8),'TOTAL RECURSOS 2014'!$N:$N)</f>
        <v>0</v>
      </c>
      <c r="J88" s="22">
        <f>+SUMIF('TOTAL RECURSOS 2014'!$P:$P,CONCATENATE("M001",$A88,4,$F$8),'TOTAL RECURSOS 2014'!$N:$N)</f>
        <v>0</v>
      </c>
      <c r="K88" s="22">
        <f>+SUMIF('TOTAL RECURSOS 2014'!$P:$P,CONCATENATE("E006",$A88,4,$F$8),'TOTAL RECURSOS 2014'!$N:$N)</f>
        <v>166000</v>
      </c>
      <c r="L88" s="22">
        <f>+SUMIF('TOTAL RECURSOS 2014'!$P:$P,CONCATENATE("E006",$A88,4,$G$8),'TOTAL RECURSOS 2014'!$N:$N)</f>
        <v>0</v>
      </c>
      <c r="M88" s="22">
        <f>+SUMIF('TOTAL RECURSOS 2014'!$P:$P,CONCATENATE("K024",$A88,4,$H$8),'TOTAL RECURSOS 2014'!$N:$N)</f>
        <v>0</v>
      </c>
    </row>
    <row r="89" spans="1:13" ht="17.100000000000001" customHeight="1" x14ac:dyDescent="0.25">
      <c r="A89" s="27" t="s">
        <v>143</v>
      </c>
      <c r="B89" s="21" t="s">
        <v>262</v>
      </c>
      <c r="C89" s="22">
        <f t="shared" ref="C89:M89" si="34">+C90</f>
        <v>900000</v>
      </c>
      <c r="D89" s="22">
        <f t="shared" si="34"/>
        <v>0</v>
      </c>
      <c r="E89" s="22">
        <f t="shared" si="34"/>
        <v>0</v>
      </c>
      <c r="F89" s="22">
        <f t="shared" si="34"/>
        <v>0</v>
      </c>
      <c r="G89" s="22">
        <f t="shared" si="34"/>
        <v>0</v>
      </c>
      <c r="H89" s="22">
        <f t="shared" si="34"/>
        <v>0</v>
      </c>
      <c r="I89" s="22">
        <f t="shared" si="34"/>
        <v>0</v>
      </c>
      <c r="J89" s="22">
        <f t="shared" si="34"/>
        <v>0</v>
      </c>
      <c r="K89" s="22">
        <f t="shared" si="34"/>
        <v>900000</v>
      </c>
      <c r="L89" s="22">
        <f t="shared" si="34"/>
        <v>0</v>
      </c>
      <c r="M89" s="22">
        <f t="shared" si="34"/>
        <v>0</v>
      </c>
    </row>
    <row r="90" spans="1:13" ht="17.100000000000001" customHeight="1" x14ac:dyDescent="0.25">
      <c r="A90" s="28" t="s">
        <v>83</v>
      </c>
      <c r="B90" s="21" t="s">
        <v>262</v>
      </c>
      <c r="C90" s="22">
        <f>+SUM(D90:M90)</f>
        <v>900000</v>
      </c>
      <c r="D90" s="22">
        <f>+SUMIF('TOTAL RECURSOS 2014'!$P:$P,CONCATENATE("O001",$A90,1,$F$8),'TOTAL RECURSOS 2014'!$N:$N)</f>
        <v>0</v>
      </c>
      <c r="E90" s="22">
        <f>+SUMIF('TOTAL RECURSOS 2014'!$P:$P,CONCATENATE("M001",$A90,1,$F$8),'TOTAL RECURSOS 2014'!$N:$N)</f>
        <v>0</v>
      </c>
      <c r="F90" s="22">
        <f>+SUMIF('TOTAL RECURSOS 2014'!$P:$P,CONCATENATE("E006",$A90,1,$F$8),'TOTAL RECURSOS 2014'!$N:$N)</f>
        <v>0</v>
      </c>
      <c r="G90" s="22">
        <f>+SUMIF('TOTAL RECURSOS 2014'!$P:$P,CONCATENATE("E006",$A90,1,$G$8),'TOTAL RECURSOS 2014'!$N:$N)</f>
        <v>0</v>
      </c>
      <c r="H90" s="22">
        <f>+SUMIF('TOTAL RECURSOS 2014'!$P:$P,CONCATENATE("K024",$A90,1,$H$8),'TOTAL RECURSOS 2014'!$N:$N)</f>
        <v>0</v>
      </c>
      <c r="I90" s="22">
        <f>+SUMIF('TOTAL RECURSOS 2014'!$P:$P,CONCATENATE("O001",$A90,4,$F$8),'TOTAL RECURSOS 2014'!$N:$N)</f>
        <v>0</v>
      </c>
      <c r="J90" s="22">
        <f>+SUMIF('TOTAL RECURSOS 2014'!$P:$P,CONCATENATE("M001",$A90,4,$F$8),'TOTAL RECURSOS 2014'!$N:$N)</f>
        <v>0</v>
      </c>
      <c r="K90" s="22">
        <f>+SUMIF('TOTAL RECURSOS 2014'!$P:$P,CONCATENATE("E006",$A90,4,$F$8),'TOTAL RECURSOS 2014'!$N:$N)</f>
        <v>900000</v>
      </c>
      <c r="L90" s="22">
        <f>+SUMIF('TOTAL RECURSOS 2014'!$P:$P,CONCATENATE("E006",$A90,4,$G$8),'TOTAL RECURSOS 2014'!$N:$N)</f>
        <v>0</v>
      </c>
      <c r="M90" s="22">
        <f>+SUMIF('TOTAL RECURSOS 2014'!$P:$P,CONCATENATE("K024",$A90,4,$H$8),'TOTAL RECURSOS 2014'!$N:$N)</f>
        <v>0</v>
      </c>
    </row>
    <row r="91" spans="1:13" s="9" customFormat="1" ht="17.100000000000001" customHeight="1" x14ac:dyDescent="0.2">
      <c r="A91" s="26">
        <v>2500</v>
      </c>
      <c r="B91" s="19" t="s">
        <v>263</v>
      </c>
      <c r="C91" s="20">
        <f t="shared" ref="C91:M91" si="35">+C92+C94+C96+C98+C100</f>
        <v>8783300</v>
      </c>
      <c r="D91" s="20">
        <f t="shared" si="35"/>
        <v>0</v>
      </c>
      <c r="E91" s="20">
        <f t="shared" si="35"/>
        <v>0</v>
      </c>
      <c r="F91" s="20">
        <f t="shared" si="35"/>
        <v>1087100</v>
      </c>
      <c r="G91" s="20">
        <f t="shared" si="35"/>
        <v>0</v>
      </c>
      <c r="H91" s="20">
        <f t="shared" si="35"/>
        <v>0</v>
      </c>
      <c r="I91" s="20">
        <f t="shared" si="35"/>
        <v>0</v>
      </c>
      <c r="J91" s="20">
        <f t="shared" si="35"/>
        <v>0</v>
      </c>
      <c r="K91" s="20">
        <f t="shared" si="35"/>
        <v>7696200</v>
      </c>
      <c r="L91" s="20">
        <f t="shared" si="35"/>
        <v>0</v>
      </c>
      <c r="M91" s="20">
        <f t="shared" si="35"/>
        <v>0</v>
      </c>
    </row>
    <row r="92" spans="1:13" ht="17.100000000000001" customHeight="1" x14ac:dyDescent="0.25">
      <c r="A92" s="27" t="s">
        <v>144</v>
      </c>
      <c r="B92" s="21" t="s">
        <v>264</v>
      </c>
      <c r="C92" s="22">
        <f t="shared" ref="C92:M92" si="36">+C93</f>
        <v>4637100</v>
      </c>
      <c r="D92" s="22">
        <f t="shared" si="36"/>
        <v>0</v>
      </c>
      <c r="E92" s="22">
        <f t="shared" si="36"/>
        <v>0</v>
      </c>
      <c r="F92" s="22">
        <f t="shared" si="36"/>
        <v>1087100</v>
      </c>
      <c r="G92" s="22">
        <f t="shared" si="36"/>
        <v>0</v>
      </c>
      <c r="H92" s="22">
        <f t="shared" si="36"/>
        <v>0</v>
      </c>
      <c r="I92" s="22">
        <f t="shared" si="36"/>
        <v>0</v>
      </c>
      <c r="J92" s="22">
        <f t="shared" si="36"/>
        <v>0</v>
      </c>
      <c r="K92" s="22">
        <f t="shared" si="36"/>
        <v>3550000</v>
      </c>
      <c r="L92" s="22">
        <f t="shared" si="36"/>
        <v>0</v>
      </c>
      <c r="M92" s="22">
        <f t="shared" si="36"/>
        <v>0</v>
      </c>
    </row>
    <row r="93" spans="1:13" ht="17.100000000000001" customHeight="1" x14ac:dyDescent="0.25">
      <c r="A93" s="28" t="s">
        <v>28</v>
      </c>
      <c r="B93" s="21" t="s">
        <v>264</v>
      </c>
      <c r="C93" s="22">
        <f>+SUM(D93:M93)</f>
        <v>4637100</v>
      </c>
      <c r="D93" s="22">
        <f>+SUMIF('TOTAL RECURSOS 2014'!$P:$P,CONCATENATE("O001",$A93,1,$F$8),'TOTAL RECURSOS 2014'!$N:$N)</f>
        <v>0</v>
      </c>
      <c r="E93" s="22">
        <f>+SUMIF('TOTAL RECURSOS 2014'!$P:$P,CONCATENATE("M001",$A93,1,$F$8),'TOTAL RECURSOS 2014'!$N:$N)</f>
        <v>0</v>
      </c>
      <c r="F93" s="22">
        <f>+SUMIF('TOTAL RECURSOS 2014'!$P:$P,CONCATENATE("E006",$A93,1,$F$8),'TOTAL RECURSOS 2014'!$N:$N)</f>
        <v>1087100</v>
      </c>
      <c r="G93" s="22">
        <f>+SUMIF('TOTAL RECURSOS 2014'!$P:$P,CONCATENATE("E006",$A93,1,$G$8),'TOTAL RECURSOS 2014'!$N:$N)</f>
        <v>0</v>
      </c>
      <c r="H93" s="22">
        <f>+SUMIF('TOTAL RECURSOS 2014'!$P:$P,CONCATENATE("K024",$A93,1,$H$8),'TOTAL RECURSOS 2014'!$N:$N)</f>
        <v>0</v>
      </c>
      <c r="I93" s="22">
        <f>+SUMIF('TOTAL RECURSOS 2014'!$P:$P,CONCATENATE("O001",$A93,4,$F$8),'TOTAL RECURSOS 2014'!$N:$N)</f>
        <v>0</v>
      </c>
      <c r="J93" s="22">
        <f>+SUMIF('TOTAL RECURSOS 2014'!$P:$P,CONCATENATE("M001",$A93,4,$F$8),'TOTAL RECURSOS 2014'!$N:$N)</f>
        <v>0</v>
      </c>
      <c r="K93" s="22">
        <f>+SUMIF('TOTAL RECURSOS 2014'!$P:$P,CONCATENATE("E006",$A93,4,$F$8),'TOTAL RECURSOS 2014'!$N:$N)</f>
        <v>3550000</v>
      </c>
      <c r="L93" s="22">
        <f>+SUMIF('TOTAL RECURSOS 2014'!$P:$P,CONCATENATE("E006",$A93,4,$G$8),'TOTAL RECURSOS 2014'!$N:$N)</f>
        <v>0</v>
      </c>
      <c r="M93" s="22">
        <f>+SUMIF('TOTAL RECURSOS 2014'!$P:$P,CONCATENATE("K024",$A93,4,$H$8),'TOTAL RECURSOS 2014'!$N:$N)</f>
        <v>0</v>
      </c>
    </row>
    <row r="94" spans="1:13" ht="17.100000000000001" customHeight="1" x14ac:dyDescent="0.25">
      <c r="A94" s="27" t="s">
        <v>145</v>
      </c>
      <c r="B94" s="21" t="s">
        <v>265</v>
      </c>
      <c r="C94" s="22">
        <f t="shared" ref="C94:M94" si="37">+C95</f>
        <v>50000</v>
      </c>
      <c r="D94" s="22">
        <f t="shared" si="37"/>
        <v>0</v>
      </c>
      <c r="E94" s="22">
        <f t="shared" si="37"/>
        <v>0</v>
      </c>
      <c r="F94" s="22">
        <f t="shared" si="37"/>
        <v>0</v>
      </c>
      <c r="G94" s="22">
        <f t="shared" si="37"/>
        <v>0</v>
      </c>
      <c r="H94" s="22">
        <f t="shared" si="37"/>
        <v>0</v>
      </c>
      <c r="I94" s="22">
        <f t="shared" si="37"/>
        <v>0</v>
      </c>
      <c r="J94" s="22">
        <f t="shared" si="37"/>
        <v>0</v>
      </c>
      <c r="K94" s="22">
        <f t="shared" si="37"/>
        <v>50000</v>
      </c>
      <c r="L94" s="22">
        <f t="shared" si="37"/>
        <v>0</v>
      </c>
      <c r="M94" s="22">
        <f t="shared" si="37"/>
        <v>0</v>
      </c>
    </row>
    <row r="95" spans="1:13" ht="17.100000000000001" customHeight="1" x14ac:dyDescent="0.25">
      <c r="A95" s="28" t="s">
        <v>84</v>
      </c>
      <c r="B95" s="21" t="s">
        <v>265</v>
      </c>
      <c r="C95" s="22">
        <f>+SUM(D95:M95)</f>
        <v>50000</v>
      </c>
      <c r="D95" s="22">
        <f>+SUMIF('TOTAL RECURSOS 2014'!$P:$P,CONCATENATE("O001",$A95,1,$F$8),'TOTAL RECURSOS 2014'!$N:$N)</f>
        <v>0</v>
      </c>
      <c r="E95" s="22">
        <f>+SUMIF('TOTAL RECURSOS 2014'!$P:$P,CONCATENATE("M001",$A95,1,$F$8),'TOTAL RECURSOS 2014'!$N:$N)</f>
        <v>0</v>
      </c>
      <c r="F95" s="22">
        <f>+SUMIF('TOTAL RECURSOS 2014'!$P:$P,CONCATENATE("E006",$A95,1,$F$8),'TOTAL RECURSOS 2014'!$N:$N)</f>
        <v>0</v>
      </c>
      <c r="G95" s="22">
        <f>+SUMIF('TOTAL RECURSOS 2014'!$P:$P,CONCATENATE("E006",$A95,1,$G$8),'TOTAL RECURSOS 2014'!$N:$N)</f>
        <v>0</v>
      </c>
      <c r="H95" s="22">
        <f>+SUMIF('TOTAL RECURSOS 2014'!$P:$P,CONCATENATE("K024",$A95,1,$H$8),'TOTAL RECURSOS 2014'!$N:$N)</f>
        <v>0</v>
      </c>
      <c r="I95" s="22">
        <f>+SUMIF('TOTAL RECURSOS 2014'!$P:$P,CONCATENATE("O001",$A95,4,$F$8),'TOTAL RECURSOS 2014'!$N:$N)</f>
        <v>0</v>
      </c>
      <c r="J95" s="22">
        <f>+SUMIF('TOTAL RECURSOS 2014'!$P:$P,CONCATENATE("M001",$A95,4,$F$8),'TOTAL RECURSOS 2014'!$N:$N)</f>
        <v>0</v>
      </c>
      <c r="K95" s="22">
        <f>+SUMIF('TOTAL RECURSOS 2014'!$P:$P,CONCATENATE("E006",$A95,4,$F$8),'TOTAL RECURSOS 2014'!$N:$N)</f>
        <v>50000</v>
      </c>
      <c r="L95" s="22">
        <f>+SUMIF('TOTAL RECURSOS 2014'!$P:$P,CONCATENATE("E006",$A95,4,$G$8),'TOTAL RECURSOS 2014'!$N:$N)</f>
        <v>0</v>
      </c>
      <c r="M95" s="22">
        <f>+SUMIF('TOTAL RECURSOS 2014'!$P:$P,CONCATENATE("K024",$A95,4,$H$8),'TOTAL RECURSOS 2014'!$N:$N)</f>
        <v>0</v>
      </c>
    </row>
    <row r="96" spans="1:13" ht="17.100000000000001" customHeight="1" x14ac:dyDescent="0.25">
      <c r="A96" s="27" t="s">
        <v>146</v>
      </c>
      <c r="B96" s="21" t="s">
        <v>266</v>
      </c>
      <c r="C96" s="22">
        <f t="shared" ref="C96:M96" si="38">+C97</f>
        <v>20000</v>
      </c>
      <c r="D96" s="22">
        <f t="shared" si="38"/>
        <v>0</v>
      </c>
      <c r="E96" s="22">
        <f t="shared" si="38"/>
        <v>0</v>
      </c>
      <c r="F96" s="22">
        <f t="shared" si="38"/>
        <v>0</v>
      </c>
      <c r="G96" s="22">
        <f t="shared" si="38"/>
        <v>0</v>
      </c>
      <c r="H96" s="22">
        <f t="shared" si="38"/>
        <v>0</v>
      </c>
      <c r="I96" s="22">
        <f t="shared" si="38"/>
        <v>0</v>
      </c>
      <c r="J96" s="22">
        <f t="shared" si="38"/>
        <v>0</v>
      </c>
      <c r="K96" s="22">
        <f t="shared" si="38"/>
        <v>20000</v>
      </c>
      <c r="L96" s="22">
        <f t="shared" si="38"/>
        <v>0</v>
      </c>
      <c r="M96" s="22">
        <f t="shared" si="38"/>
        <v>0</v>
      </c>
    </row>
    <row r="97" spans="1:13" ht="17.100000000000001" customHeight="1" x14ac:dyDescent="0.25">
      <c r="A97" s="28" t="s">
        <v>85</v>
      </c>
      <c r="B97" s="21" t="s">
        <v>266</v>
      </c>
      <c r="C97" s="22">
        <f>+SUM(D97:M97)</f>
        <v>20000</v>
      </c>
      <c r="D97" s="22">
        <f>+SUMIF('TOTAL RECURSOS 2014'!$P:$P,CONCATENATE("O001",$A97,1,$F$8),'TOTAL RECURSOS 2014'!$N:$N)</f>
        <v>0</v>
      </c>
      <c r="E97" s="22">
        <f>+SUMIF('TOTAL RECURSOS 2014'!$P:$P,CONCATENATE("M001",$A97,1,$F$8),'TOTAL RECURSOS 2014'!$N:$N)</f>
        <v>0</v>
      </c>
      <c r="F97" s="22">
        <f>+SUMIF('TOTAL RECURSOS 2014'!$P:$P,CONCATENATE("E006",$A97,1,$F$8),'TOTAL RECURSOS 2014'!$N:$N)</f>
        <v>0</v>
      </c>
      <c r="G97" s="22">
        <f>+SUMIF('TOTAL RECURSOS 2014'!$P:$P,CONCATENATE("E006",$A97,1,$G$8),'TOTAL RECURSOS 2014'!$N:$N)</f>
        <v>0</v>
      </c>
      <c r="H97" s="22">
        <f>+SUMIF('TOTAL RECURSOS 2014'!$P:$P,CONCATENATE("K024",$A97,1,$H$8),'TOTAL RECURSOS 2014'!$N:$N)</f>
        <v>0</v>
      </c>
      <c r="I97" s="22">
        <f>+SUMIF('TOTAL RECURSOS 2014'!$P:$P,CONCATENATE("O001",$A97,4,$F$8),'TOTAL RECURSOS 2014'!$N:$N)</f>
        <v>0</v>
      </c>
      <c r="J97" s="22">
        <f>+SUMIF('TOTAL RECURSOS 2014'!$P:$P,CONCATENATE("M001",$A97,4,$F$8),'TOTAL RECURSOS 2014'!$N:$N)</f>
        <v>0</v>
      </c>
      <c r="K97" s="22">
        <f>+SUMIF('TOTAL RECURSOS 2014'!$P:$P,CONCATENATE("E006",$A97,4,$F$8),'TOTAL RECURSOS 2014'!$N:$N)</f>
        <v>20000</v>
      </c>
      <c r="L97" s="22">
        <f>+SUMIF('TOTAL RECURSOS 2014'!$P:$P,CONCATENATE("E006",$A97,4,$G$8),'TOTAL RECURSOS 2014'!$N:$N)</f>
        <v>0</v>
      </c>
      <c r="M97" s="22">
        <f>+SUMIF('TOTAL RECURSOS 2014'!$P:$P,CONCATENATE("K024",$A97,4,$H$8),'TOTAL RECURSOS 2014'!$N:$N)</f>
        <v>0</v>
      </c>
    </row>
    <row r="98" spans="1:13" ht="17.100000000000001" customHeight="1" x14ac:dyDescent="0.25">
      <c r="A98" s="27" t="s">
        <v>147</v>
      </c>
      <c r="B98" s="21" t="s">
        <v>267</v>
      </c>
      <c r="C98" s="22">
        <f t="shared" ref="C98:M98" si="39">+C99</f>
        <v>3176200</v>
      </c>
      <c r="D98" s="22">
        <f t="shared" si="39"/>
        <v>0</v>
      </c>
      <c r="E98" s="22">
        <f t="shared" si="39"/>
        <v>0</v>
      </c>
      <c r="F98" s="22">
        <f t="shared" si="39"/>
        <v>0</v>
      </c>
      <c r="G98" s="22">
        <f t="shared" si="39"/>
        <v>0</v>
      </c>
      <c r="H98" s="22">
        <f t="shared" si="39"/>
        <v>0</v>
      </c>
      <c r="I98" s="22">
        <f t="shared" si="39"/>
        <v>0</v>
      </c>
      <c r="J98" s="22">
        <f t="shared" si="39"/>
        <v>0</v>
      </c>
      <c r="K98" s="22">
        <f t="shared" si="39"/>
        <v>3176200</v>
      </c>
      <c r="L98" s="22">
        <f t="shared" si="39"/>
        <v>0</v>
      </c>
      <c r="M98" s="22">
        <f t="shared" si="39"/>
        <v>0</v>
      </c>
    </row>
    <row r="99" spans="1:13" ht="17.100000000000001" customHeight="1" x14ac:dyDescent="0.25">
      <c r="A99" s="28" t="s">
        <v>29</v>
      </c>
      <c r="B99" s="21" t="s">
        <v>267</v>
      </c>
      <c r="C99" s="22">
        <f>+SUM(D99:M99)</f>
        <v>3176200</v>
      </c>
      <c r="D99" s="22">
        <f>+SUMIF('TOTAL RECURSOS 2014'!$P:$P,CONCATENATE("O001",$A99,1,$F$8),'TOTAL RECURSOS 2014'!$N:$N)</f>
        <v>0</v>
      </c>
      <c r="E99" s="22">
        <f>+SUMIF('TOTAL RECURSOS 2014'!$P:$P,CONCATENATE("M001",$A99,1,$F$8),'TOTAL RECURSOS 2014'!$N:$N)</f>
        <v>0</v>
      </c>
      <c r="F99" s="22">
        <f>+SUMIF('TOTAL RECURSOS 2014'!$P:$P,CONCATENATE("E006",$A99,1,$F$8),'TOTAL RECURSOS 2014'!$N:$N)</f>
        <v>0</v>
      </c>
      <c r="G99" s="22">
        <f>+SUMIF('TOTAL RECURSOS 2014'!$P:$P,CONCATENATE("E006",$A99,1,$G$8),'TOTAL RECURSOS 2014'!$N:$N)</f>
        <v>0</v>
      </c>
      <c r="H99" s="22">
        <f>+SUMIF('TOTAL RECURSOS 2014'!$P:$P,CONCATENATE("K024",$A99,1,$H$8),'TOTAL RECURSOS 2014'!$N:$N)</f>
        <v>0</v>
      </c>
      <c r="I99" s="22">
        <f>+SUMIF('TOTAL RECURSOS 2014'!$P:$P,CONCATENATE("O001",$A99,4,$F$8),'TOTAL RECURSOS 2014'!$N:$N)</f>
        <v>0</v>
      </c>
      <c r="J99" s="22">
        <f>+SUMIF('TOTAL RECURSOS 2014'!$P:$P,CONCATENATE("M001",$A99,4,$F$8),'TOTAL RECURSOS 2014'!$N:$N)</f>
        <v>0</v>
      </c>
      <c r="K99" s="22">
        <f>+SUMIF('TOTAL RECURSOS 2014'!$P:$P,CONCATENATE("E006",$A99,4,$F$8),'TOTAL RECURSOS 2014'!$N:$N)</f>
        <v>3176200</v>
      </c>
      <c r="L99" s="22">
        <f>+SUMIF('TOTAL RECURSOS 2014'!$P:$P,CONCATENATE("E006",$A99,4,$G$8),'TOTAL RECURSOS 2014'!$N:$N)</f>
        <v>0</v>
      </c>
      <c r="M99" s="22">
        <f>+SUMIF('TOTAL RECURSOS 2014'!$P:$P,CONCATENATE("K024",$A99,4,$H$8),'TOTAL RECURSOS 2014'!$N:$N)</f>
        <v>0</v>
      </c>
    </row>
    <row r="100" spans="1:13" ht="17.100000000000001" customHeight="1" x14ac:dyDescent="0.25">
      <c r="A100" s="27" t="s">
        <v>148</v>
      </c>
      <c r="B100" s="21" t="s">
        <v>268</v>
      </c>
      <c r="C100" s="22">
        <f t="shared" ref="C100:M100" si="40">+C101</f>
        <v>900000</v>
      </c>
      <c r="D100" s="22">
        <f t="shared" si="40"/>
        <v>0</v>
      </c>
      <c r="E100" s="22">
        <f t="shared" si="40"/>
        <v>0</v>
      </c>
      <c r="F100" s="22">
        <f t="shared" si="40"/>
        <v>0</v>
      </c>
      <c r="G100" s="22">
        <f t="shared" si="40"/>
        <v>0</v>
      </c>
      <c r="H100" s="22">
        <f t="shared" si="40"/>
        <v>0</v>
      </c>
      <c r="I100" s="22">
        <f t="shared" si="40"/>
        <v>0</v>
      </c>
      <c r="J100" s="22">
        <f t="shared" si="40"/>
        <v>0</v>
      </c>
      <c r="K100" s="22">
        <f t="shared" si="40"/>
        <v>900000</v>
      </c>
      <c r="L100" s="22">
        <f t="shared" si="40"/>
        <v>0</v>
      </c>
      <c r="M100" s="22">
        <f t="shared" si="40"/>
        <v>0</v>
      </c>
    </row>
    <row r="101" spans="1:13" ht="17.100000000000001" customHeight="1" x14ac:dyDescent="0.25">
      <c r="A101" s="28" t="s">
        <v>30</v>
      </c>
      <c r="B101" s="21" t="s">
        <v>268</v>
      </c>
      <c r="C101" s="22">
        <f>+SUM(D101:M101)</f>
        <v>900000</v>
      </c>
      <c r="D101" s="22">
        <f>+SUMIF('TOTAL RECURSOS 2014'!$P:$P,CONCATENATE("O001",$A101,1,$F$8),'TOTAL RECURSOS 2014'!$N:$N)</f>
        <v>0</v>
      </c>
      <c r="E101" s="22">
        <f>+SUMIF('TOTAL RECURSOS 2014'!$P:$P,CONCATENATE("M001",$A101,1,$F$8),'TOTAL RECURSOS 2014'!$N:$N)</f>
        <v>0</v>
      </c>
      <c r="F101" s="22">
        <f>+SUMIF('TOTAL RECURSOS 2014'!$P:$P,CONCATENATE("E006",$A101,1,$F$8),'TOTAL RECURSOS 2014'!$N:$N)</f>
        <v>0</v>
      </c>
      <c r="G101" s="22">
        <f>+SUMIF('TOTAL RECURSOS 2014'!$P:$P,CONCATENATE("E006",$A101,1,$G$8),'TOTAL RECURSOS 2014'!$N:$N)</f>
        <v>0</v>
      </c>
      <c r="H101" s="22">
        <f>+SUMIF('TOTAL RECURSOS 2014'!$P:$P,CONCATENATE("K024",$A101,1,$H$8),'TOTAL RECURSOS 2014'!$N:$N)</f>
        <v>0</v>
      </c>
      <c r="I101" s="22">
        <f>+SUMIF('TOTAL RECURSOS 2014'!$P:$P,CONCATENATE("O001",$A101,4,$F$8),'TOTAL RECURSOS 2014'!$N:$N)</f>
        <v>0</v>
      </c>
      <c r="J101" s="22">
        <f>+SUMIF('TOTAL RECURSOS 2014'!$P:$P,CONCATENATE("M001",$A101,4,$F$8),'TOTAL RECURSOS 2014'!$N:$N)</f>
        <v>0</v>
      </c>
      <c r="K101" s="22">
        <f>+SUMIF('TOTAL RECURSOS 2014'!$P:$P,CONCATENATE("E006",$A101,4,$F$8),'TOTAL RECURSOS 2014'!$N:$N)</f>
        <v>900000</v>
      </c>
      <c r="L101" s="22">
        <f>+SUMIF('TOTAL RECURSOS 2014'!$P:$P,CONCATENATE("E006",$A101,4,$G$8),'TOTAL RECURSOS 2014'!$N:$N)</f>
        <v>0</v>
      </c>
      <c r="M101" s="22">
        <f>+SUMIF('TOTAL RECURSOS 2014'!$P:$P,CONCATENATE("K024",$A101,4,$H$8),'TOTAL RECURSOS 2014'!$N:$N)</f>
        <v>0</v>
      </c>
    </row>
    <row r="102" spans="1:13" s="9" customFormat="1" ht="17.100000000000001" customHeight="1" x14ac:dyDescent="0.2">
      <c r="A102" s="26">
        <v>2600</v>
      </c>
      <c r="B102" s="19" t="s">
        <v>269</v>
      </c>
      <c r="C102" s="20">
        <f t="shared" ref="C102:M102" si="41">+C103</f>
        <v>1945000</v>
      </c>
      <c r="D102" s="20">
        <f t="shared" si="41"/>
        <v>0</v>
      </c>
      <c r="E102" s="20">
        <f t="shared" si="41"/>
        <v>0</v>
      </c>
      <c r="F102" s="20">
        <f t="shared" si="41"/>
        <v>0</v>
      </c>
      <c r="G102" s="20">
        <f t="shared" si="41"/>
        <v>0</v>
      </c>
      <c r="H102" s="20">
        <f t="shared" si="41"/>
        <v>0</v>
      </c>
      <c r="I102" s="20">
        <f t="shared" si="41"/>
        <v>45000</v>
      </c>
      <c r="J102" s="20">
        <f t="shared" si="41"/>
        <v>100000</v>
      </c>
      <c r="K102" s="20">
        <f t="shared" si="41"/>
        <v>1800000</v>
      </c>
      <c r="L102" s="20">
        <f t="shared" si="41"/>
        <v>0</v>
      </c>
      <c r="M102" s="20">
        <f t="shared" si="41"/>
        <v>0</v>
      </c>
    </row>
    <row r="103" spans="1:13" ht="17.100000000000001" customHeight="1" x14ac:dyDescent="0.25">
      <c r="A103" s="27" t="s">
        <v>149</v>
      </c>
      <c r="B103" s="21" t="s">
        <v>270</v>
      </c>
      <c r="C103" s="22">
        <f t="shared" ref="C103:M103" si="42">+SUM(C104:C106)</f>
        <v>1945000</v>
      </c>
      <c r="D103" s="22">
        <f t="shared" si="42"/>
        <v>0</v>
      </c>
      <c r="E103" s="22">
        <f t="shared" si="42"/>
        <v>0</v>
      </c>
      <c r="F103" s="22">
        <f t="shared" si="42"/>
        <v>0</v>
      </c>
      <c r="G103" s="22">
        <f t="shared" si="42"/>
        <v>0</v>
      </c>
      <c r="H103" s="22">
        <f t="shared" si="42"/>
        <v>0</v>
      </c>
      <c r="I103" s="22">
        <f t="shared" si="42"/>
        <v>45000</v>
      </c>
      <c r="J103" s="22">
        <f t="shared" si="42"/>
        <v>100000</v>
      </c>
      <c r="K103" s="22">
        <f t="shared" si="42"/>
        <v>1800000</v>
      </c>
      <c r="L103" s="22">
        <f t="shared" si="42"/>
        <v>0</v>
      </c>
      <c r="M103" s="22">
        <f t="shared" si="42"/>
        <v>0</v>
      </c>
    </row>
    <row r="104" spans="1:13" ht="17.100000000000001" customHeight="1" x14ac:dyDescent="0.25">
      <c r="A104" s="28" t="s">
        <v>17</v>
      </c>
      <c r="B104" s="29" t="s">
        <v>271</v>
      </c>
      <c r="C104" s="22">
        <f>+SUM(D104:M104)</f>
        <v>1645000</v>
      </c>
      <c r="D104" s="22">
        <f>+SUMIF('TOTAL RECURSOS 2014'!$P:$P,CONCATENATE("O001",$A104,1,$F$8),'TOTAL RECURSOS 2014'!$N:$N)</f>
        <v>0</v>
      </c>
      <c r="E104" s="22">
        <f>+SUMIF('TOTAL RECURSOS 2014'!$P:$P,CONCATENATE("M001",$A104,1,$F$8),'TOTAL RECURSOS 2014'!$N:$N)</f>
        <v>0</v>
      </c>
      <c r="F104" s="22">
        <f>+SUMIF('TOTAL RECURSOS 2014'!$P:$P,CONCATENATE("E006",$A104,1,$F$8),'TOTAL RECURSOS 2014'!$N:$N)</f>
        <v>0</v>
      </c>
      <c r="G104" s="22">
        <f>+SUMIF('TOTAL RECURSOS 2014'!$P:$P,CONCATENATE("E006",$A104,1,$G$8),'TOTAL RECURSOS 2014'!$N:$N)</f>
        <v>0</v>
      </c>
      <c r="H104" s="22">
        <f>+SUMIF('TOTAL RECURSOS 2014'!$P:$P,CONCATENATE("K024",$A104,1,$H$8),'TOTAL RECURSOS 2014'!$N:$N)</f>
        <v>0</v>
      </c>
      <c r="I104" s="22">
        <f>+SUMIF('TOTAL RECURSOS 2014'!$P:$P,CONCATENATE("O001",$A104,4,$F$8),'TOTAL RECURSOS 2014'!$N:$N)</f>
        <v>45000</v>
      </c>
      <c r="J104" s="22">
        <f>+SUMIF('TOTAL RECURSOS 2014'!$P:$P,CONCATENATE("M001",$A104,4,$F$8),'TOTAL RECURSOS 2014'!$N:$N)</f>
        <v>100000</v>
      </c>
      <c r="K104" s="22">
        <f>+SUMIF('TOTAL RECURSOS 2014'!$P:$P,CONCATENATE("E006",$A104,4,$F$8),'TOTAL RECURSOS 2014'!$N:$N)</f>
        <v>1500000</v>
      </c>
      <c r="L104" s="22">
        <f>+SUMIF('TOTAL RECURSOS 2014'!$P:$P,CONCATENATE("E006",$A104,4,$G$8),'TOTAL RECURSOS 2014'!$N:$N)</f>
        <v>0</v>
      </c>
      <c r="M104" s="22">
        <f>+SUMIF('TOTAL RECURSOS 2014'!$P:$P,CONCATENATE("K024",$A104,4,$H$8),'TOTAL RECURSOS 2014'!$N:$N)</f>
        <v>0</v>
      </c>
    </row>
    <row r="105" spans="1:13" ht="17.100000000000001" customHeight="1" x14ac:dyDescent="0.25">
      <c r="A105" s="28" t="s">
        <v>86</v>
      </c>
      <c r="B105" s="29" t="s">
        <v>271</v>
      </c>
      <c r="C105" s="22">
        <f>+SUM(D105:M105)</f>
        <v>0</v>
      </c>
      <c r="D105" s="22">
        <f>+SUMIF('TOTAL RECURSOS 2014'!$P:$P,CONCATENATE("O001",$A105,1,$F$8),'TOTAL RECURSOS 2014'!$N:$N)</f>
        <v>0</v>
      </c>
      <c r="E105" s="22">
        <f>+SUMIF('TOTAL RECURSOS 2014'!$P:$P,CONCATENATE("M001",$A105,1,$F$8),'TOTAL RECURSOS 2014'!$N:$N)</f>
        <v>0</v>
      </c>
      <c r="F105" s="22">
        <f>+SUMIF('TOTAL RECURSOS 2014'!$P:$P,CONCATENATE("E006",$A105,1,$F$8),'TOTAL RECURSOS 2014'!$N:$N)</f>
        <v>0</v>
      </c>
      <c r="G105" s="22">
        <f>+SUMIF('TOTAL RECURSOS 2014'!$P:$P,CONCATENATE("E006",$A105,1,$G$8),'TOTAL RECURSOS 2014'!$N:$N)</f>
        <v>0</v>
      </c>
      <c r="H105" s="22">
        <f>+SUMIF('TOTAL RECURSOS 2014'!$P:$P,CONCATENATE("K024",$A105,1,$H$8),'TOTAL RECURSOS 2014'!$N:$N)</f>
        <v>0</v>
      </c>
      <c r="I105" s="22">
        <f>+SUMIF('TOTAL RECURSOS 2014'!$P:$P,CONCATENATE("O001",$A105,4,$F$8),'TOTAL RECURSOS 2014'!$N:$N)</f>
        <v>0</v>
      </c>
      <c r="J105" s="22">
        <f>+SUMIF('TOTAL RECURSOS 2014'!$P:$P,CONCATENATE("M001",$A105,4,$F$8),'TOTAL RECURSOS 2014'!$N:$N)</f>
        <v>0</v>
      </c>
      <c r="K105" s="22">
        <f>+SUMIF('TOTAL RECURSOS 2014'!$P:$P,CONCATENATE("E006",$A105,4,$F$8),'TOTAL RECURSOS 2014'!$N:$N)</f>
        <v>0</v>
      </c>
      <c r="L105" s="22">
        <f>+SUMIF('TOTAL RECURSOS 2014'!$P:$P,CONCATENATE("E006",$A105,4,$G$8),'TOTAL RECURSOS 2014'!$N:$N)</f>
        <v>0</v>
      </c>
      <c r="M105" s="22">
        <f>+SUMIF('TOTAL RECURSOS 2014'!$P:$P,CONCATENATE("K024",$A105,4,$H$8),'TOTAL RECURSOS 2014'!$N:$N)</f>
        <v>0</v>
      </c>
    </row>
    <row r="106" spans="1:13" ht="17.100000000000001" customHeight="1" x14ac:dyDescent="0.25">
      <c r="A106" s="28" t="s">
        <v>31</v>
      </c>
      <c r="B106" s="30" t="s">
        <v>272</v>
      </c>
      <c r="C106" s="22">
        <f>+SUM(D106:M106)</f>
        <v>300000</v>
      </c>
      <c r="D106" s="22">
        <f>+SUMIF('TOTAL RECURSOS 2014'!$P:$P,CONCATENATE("O001",$A106,1,$F$8),'TOTAL RECURSOS 2014'!$N:$N)</f>
        <v>0</v>
      </c>
      <c r="E106" s="22">
        <f>+SUMIF('TOTAL RECURSOS 2014'!$P:$P,CONCATENATE("M001",$A106,1,$F$8),'TOTAL RECURSOS 2014'!$N:$N)</f>
        <v>0</v>
      </c>
      <c r="F106" s="22">
        <f>+SUMIF('TOTAL RECURSOS 2014'!$P:$P,CONCATENATE("E006",$A106,1,$F$8),'TOTAL RECURSOS 2014'!$N:$N)</f>
        <v>0</v>
      </c>
      <c r="G106" s="22">
        <f>+SUMIF('TOTAL RECURSOS 2014'!$P:$P,CONCATENATE("E006",$A106,1,$G$8),'TOTAL RECURSOS 2014'!$N:$N)</f>
        <v>0</v>
      </c>
      <c r="H106" s="22">
        <f>+SUMIF('TOTAL RECURSOS 2014'!$P:$P,CONCATENATE("K024",$A106,1,$H$8),'TOTAL RECURSOS 2014'!$N:$N)</f>
        <v>0</v>
      </c>
      <c r="I106" s="22">
        <f>+SUMIF('TOTAL RECURSOS 2014'!$P:$P,CONCATENATE("O001",$A106,4,$F$8),'TOTAL RECURSOS 2014'!$N:$N)</f>
        <v>0</v>
      </c>
      <c r="J106" s="22">
        <f>+SUMIF('TOTAL RECURSOS 2014'!$P:$P,CONCATENATE("M001",$A106,4,$F$8),'TOTAL RECURSOS 2014'!$N:$N)</f>
        <v>0</v>
      </c>
      <c r="K106" s="22">
        <f>+SUMIF('TOTAL RECURSOS 2014'!$P:$P,CONCATENATE("E006",$A106,4,$F$8),'TOTAL RECURSOS 2014'!$N:$N)</f>
        <v>300000</v>
      </c>
      <c r="L106" s="22">
        <f>+SUMIF('TOTAL RECURSOS 2014'!$P:$P,CONCATENATE("E006",$A106,4,$G$8),'TOTAL RECURSOS 2014'!$N:$N)</f>
        <v>0</v>
      </c>
      <c r="M106" s="22">
        <f>+SUMIF('TOTAL RECURSOS 2014'!$P:$P,CONCATENATE("K024",$A106,4,$H$8),'TOTAL RECURSOS 2014'!$N:$N)</f>
        <v>0</v>
      </c>
    </row>
    <row r="107" spans="1:13" s="9" customFormat="1" ht="17.100000000000001" customHeight="1" x14ac:dyDescent="0.2">
      <c r="A107" s="26">
        <v>2700</v>
      </c>
      <c r="B107" s="19" t="s">
        <v>273</v>
      </c>
      <c r="C107" s="20">
        <f t="shared" ref="C107:M107" si="43">+C108+C110+C112</f>
        <v>673000</v>
      </c>
      <c r="D107" s="20">
        <f t="shared" si="43"/>
        <v>0</v>
      </c>
      <c r="E107" s="20">
        <f t="shared" si="43"/>
        <v>0</v>
      </c>
      <c r="F107" s="20">
        <f t="shared" si="43"/>
        <v>0</v>
      </c>
      <c r="G107" s="20">
        <f t="shared" si="43"/>
        <v>0</v>
      </c>
      <c r="H107" s="20">
        <f t="shared" si="43"/>
        <v>0</v>
      </c>
      <c r="I107" s="20">
        <f t="shared" si="43"/>
        <v>0</v>
      </c>
      <c r="J107" s="20">
        <f t="shared" si="43"/>
        <v>20000</v>
      </c>
      <c r="K107" s="20">
        <f t="shared" si="43"/>
        <v>653000</v>
      </c>
      <c r="L107" s="20">
        <f t="shared" si="43"/>
        <v>0</v>
      </c>
      <c r="M107" s="20">
        <f t="shared" si="43"/>
        <v>0</v>
      </c>
    </row>
    <row r="108" spans="1:13" ht="17.100000000000001" customHeight="1" x14ac:dyDescent="0.25">
      <c r="A108" s="27" t="s">
        <v>150</v>
      </c>
      <c r="B108" s="21" t="s">
        <v>274</v>
      </c>
      <c r="C108" s="22">
        <f t="shared" ref="C108:M108" si="44">+C109</f>
        <v>150000</v>
      </c>
      <c r="D108" s="22">
        <f t="shared" si="44"/>
        <v>0</v>
      </c>
      <c r="E108" s="22">
        <f t="shared" si="44"/>
        <v>0</v>
      </c>
      <c r="F108" s="22">
        <f t="shared" si="44"/>
        <v>0</v>
      </c>
      <c r="G108" s="22">
        <f t="shared" si="44"/>
        <v>0</v>
      </c>
      <c r="H108" s="22">
        <f t="shared" si="44"/>
        <v>0</v>
      </c>
      <c r="I108" s="22">
        <f t="shared" si="44"/>
        <v>0</v>
      </c>
      <c r="J108" s="22">
        <f t="shared" si="44"/>
        <v>0</v>
      </c>
      <c r="K108" s="22">
        <f t="shared" si="44"/>
        <v>150000</v>
      </c>
      <c r="L108" s="22">
        <f t="shared" si="44"/>
        <v>0</v>
      </c>
      <c r="M108" s="22">
        <f t="shared" si="44"/>
        <v>0</v>
      </c>
    </row>
    <row r="109" spans="1:13" ht="17.100000000000001" customHeight="1" x14ac:dyDescent="0.25">
      <c r="A109" s="28" t="s">
        <v>87</v>
      </c>
      <c r="B109" s="21" t="s">
        <v>274</v>
      </c>
      <c r="C109" s="22">
        <f>+SUM(D109:M109)</f>
        <v>150000</v>
      </c>
      <c r="D109" s="22">
        <f>+SUMIF('TOTAL RECURSOS 2014'!$P:$P,CONCATENATE("O001",$A109,1,$F$8),'TOTAL RECURSOS 2014'!$N:$N)</f>
        <v>0</v>
      </c>
      <c r="E109" s="22">
        <f>+SUMIF('TOTAL RECURSOS 2014'!$P:$P,CONCATENATE("M001",$A109,1,$F$8),'TOTAL RECURSOS 2014'!$N:$N)</f>
        <v>0</v>
      </c>
      <c r="F109" s="22">
        <f>+SUMIF('TOTAL RECURSOS 2014'!$P:$P,CONCATENATE("E006",$A109,1,$F$8),'TOTAL RECURSOS 2014'!$N:$N)</f>
        <v>0</v>
      </c>
      <c r="G109" s="22">
        <f>+SUMIF('TOTAL RECURSOS 2014'!$P:$P,CONCATENATE("E006",$A109,1,$G$8),'TOTAL RECURSOS 2014'!$N:$N)</f>
        <v>0</v>
      </c>
      <c r="H109" s="22">
        <f>+SUMIF('TOTAL RECURSOS 2014'!$P:$P,CONCATENATE("K024",$A109,1,$H$8),'TOTAL RECURSOS 2014'!$N:$N)</f>
        <v>0</v>
      </c>
      <c r="I109" s="22">
        <f>+SUMIF('TOTAL RECURSOS 2014'!$P:$P,CONCATENATE("O001",$A109,4,$F$8),'TOTAL RECURSOS 2014'!$N:$N)</f>
        <v>0</v>
      </c>
      <c r="J109" s="22">
        <f>+SUMIF('TOTAL RECURSOS 2014'!$P:$P,CONCATENATE("M001",$A109,4,$F$8),'TOTAL RECURSOS 2014'!$N:$N)</f>
        <v>0</v>
      </c>
      <c r="K109" s="22">
        <f>+SUMIF('TOTAL RECURSOS 2014'!$P:$P,CONCATENATE("E006",$A109,4,$F$8),'TOTAL RECURSOS 2014'!$N:$N)</f>
        <v>150000</v>
      </c>
      <c r="L109" s="22">
        <f>+SUMIF('TOTAL RECURSOS 2014'!$P:$P,CONCATENATE("E006",$A109,4,$G$8),'TOTAL RECURSOS 2014'!$N:$N)</f>
        <v>0</v>
      </c>
      <c r="M109" s="22">
        <f>+SUMIF('TOTAL RECURSOS 2014'!$P:$P,CONCATENATE("K024",$A109,4,$H$8),'TOTAL RECURSOS 2014'!$N:$N)</f>
        <v>0</v>
      </c>
    </row>
    <row r="110" spans="1:13" ht="17.100000000000001" customHeight="1" x14ac:dyDescent="0.25">
      <c r="A110" s="27" t="s">
        <v>151</v>
      </c>
      <c r="B110" s="21" t="s">
        <v>275</v>
      </c>
      <c r="C110" s="22">
        <f t="shared" ref="C110:M110" si="45">+C111</f>
        <v>483000</v>
      </c>
      <c r="D110" s="22">
        <f t="shared" si="45"/>
        <v>0</v>
      </c>
      <c r="E110" s="22">
        <f t="shared" si="45"/>
        <v>0</v>
      </c>
      <c r="F110" s="22">
        <f t="shared" si="45"/>
        <v>0</v>
      </c>
      <c r="G110" s="22">
        <f t="shared" si="45"/>
        <v>0</v>
      </c>
      <c r="H110" s="22">
        <f t="shared" si="45"/>
        <v>0</v>
      </c>
      <c r="I110" s="22">
        <f t="shared" si="45"/>
        <v>0</v>
      </c>
      <c r="J110" s="22">
        <f t="shared" si="45"/>
        <v>0</v>
      </c>
      <c r="K110" s="22">
        <f t="shared" si="45"/>
        <v>483000</v>
      </c>
      <c r="L110" s="22">
        <f t="shared" si="45"/>
        <v>0</v>
      </c>
      <c r="M110" s="22">
        <f t="shared" si="45"/>
        <v>0</v>
      </c>
    </row>
    <row r="111" spans="1:13" ht="17.100000000000001" customHeight="1" x14ac:dyDescent="0.25">
      <c r="A111" s="28" t="s">
        <v>88</v>
      </c>
      <c r="B111" s="21" t="s">
        <v>276</v>
      </c>
      <c r="C111" s="22">
        <f>+SUM(D111:M111)</f>
        <v>483000</v>
      </c>
      <c r="D111" s="22">
        <f>+SUMIF('TOTAL RECURSOS 2014'!$P:$P,CONCATENATE("O001",$A111,1,$F$8),'TOTAL RECURSOS 2014'!$N:$N)</f>
        <v>0</v>
      </c>
      <c r="E111" s="22">
        <f>+SUMIF('TOTAL RECURSOS 2014'!$P:$P,CONCATENATE("M001",$A111,1,$F$8),'TOTAL RECURSOS 2014'!$N:$N)</f>
        <v>0</v>
      </c>
      <c r="F111" s="22">
        <f>+SUMIF('TOTAL RECURSOS 2014'!$P:$P,CONCATENATE("E006",$A111,1,$F$8),'TOTAL RECURSOS 2014'!$N:$N)</f>
        <v>0</v>
      </c>
      <c r="G111" s="22">
        <f>+SUMIF('TOTAL RECURSOS 2014'!$P:$P,CONCATENATE("E006",$A111,1,$G$8),'TOTAL RECURSOS 2014'!$N:$N)</f>
        <v>0</v>
      </c>
      <c r="H111" s="22">
        <f>+SUMIF('TOTAL RECURSOS 2014'!$P:$P,CONCATENATE("K024",$A111,1,$H$8),'TOTAL RECURSOS 2014'!$N:$N)</f>
        <v>0</v>
      </c>
      <c r="I111" s="22">
        <f>+SUMIF('TOTAL RECURSOS 2014'!$P:$P,CONCATENATE("O001",$A111,4,$F$8),'TOTAL RECURSOS 2014'!$N:$N)</f>
        <v>0</v>
      </c>
      <c r="J111" s="22">
        <f>+SUMIF('TOTAL RECURSOS 2014'!$P:$P,CONCATENATE("M001",$A111,4,$F$8),'TOTAL RECURSOS 2014'!$N:$N)</f>
        <v>0</v>
      </c>
      <c r="K111" s="22">
        <f>+SUMIF('TOTAL RECURSOS 2014'!$P:$P,CONCATENATE("E006",$A111,4,$F$8),'TOTAL RECURSOS 2014'!$N:$N)</f>
        <v>483000</v>
      </c>
      <c r="L111" s="22">
        <f>+SUMIF('TOTAL RECURSOS 2014'!$P:$P,CONCATENATE("E006",$A111,4,$G$8),'TOTAL RECURSOS 2014'!$N:$N)</f>
        <v>0</v>
      </c>
      <c r="M111" s="22">
        <f>+SUMIF('TOTAL RECURSOS 2014'!$P:$P,CONCATENATE("K024",$A111,4,$H$8),'TOTAL RECURSOS 2014'!$N:$N)</f>
        <v>0</v>
      </c>
    </row>
    <row r="112" spans="1:13" ht="17.100000000000001" customHeight="1" x14ac:dyDescent="0.25">
      <c r="A112" s="27" t="s">
        <v>152</v>
      </c>
      <c r="B112" s="21" t="s">
        <v>277</v>
      </c>
      <c r="C112" s="22">
        <f t="shared" ref="C112:M112" si="46">+C113</f>
        <v>40000</v>
      </c>
      <c r="D112" s="22">
        <f t="shared" si="46"/>
        <v>0</v>
      </c>
      <c r="E112" s="22">
        <f t="shared" si="46"/>
        <v>0</v>
      </c>
      <c r="F112" s="22">
        <f t="shared" si="46"/>
        <v>0</v>
      </c>
      <c r="G112" s="22">
        <f t="shared" si="46"/>
        <v>0</v>
      </c>
      <c r="H112" s="22">
        <f t="shared" si="46"/>
        <v>0</v>
      </c>
      <c r="I112" s="22">
        <f t="shared" si="46"/>
        <v>0</v>
      </c>
      <c r="J112" s="22">
        <f t="shared" si="46"/>
        <v>20000</v>
      </c>
      <c r="K112" s="22">
        <f t="shared" si="46"/>
        <v>20000</v>
      </c>
      <c r="L112" s="22">
        <f t="shared" si="46"/>
        <v>0</v>
      </c>
      <c r="M112" s="22">
        <f t="shared" si="46"/>
        <v>0</v>
      </c>
    </row>
    <row r="113" spans="1:13" ht="17.100000000000001" customHeight="1" x14ac:dyDescent="0.25">
      <c r="A113" s="28" t="s">
        <v>64</v>
      </c>
      <c r="B113" s="21" t="s">
        <v>277</v>
      </c>
      <c r="C113" s="22">
        <f>+SUM(D113:M113)</f>
        <v>40000</v>
      </c>
      <c r="D113" s="22">
        <f>+SUMIF('TOTAL RECURSOS 2014'!$P:$P,CONCATENATE("O001",$A113,1,$F$8),'TOTAL RECURSOS 2014'!$N:$N)</f>
        <v>0</v>
      </c>
      <c r="E113" s="22">
        <f>+SUMIF('TOTAL RECURSOS 2014'!$P:$P,CONCATENATE("M001",$A113,1,$F$8),'TOTAL RECURSOS 2014'!$N:$N)</f>
        <v>0</v>
      </c>
      <c r="F113" s="22">
        <f>+SUMIF('TOTAL RECURSOS 2014'!$P:$P,CONCATENATE("E006",$A113,1,$F$8),'TOTAL RECURSOS 2014'!$N:$N)</f>
        <v>0</v>
      </c>
      <c r="G113" s="22">
        <f>+SUMIF('TOTAL RECURSOS 2014'!$P:$P,CONCATENATE("E006",$A113,1,$G$8),'TOTAL RECURSOS 2014'!$N:$N)</f>
        <v>0</v>
      </c>
      <c r="H113" s="22">
        <f>+SUMIF('TOTAL RECURSOS 2014'!$P:$P,CONCATENATE("K024",$A113,1,$H$8),'TOTAL RECURSOS 2014'!$N:$N)</f>
        <v>0</v>
      </c>
      <c r="I113" s="22">
        <f>+SUMIF('TOTAL RECURSOS 2014'!$P:$P,CONCATENATE("O001",$A113,4,$F$8),'TOTAL RECURSOS 2014'!$N:$N)</f>
        <v>0</v>
      </c>
      <c r="J113" s="22">
        <f>+SUMIF('TOTAL RECURSOS 2014'!$P:$P,CONCATENATE("M001",$A113,4,$F$8),'TOTAL RECURSOS 2014'!$N:$N)</f>
        <v>20000</v>
      </c>
      <c r="K113" s="22">
        <f>+SUMIF('TOTAL RECURSOS 2014'!$P:$P,CONCATENATE("E006",$A113,4,$F$8),'TOTAL RECURSOS 2014'!$N:$N)</f>
        <v>20000</v>
      </c>
      <c r="L113" s="22">
        <f>+SUMIF('TOTAL RECURSOS 2014'!$P:$P,CONCATENATE("E006",$A113,4,$G$8),'TOTAL RECURSOS 2014'!$N:$N)</f>
        <v>0</v>
      </c>
      <c r="M113" s="22">
        <f>+SUMIF('TOTAL RECURSOS 2014'!$P:$P,CONCATENATE("K024",$A113,4,$H$8),'TOTAL RECURSOS 2014'!$N:$N)</f>
        <v>0</v>
      </c>
    </row>
    <row r="114" spans="1:13" s="9" customFormat="1" ht="17.100000000000001" customHeight="1" x14ac:dyDescent="0.2">
      <c r="A114" s="26">
        <v>2900</v>
      </c>
      <c r="B114" s="19" t="s">
        <v>278</v>
      </c>
      <c r="C114" s="20">
        <f t="shared" ref="C114:M114" si="47">+C115+C117+C119+C121+C123+C125+C127</f>
        <v>4038100</v>
      </c>
      <c r="D114" s="20">
        <f t="shared" si="47"/>
        <v>0</v>
      </c>
      <c r="E114" s="20">
        <f t="shared" si="47"/>
        <v>0</v>
      </c>
      <c r="F114" s="20">
        <f t="shared" si="47"/>
        <v>119300</v>
      </c>
      <c r="G114" s="20">
        <f t="shared" si="47"/>
        <v>0</v>
      </c>
      <c r="H114" s="20">
        <f t="shared" si="47"/>
        <v>0</v>
      </c>
      <c r="I114" s="20">
        <f t="shared" si="47"/>
        <v>0</v>
      </c>
      <c r="J114" s="20">
        <f t="shared" si="47"/>
        <v>0</v>
      </c>
      <c r="K114" s="20">
        <f t="shared" si="47"/>
        <v>3918800</v>
      </c>
      <c r="L114" s="20">
        <f t="shared" si="47"/>
        <v>0</v>
      </c>
      <c r="M114" s="20">
        <f t="shared" si="47"/>
        <v>0</v>
      </c>
    </row>
    <row r="115" spans="1:13" ht="17.100000000000001" customHeight="1" x14ac:dyDescent="0.25">
      <c r="A115" s="27" t="s">
        <v>153</v>
      </c>
      <c r="B115" s="21" t="s">
        <v>279</v>
      </c>
      <c r="C115" s="22">
        <f t="shared" ref="C115:M115" si="48">+C116</f>
        <v>795500</v>
      </c>
      <c r="D115" s="22">
        <f t="shared" si="48"/>
        <v>0</v>
      </c>
      <c r="E115" s="22">
        <f t="shared" si="48"/>
        <v>0</v>
      </c>
      <c r="F115" s="22">
        <f t="shared" si="48"/>
        <v>0</v>
      </c>
      <c r="G115" s="22">
        <f t="shared" si="48"/>
        <v>0</v>
      </c>
      <c r="H115" s="22">
        <f t="shared" si="48"/>
        <v>0</v>
      </c>
      <c r="I115" s="22">
        <f t="shared" si="48"/>
        <v>0</v>
      </c>
      <c r="J115" s="22">
        <f t="shared" si="48"/>
        <v>0</v>
      </c>
      <c r="K115" s="22">
        <f t="shared" si="48"/>
        <v>795500</v>
      </c>
      <c r="L115" s="22">
        <f t="shared" si="48"/>
        <v>0</v>
      </c>
      <c r="M115" s="22">
        <f t="shared" si="48"/>
        <v>0</v>
      </c>
    </row>
    <row r="116" spans="1:13" ht="17.100000000000001" customHeight="1" x14ac:dyDescent="0.25">
      <c r="A116" s="28" t="s">
        <v>32</v>
      </c>
      <c r="B116" s="21" t="s">
        <v>279</v>
      </c>
      <c r="C116" s="22">
        <f>+SUM(D116:M116)</f>
        <v>795500</v>
      </c>
      <c r="D116" s="22">
        <f>+SUMIF('TOTAL RECURSOS 2014'!$P:$P,CONCATENATE("O001",$A116,1,$F$8),'TOTAL RECURSOS 2014'!$N:$N)</f>
        <v>0</v>
      </c>
      <c r="E116" s="22">
        <f>+SUMIF('TOTAL RECURSOS 2014'!$P:$P,CONCATENATE("M001",$A116,1,$F$8),'TOTAL RECURSOS 2014'!$N:$N)</f>
        <v>0</v>
      </c>
      <c r="F116" s="22">
        <f>+SUMIF('TOTAL RECURSOS 2014'!$P:$P,CONCATENATE("E006",$A116,1,$F$8),'TOTAL RECURSOS 2014'!$N:$N)</f>
        <v>0</v>
      </c>
      <c r="G116" s="22">
        <f>+SUMIF('TOTAL RECURSOS 2014'!$P:$P,CONCATENATE("E006",$A116,1,$G$8),'TOTAL RECURSOS 2014'!$N:$N)</f>
        <v>0</v>
      </c>
      <c r="H116" s="22">
        <f>+SUMIF('TOTAL RECURSOS 2014'!$P:$P,CONCATENATE("K024",$A116,1,$H$8),'TOTAL RECURSOS 2014'!$N:$N)</f>
        <v>0</v>
      </c>
      <c r="I116" s="22">
        <f>+SUMIF('TOTAL RECURSOS 2014'!$P:$P,CONCATENATE("O001",$A116,4,$F$8),'TOTAL RECURSOS 2014'!$N:$N)</f>
        <v>0</v>
      </c>
      <c r="J116" s="22">
        <f>+SUMIF('TOTAL RECURSOS 2014'!$P:$P,CONCATENATE("M001",$A116,4,$F$8),'TOTAL RECURSOS 2014'!$N:$N)</f>
        <v>0</v>
      </c>
      <c r="K116" s="22">
        <f>+SUMIF('TOTAL RECURSOS 2014'!$P:$P,CONCATENATE("E006",$A116,4,$F$8),'TOTAL RECURSOS 2014'!$N:$N)</f>
        <v>795500</v>
      </c>
      <c r="L116" s="22">
        <f>+SUMIF('TOTAL RECURSOS 2014'!$P:$P,CONCATENATE("E006",$A116,4,$G$8),'TOTAL RECURSOS 2014'!$N:$N)</f>
        <v>0</v>
      </c>
      <c r="M116" s="22">
        <f>+SUMIF('TOTAL RECURSOS 2014'!$P:$P,CONCATENATE("K024",$A116,4,$H$8),'TOTAL RECURSOS 2014'!$N:$N)</f>
        <v>0</v>
      </c>
    </row>
    <row r="117" spans="1:13" ht="17.100000000000001" customHeight="1" x14ac:dyDescent="0.25">
      <c r="A117" s="27" t="s">
        <v>154</v>
      </c>
      <c r="B117" s="21" t="s">
        <v>280</v>
      </c>
      <c r="C117" s="22">
        <f t="shared" ref="C117:M117" si="49">+C118</f>
        <v>169300</v>
      </c>
      <c r="D117" s="22">
        <f t="shared" si="49"/>
        <v>0</v>
      </c>
      <c r="E117" s="22">
        <f t="shared" si="49"/>
        <v>0</v>
      </c>
      <c r="F117" s="22">
        <f t="shared" si="49"/>
        <v>119300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0</v>
      </c>
      <c r="K117" s="22">
        <f t="shared" si="49"/>
        <v>50000</v>
      </c>
      <c r="L117" s="22">
        <f t="shared" si="49"/>
        <v>0</v>
      </c>
      <c r="M117" s="22">
        <f t="shared" si="49"/>
        <v>0</v>
      </c>
    </row>
    <row r="118" spans="1:13" ht="17.100000000000001" customHeight="1" x14ac:dyDescent="0.25">
      <c r="A118" s="28" t="s">
        <v>33</v>
      </c>
      <c r="B118" s="21" t="s">
        <v>280</v>
      </c>
      <c r="C118" s="22">
        <f>+SUM(D118:M118)</f>
        <v>169300</v>
      </c>
      <c r="D118" s="22">
        <f>+SUMIF('TOTAL RECURSOS 2014'!$P:$P,CONCATENATE("O001",$A118,1,$F$8),'TOTAL RECURSOS 2014'!$N:$N)</f>
        <v>0</v>
      </c>
      <c r="E118" s="22">
        <f>+SUMIF('TOTAL RECURSOS 2014'!$P:$P,CONCATENATE("M001",$A118,1,$F$8),'TOTAL RECURSOS 2014'!$N:$N)</f>
        <v>0</v>
      </c>
      <c r="F118" s="22">
        <f>+SUMIF('TOTAL RECURSOS 2014'!$P:$P,CONCATENATE("E006",$A118,1,$F$8),'TOTAL RECURSOS 2014'!$N:$N)</f>
        <v>119300</v>
      </c>
      <c r="G118" s="22">
        <f>+SUMIF('TOTAL RECURSOS 2014'!$P:$P,CONCATENATE("E006",$A118,1,$G$8),'TOTAL RECURSOS 2014'!$N:$N)</f>
        <v>0</v>
      </c>
      <c r="H118" s="22">
        <f>+SUMIF('TOTAL RECURSOS 2014'!$P:$P,CONCATENATE("K024",$A118,1,$H$8),'TOTAL RECURSOS 2014'!$N:$N)</f>
        <v>0</v>
      </c>
      <c r="I118" s="22">
        <f>+SUMIF('TOTAL RECURSOS 2014'!$P:$P,CONCATENATE("O001",$A118,4,$F$8),'TOTAL RECURSOS 2014'!$N:$N)</f>
        <v>0</v>
      </c>
      <c r="J118" s="22">
        <f>+SUMIF('TOTAL RECURSOS 2014'!$P:$P,CONCATENATE("M001",$A118,4,$F$8),'TOTAL RECURSOS 2014'!$N:$N)</f>
        <v>0</v>
      </c>
      <c r="K118" s="22">
        <f>+SUMIF('TOTAL RECURSOS 2014'!$P:$P,CONCATENATE("E006",$A118,4,$F$8),'TOTAL RECURSOS 2014'!$N:$N)</f>
        <v>50000</v>
      </c>
      <c r="L118" s="22">
        <f>+SUMIF('TOTAL RECURSOS 2014'!$P:$P,CONCATENATE("E006",$A118,4,$G$8),'TOTAL RECURSOS 2014'!$N:$N)</f>
        <v>0</v>
      </c>
      <c r="M118" s="22">
        <f>+SUMIF('TOTAL RECURSOS 2014'!$P:$P,CONCATENATE("K024",$A118,4,$H$8),'TOTAL RECURSOS 2014'!$N:$N)</f>
        <v>0</v>
      </c>
    </row>
    <row r="119" spans="1:13" ht="17.100000000000001" customHeight="1" x14ac:dyDescent="0.25">
      <c r="A119" s="27" t="s">
        <v>155</v>
      </c>
      <c r="B119" s="21" t="s">
        <v>281</v>
      </c>
      <c r="C119" s="22">
        <f t="shared" ref="C119:M119" si="50">+C120</f>
        <v>1100000</v>
      </c>
      <c r="D119" s="22">
        <f t="shared" si="50"/>
        <v>0</v>
      </c>
      <c r="E119" s="22">
        <f t="shared" si="50"/>
        <v>0</v>
      </c>
      <c r="F119" s="22">
        <f t="shared" si="50"/>
        <v>0</v>
      </c>
      <c r="G119" s="22">
        <f t="shared" si="50"/>
        <v>0</v>
      </c>
      <c r="H119" s="22">
        <f t="shared" si="50"/>
        <v>0</v>
      </c>
      <c r="I119" s="22">
        <f t="shared" si="50"/>
        <v>0</v>
      </c>
      <c r="J119" s="22">
        <f t="shared" si="50"/>
        <v>0</v>
      </c>
      <c r="K119" s="22">
        <f t="shared" si="50"/>
        <v>1100000</v>
      </c>
      <c r="L119" s="22">
        <f t="shared" si="50"/>
        <v>0</v>
      </c>
      <c r="M119" s="22">
        <f t="shared" si="50"/>
        <v>0</v>
      </c>
    </row>
    <row r="120" spans="1:13" ht="17.100000000000001" customHeight="1" x14ac:dyDescent="0.25">
      <c r="A120" s="28" t="s">
        <v>34</v>
      </c>
      <c r="B120" s="21" t="s">
        <v>282</v>
      </c>
      <c r="C120" s="22">
        <f>+SUM(D120:M120)</f>
        <v>1100000</v>
      </c>
      <c r="D120" s="22">
        <f>+SUMIF('TOTAL RECURSOS 2014'!$P:$P,CONCATENATE("O001",$A120,1,$F$8),'TOTAL RECURSOS 2014'!$N:$N)</f>
        <v>0</v>
      </c>
      <c r="E120" s="22">
        <f>+SUMIF('TOTAL RECURSOS 2014'!$P:$P,CONCATENATE("M001",$A120,1,$F$8),'TOTAL RECURSOS 2014'!$N:$N)</f>
        <v>0</v>
      </c>
      <c r="F120" s="22">
        <f>+SUMIF('TOTAL RECURSOS 2014'!$P:$P,CONCATENATE("E006",$A120,1,$F$8),'TOTAL RECURSOS 2014'!$N:$N)</f>
        <v>0</v>
      </c>
      <c r="G120" s="22">
        <f>+SUMIF('TOTAL RECURSOS 2014'!$P:$P,CONCATENATE("E006",$A120,1,$G$8),'TOTAL RECURSOS 2014'!$N:$N)</f>
        <v>0</v>
      </c>
      <c r="H120" s="22">
        <f>+SUMIF('TOTAL RECURSOS 2014'!$P:$P,CONCATENATE("K024",$A120,1,$H$8),'TOTAL RECURSOS 2014'!$N:$N)</f>
        <v>0</v>
      </c>
      <c r="I120" s="22">
        <f>+SUMIF('TOTAL RECURSOS 2014'!$P:$P,CONCATENATE("O001",$A120,4,$F$8),'TOTAL RECURSOS 2014'!$N:$N)</f>
        <v>0</v>
      </c>
      <c r="J120" s="22">
        <f>+SUMIF('TOTAL RECURSOS 2014'!$P:$P,CONCATENATE("M001",$A120,4,$F$8),'TOTAL RECURSOS 2014'!$N:$N)</f>
        <v>0</v>
      </c>
      <c r="K120" s="22">
        <f>+SUMIF('TOTAL RECURSOS 2014'!$P:$P,CONCATENATE("E006",$A120,4,$F$8),'TOTAL RECURSOS 2014'!$N:$N)</f>
        <v>1100000</v>
      </c>
      <c r="L120" s="22">
        <f>+SUMIF('TOTAL RECURSOS 2014'!$P:$P,CONCATENATE("E006",$A120,4,$G$8),'TOTAL RECURSOS 2014'!$N:$N)</f>
        <v>0</v>
      </c>
      <c r="M120" s="22">
        <f>+SUMIF('TOTAL RECURSOS 2014'!$P:$P,CONCATENATE("K024",$A120,4,$H$8),'TOTAL RECURSOS 2014'!$N:$N)</f>
        <v>0</v>
      </c>
    </row>
    <row r="121" spans="1:13" ht="17.100000000000001" customHeight="1" x14ac:dyDescent="0.25">
      <c r="A121" s="27" t="s">
        <v>156</v>
      </c>
      <c r="B121" s="21" t="s">
        <v>283</v>
      </c>
      <c r="C121" s="22">
        <f t="shared" ref="C121:M121" si="51">+C122</f>
        <v>1173300</v>
      </c>
      <c r="D121" s="22">
        <f t="shared" si="51"/>
        <v>0</v>
      </c>
      <c r="E121" s="22">
        <f t="shared" si="51"/>
        <v>0</v>
      </c>
      <c r="F121" s="22">
        <f t="shared" si="51"/>
        <v>0</v>
      </c>
      <c r="G121" s="22">
        <f t="shared" si="51"/>
        <v>0</v>
      </c>
      <c r="H121" s="22">
        <f t="shared" si="51"/>
        <v>0</v>
      </c>
      <c r="I121" s="22">
        <f t="shared" si="51"/>
        <v>0</v>
      </c>
      <c r="J121" s="22">
        <f t="shared" si="51"/>
        <v>0</v>
      </c>
      <c r="K121" s="22">
        <f t="shared" si="51"/>
        <v>1173300</v>
      </c>
      <c r="L121" s="22">
        <f t="shared" si="51"/>
        <v>0</v>
      </c>
      <c r="M121" s="22">
        <f t="shared" si="51"/>
        <v>0</v>
      </c>
    </row>
    <row r="122" spans="1:13" ht="17.100000000000001" customHeight="1" x14ac:dyDescent="0.25">
      <c r="A122" s="28" t="s">
        <v>35</v>
      </c>
      <c r="B122" s="21" t="s">
        <v>283</v>
      </c>
      <c r="C122" s="22">
        <f>+SUM(D122:M122)</f>
        <v>1173300</v>
      </c>
      <c r="D122" s="22">
        <f>+SUMIF('TOTAL RECURSOS 2014'!$P:$P,CONCATENATE("O001",$A122,1,$F$8),'TOTAL RECURSOS 2014'!$N:$N)</f>
        <v>0</v>
      </c>
      <c r="E122" s="22">
        <f>+SUMIF('TOTAL RECURSOS 2014'!$P:$P,CONCATENATE("M001",$A122,1,$F$8),'TOTAL RECURSOS 2014'!$N:$N)</f>
        <v>0</v>
      </c>
      <c r="F122" s="22">
        <f>+SUMIF('TOTAL RECURSOS 2014'!$P:$P,CONCATENATE("E006",$A122,1,$F$8),'TOTAL RECURSOS 2014'!$N:$N)</f>
        <v>0</v>
      </c>
      <c r="G122" s="22">
        <f>+SUMIF('TOTAL RECURSOS 2014'!$P:$P,CONCATENATE("E006",$A122,1,$G$8),'TOTAL RECURSOS 2014'!$N:$N)</f>
        <v>0</v>
      </c>
      <c r="H122" s="22">
        <f>+SUMIF('TOTAL RECURSOS 2014'!$P:$P,CONCATENATE("K024",$A122,1,$H$8),'TOTAL RECURSOS 2014'!$N:$N)</f>
        <v>0</v>
      </c>
      <c r="I122" s="22">
        <f>+SUMIF('TOTAL RECURSOS 2014'!$P:$P,CONCATENATE("O001",$A122,4,$F$8),'TOTAL RECURSOS 2014'!$N:$N)</f>
        <v>0</v>
      </c>
      <c r="J122" s="22">
        <f>+SUMIF('TOTAL RECURSOS 2014'!$P:$P,CONCATENATE("M001",$A122,4,$F$8),'TOTAL RECURSOS 2014'!$N:$N)</f>
        <v>0</v>
      </c>
      <c r="K122" s="22">
        <f>+SUMIF('TOTAL RECURSOS 2014'!$P:$P,CONCATENATE("E006",$A122,4,$F$8),'TOTAL RECURSOS 2014'!$N:$N)</f>
        <v>1173300</v>
      </c>
      <c r="L122" s="22">
        <f>+SUMIF('TOTAL RECURSOS 2014'!$P:$P,CONCATENATE("E006",$A122,4,$G$8),'TOTAL RECURSOS 2014'!$N:$N)</f>
        <v>0</v>
      </c>
      <c r="M122" s="22">
        <f>+SUMIF('TOTAL RECURSOS 2014'!$P:$P,CONCATENATE("K024",$A122,4,$H$8),'TOTAL RECURSOS 2014'!$N:$N)</f>
        <v>0</v>
      </c>
    </row>
    <row r="123" spans="1:13" ht="17.100000000000001" customHeight="1" x14ac:dyDescent="0.25">
      <c r="A123" s="27" t="s">
        <v>157</v>
      </c>
      <c r="B123" s="21" t="s">
        <v>284</v>
      </c>
      <c r="C123" s="22">
        <f t="shared" ref="C123:M123" si="52">+C124</f>
        <v>100000</v>
      </c>
      <c r="D123" s="22">
        <f t="shared" si="52"/>
        <v>0</v>
      </c>
      <c r="E123" s="22">
        <f t="shared" si="52"/>
        <v>0</v>
      </c>
      <c r="F123" s="22">
        <f t="shared" si="52"/>
        <v>0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2">
        <f t="shared" si="52"/>
        <v>100000</v>
      </c>
      <c r="L123" s="22">
        <f t="shared" si="52"/>
        <v>0</v>
      </c>
      <c r="M123" s="22">
        <f t="shared" si="52"/>
        <v>0</v>
      </c>
    </row>
    <row r="124" spans="1:13" ht="17.100000000000001" customHeight="1" x14ac:dyDescent="0.25">
      <c r="A124" s="28" t="s">
        <v>89</v>
      </c>
      <c r="B124" s="21" t="s">
        <v>284</v>
      </c>
      <c r="C124" s="22">
        <f>+SUM(D124:M124)</f>
        <v>100000</v>
      </c>
      <c r="D124" s="22">
        <f>+SUMIF('TOTAL RECURSOS 2014'!$P:$P,CONCATENATE("O001",$A124,1,$F$8),'TOTAL RECURSOS 2014'!$N:$N)</f>
        <v>0</v>
      </c>
      <c r="E124" s="22">
        <f>+SUMIF('TOTAL RECURSOS 2014'!$P:$P,CONCATENATE("M001",$A124,1,$F$8),'TOTAL RECURSOS 2014'!$N:$N)</f>
        <v>0</v>
      </c>
      <c r="F124" s="22">
        <f>+SUMIF('TOTAL RECURSOS 2014'!$P:$P,CONCATENATE("E006",$A124,1,$F$8),'TOTAL RECURSOS 2014'!$N:$N)</f>
        <v>0</v>
      </c>
      <c r="G124" s="22">
        <f>+SUMIF('TOTAL RECURSOS 2014'!$P:$P,CONCATENATE("E006",$A124,1,$G$8),'TOTAL RECURSOS 2014'!$N:$N)</f>
        <v>0</v>
      </c>
      <c r="H124" s="22">
        <f>+SUMIF('TOTAL RECURSOS 2014'!$P:$P,CONCATENATE("K024",$A124,1,$H$8),'TOTAL RECURSOS 2014'!$N:$N)</f>
        <v>0</v>
      </c>
      <c r="I124" s="22">
        <f>+SUMIF('TOTAL RECURSOS 2014'!$P:$P,CONCATENATE("O001",$A124,4,$F$8),'TOTAL RECURSOS 2014'!$N:$N)</f>
        <v>0</v>
      </c>
      <c r="J124" s="22">
        <f>+SUMIF('TOTAL RECURSOS 2014'!$P:$P,CONCATENATE("M001",$A124,4,$F$8),'TOTAL RECURSOS 2014'!$N:$N)</f>
        <v>0</v>
      </c>
      <c r="K124" s="22">
        <f>+SUMIF('TOTAL RECURSOS 2014'!$P:$P,CONCATENATE("E006",$A124,4,$F$8),'TOTAL RECURSOS 2014'!$N:$N)</f>
        <v>100000</v>
      </c>
      <c r="L124" s="22">
        <f>+SUMIF('TOTAL RECURSOS 2014'!$P:$P,CONCATENATE("E006",$A124,4,$G$8),'TOTAL RECURSOS 2014'!$N:$N)</f>
        <v>0</v>
      </c>
      <c r="M124" s="22">
        <f>+SUMIF('TOTAL RECURSOS 2014'!$P:$P,CONCATENATE("K024",$A124,4,$H$8),'TOTAL RECURSOS 2014'!$N:$N)</f>
        <v>0</v>
      </c>
    </row>
    <row r="125" spans="1:13" ht="17.100000000000001" customHeight="1" x14ac:dyDescent="0.25">
      <c r="A125" s="27" t="s">
        <v>158</v>
      </c>
      <c r="B125" s="21" t="s">
        <v>285</v>
      </c>
      <c r="C125" s="22">
        <f t="shared" ref="C125:M125" si="53">+C126</f>
        <v>700000</v>
      </c>
      <c r="D125" s="22">
        <f t="shared" si="53"/>
        <v>0</v>
      </c>
      <c r="E125" s="22">
        <f t="shared" si="53"/>
        <v>0</v>
      </c>
      <c r="F125" s="22">
        <f t="shared" si="53"/>
        <v>0</v>
      </c>
      <c r="G125" s="22">
        <f t="shared" si="53"/>
        <v>0</v>
      </c>
      <c r="H125" s="22">
        <f t="shared" si="53"/>
        <v>0</v>
      </c>
      <c r="I125" s="22">
        <f t="shared" si="53"/>
        <v>0</v>
      </c>
      <c r="J125" s="22">
        <f t="shared" si="53"/>
        <v>0</v>
      </c>
      <c r="K125" s="22">
        <f t="shared" si="53"/>
        <v>700000</v>
      </c>
      <c r="L125" s="22">
        <f t="shared" si="53"/>
        <v>0</v>
      </c>
      <c r="M125" s="22">
        <f t="shared" si="53"/>
        <v>0</v>
      </c>
    </row>
    <row r="126" spans="1:13" ht="17.100000000000001" customHeight="1" x14ac:dyDescent="0.25">
      <c r="A126" s="28" t="s">
        <v>36</v>
      </c>
      <c r="B126" s="21" t="s">
        <v>285</v>
      </c>
      <c r="C126" s="22">
        <f>+SUM(D126:M126)</f>
        <v>700000</v>
      </c>
      <c r="D126" s="22">
        <f>+SUMIF('TOTAL RECURSOS 2014'!$P:$P,CONCATENATE("O001",$A126,1,$F$8),'TOTAL RECURSOS 2014'!$N:$N)</f>
        <v>0</v>
      </c>
      <c r="E126" s="22">
        <f>+SUMIF('TOTAL RECURSOS 2014'!$P:$P,CONCATENATE("M001",$A126,1,$F$8),'TOTAL RECURSOS 2014'!$N:$N)</f>
        <v>0</v>
      </c>
      <c r="F126" s="22">
        <f>+SUMIF('TOTAL RECURSOS 2014'!$P:$P,CONCATENATE("E006",$A126,1,$F$8),'TOTAL RECURSOS 2014'!$N:$N)</f>
        <v>0</v>
      </c>
      <c r="G126" s="22">
        <f>+SUMIF('TOTAL RECURSOS 2014'!$P:$P,CONCATENATE("E006",$A126,1,$G$8),'TOTAL RECURSOS 2014'!$N:$N)</f>
        <v>0</v>
      </c>
      <c r="H126" s="22">
        <f>+SUMIF('TOTAL RECURSOS 2014'!$P:$P,CONCATENATE("K024",$A126,1,$H$8),'TOTAL RECURSOS 2014'!$N:$N)</f>
        <v>0</v>
      </c>
      <c r="I126" s="22">
        <f>+SUMIF('TOTAL RECURSOS 2014'!$P:$P,CONCATENATE("O001",$A126,4,$F$8),'TOTAL RECURSOS 2014'!$N:$N)</f>
        <v>0</v>
      </c>
      <c r="J126" s="22">
        <f>+SUMIF('TOTAL RECURSOS 2014'!$P:$P,CONCATENATE("M001",$A126,4,$F$8),'TOTAL RECURSOS 2014'!$N:$N)</f>
        <v>0</v>
      </c>
      <c r="K126" s="22">
        <f>+SUMIF('TOTAL RECURSOS 2014'!$P:$P,CONCATENATE("E006",$A126,4,$F$8),'TOTAL RECURSOS 2014'!$N:$N)</f>
        <v>700000</v>
      </c>
      <c r="L126" s="22">
        <f>+SUMIF('TOTAL RECURSOS 2014'!$P:$P,CONCATENATE("E006",$A126,4,$G$8),'TOTAL RECURSOS 2014'!$N:$N)</f>
        <v>0</v>
      </c>
      <c r="M126" s="22">
        <f>+SUMIF('TOTAL RECURSOS 2014'!$P:$P,CONCATENATE("K024",$A126,4,$H$8),'TOTAL RECURSOS 2014'!$N:$N)</f>
        <v>0</v>
      </c>
    </row>
    <row r="127" spans="1:13" ht="17.100000000000001" customHeight="1" x14ac:dyDescent="0.25">
      <c r="A127" s="27" t="s">
        <v>159</v>
      </c>
      <c r="B127" s="21" t="s">
        <v>286</v>
      </c>
      <c r="C127" s="22">
        <f t="shared" ref="C127:M127" si="54">+C128</f>
        <v>0</v>
      </c>
      <c r="D127" s="22">
        <f t="shared" si="54"/>
        <v>0</v>
      </c>
      <c r="E127" s="22">
        <f t="shared" si="54"/>
        <v>0</v>
      </c>
      <c r="F127" s="22">
        <f t="shared" si="54"/>
        <v>0</v>
      </c>
      <c r="G127" s="22">
        <f t="shared" si="54"/>
        <v>0</v>
      </c>
      <c r="H127" s="22">
        <f t="shared" si="54"/>
        <v>0</v>
      </c>
      <c r="I127" s="22">
        <f t="shared" si="54"/>
        <v>0</v>
      </c>
      <c r="J127" s="22">
        <f t="shared" si="54"/>
        <v>0</v>
      </c>
      <c r="K127" s="22">
        <f t="shared" si="54"/>
        <v>0</v>
      </c>
      <c r="L127" s="22">
        <f t="shared" si="54"/>
        <v>0</v>
      </c>
      <c r="M127" s="22">
        <f t="shared" si="54"/>
        <v>0</v>
      </c>
    </row>
    <row r="128" spans="1:13" ht="17.100000000000001" customHeight="1" x14ac:dyDescent="0.25">
      <c r="A128" s="28" t="s">
        <v>90</v>
      </c>
      <c r="B128" s="21" t="s">
        <v>286</v>
      </c>
      <c r="C128" s="22">
        <f>+SUM(D128:M128)</f>
        <v>0</v>
      </c>
      <c r="D128" s="22">
        <f>+SUMIF('TOTAL RECURSOS 2014'!$P:$P,CONCATENATE("O001",$A128,1,$F$8),'TOTAL RECURSOS 2014'!$N:$N)</f>
        <v>0</v>
      </c>
      <c r="E128" s="22">
        <f>+SUMIF('TOTAL RECURSOS 2014'!$P:$P,CONCATENATE("M001",$A128,1,$F$8),'TOTAL RECURSOS 2014'!$N:$N)</f>
        <v>0</v>
      </c>
      <c r="F128" s="22">
        <f>+SUMIF('TOTAL RECURSOS 2014'!$P:$P,CONCATENATE("E006",$A128,1,$F$8),'TOTAL RECURSOS 2014'!$N:$N)</f>
        <v>0</v>
      </c>
      <c r="G128" s="22">
        <f>+SUMIF('TOTAL RECURSOS 2014'!$P:$P,CONCATENATE("E006",$A128,1,$G$8),'TOTAL RECURSOS 2014'!$N:$N)</f>
        <v>0</v>
      </c>
      <c r="H128" s="22">
        <f>+SUMIF('TOTAL RECURSOS 2014'!$P:$P,CONCATENATE("K024",$A128,1,$H$8),'TOTAL RECURSOS 2014'!$N:$N)</f>
        <v>0</v>
      </c>
      <c r="I128" s="22">
        <f>+SUMIF('TOTAL RECURSOS 2014'!$P:$P,CONCATENATE("O001",$A128,4,$F$8),'TOTAL RECURSOS 2014'!$N:$N)</f>
        <v>0</v>
      </c>
      <c r="J128" s="22">
        <f>+SUMIF('TOTAL RECURSOS 2014'!$P:$P,CONCATENATE("M001",$A128,4,$F$8),'TOTAL RECURSOS 2014'!$N:$N)</f>
        <v>0</v>
      </c>
      <c r="K128" s="22">
        <f>+SUMIF('TOTAL RECURSOS 2014'!$P:$P,CONCATENATE("E006",$A128,4,$F$8),'TOTAL RECURSOS 2014'!$N:$N)</f>
        <v>0</v>
      </c>
      <c r="L128" s="22">
        <f>+SUMIF('TOTAL RECURSOS 2014'!$P:$P,CONCATENATE("E006",$A128,4,$G$8),'TOTAL RECURSOS 2014'!$N:$N)</f>
        <v>0</v>
      </c>
      <c r="M128" s="22">
        <f>+SUMIF('TOTAL RECURSOS 2014'!$P:$P,CONCATENATE("K024",$A128,4,$H$8),'TOTAL RECURSOS 2014'!$N:$N)</f>
        <v>0</v>
      </c>
    </row>
    <row r="129" spans="1:13" s="9" customFormat="1" ht="17.100000000000001" customHeight="1" x14ac:dyDescent="0.2">
      <c r="A129" s="23">
        <v>3000</v>
      </c>
      <c r="B129" s="24" t="s">
        <v>287</v>
      </c>
      <c r="C129" s="18">
        <f t="shared" ref="C129:M129" si="55">+C130+C148+C159+C180+C189+C207+C221+C228</f>
        <v>195047776</v>
      </c>
      <c r="D129" s="18">
        <f t="shared" si="55"/>
        <v>298669</v>
      </c>
      <c r="E129" s="18">
        <f t="shared" si="55"/>
        <v>580007</v>
      </c>
      <c r="F129" s="18">
        <f t="shared" si="55"/>
        <v>134796796</v>
      </c>
      <c r="G129" s="18">
        <f t="shared" si="55"/>
        <v>0</v>
      </c>
      <c r="H129" s="18">
        <f t="shared" si="55"/>
        <v>0</v>
      </c>
      <c r="I129" s="18">
        <f t="shared" si="55"/>
        <v>385500</v>
      </c>
      <c r="J129" s="18">
        <f t="shared" si="55"/>
        <v>2095000</v>
      </c>
      <c r="K129" s="18">
        <f t="shared" si="55"/>
        <v>50122804</v>
      </c>
      <c r="L129" s="18">
        <f t="shared" si="55"/>
        <v>0</v>
      </c>
      <c r="M129" s="18">
        <f t="shared" si="55"/>
        <v>0</v>
      </c>
    </row>
    <row r="130" spans="1:13" s="9" customFormat="1" ht="17.100000000000001" customHeight="1" x14ac:dyDescent="0.2">
      <c r="A130" s="26">
        <v>3100</v>
      </c>
      <c r="B130" s="19" t="s">
        <v>288</v>
      </c>
      <c r="C130" s="20">
        <f t="shared" ref="C130:M130" si="56">+C131+C133+C135+C137+C139+C142+C144+C146</f>
        <v>16711000</v>
      </c>
      <c r="D130" s="20">
        <f t="shared" si="56"/>
        <v>80000</v>
      </c>
      <c r="E130" s="20">
        <f t="shared" si="56"/>
        <v>0</v>
      </c>
      <c r="F130" s="20">
        <f t="shared" si="56"/>
        <v>9862000</v>
      </c>
      <c r="G130" s="20">
        <f t="shared" si="56"/>
        <v>0</v>
      </c>
      <c r="H130" s="20">
        <f t="shared" si="56"/>
        <v>0</v>
      </c>
      <c r="I130" s="20">
        <f t="shared" si="56"/>
        <v>0</v>
      </c>
      <c r="J130" s="20">
        <f t="shared" si="56"/>
        <v>0</v>
      </c>
      <c r="K130" s="20">
        <f t="shared" si="56"/>
        <v>0</v>
      </c>
      <c r="L130" s="20">
        <f t="shared" si="56"/>
        <v>0</v>
      </c>
      <c r="M130" s="20">
        <f t="shared" si="56"/>
        <v>0</v>
      </c>
    </row>
    <row r="131" spans="1:13" ht="17.100000000000001" customHeight="1" x14ac:dyDescent="0.25">
      <c r="A131" s="27" t="s">
        <v>160</v>
      </c>
      <c r="B131" s="21" t="s">
        <v>289</v>
      </c>
      <c r="C131" s="22">
        <f t="shared" ref="C131:M131" si="57">+C132</f>
        <v>9942000</v>
      </c>
      <c r="D131" s="22">
        <f t="shared" si="57"/>
        <v>80000</v>
      </c>
      <c r="E131" s="22">
        <f t="shared" si="57"/>
        <v>0</v>
      </c>
      <c r="F131" s="22">
        <f t="shared" si="57"/>
        <v>9862000</v>
      </c>
      <c r="G131" s="22">
        <f t="shared" si="57"/>
        <v>0</v>
      </c>
      <c r="H131" s="22">
        <f t="shared" si="57"/>
        <v>0</v>
      </c>
      <c r="I131" s="22">
        <f t="shared" si="57"/>
        <v>0</v>
      </c>
      <c r="J131" s="22">
        <f t="shared" si="57"/>
        <v>0</v>
      </c>
      <c r="K131" s="22">
        <f t="shared" si="57"/>
        <v>0</v>
      </c>
      <c r="L131" s="22">
        <f t="shared" si="57"/>
        <v>0</v>
      </c>
      <c r="M131" s="22">
        <f t="shared" si="57"/>
        <v>0</v>
      </c>
    </row>
    <row r="132" spans="1:13" ht="17.100000000000001" customHeight="1" x14ac:dyDescent="0.25">
      <c r="A132" s="28" t="s">
        <v>18</v>
      </c>
      <c r="B132" s="21" t="s">
        <v>290</v>
      </c>
      <c r="C132" s="22">
        <f>+SUM(D132:M132)</f>
        <v>9942000</v>
      </c>
      <c r="D132" s="22">
        <f>+SUMIF('TOTAL RECURSOS 2014'!$P:$P,CONCATENATE("O001",$A132,1,$F$8),'TOTAL RECURSOS 2014'!$N:$N)</f>
        <v>80000</v>
      </c>
      <c r="E132" s="22">
        <f>+SUMIF('TOTAL RECURSOS 2014'!$P:$P,CONCATENATE("M001",$A132,1,$F$8),'TOTAL RECURSOS 2014'!$N:$N)</f>
        <v>0</v>
      </c>
      <c r="F132" s="22">
        <f>+SUMIF('TOTAL RECURSOS 2014'!$P:$P,CONCATENATE("E006",$A132,1,$F$8),'TOTAL RECURSOS 2014'!$N:$N)</f>
        <v>9862000</v>
      </c>
      <c r="G132" s="22">
        <f>+SUMIF('TOTAL RECURSOS 2014'!$P:$P,CONCATENATE("E006",$A132,1,$G$8),'TOTAL RECURSOS 2014'!$N:$N)</f>
        <v>0</v>
      </c>
      <c r="H132" s="22">
        <f>+SUMIF('TOTAL RECURSOS 2014'!$P:$P,CONCATENATE("K024",$A132,1,$H$8),'TOTAL RECURSOS 2014'!$N:$N)</f>
        <v>0</v>
      </c>
      <c r="I132" s="22">
        <f>+SUMIF('TOTAL RECURSOS 2014'!$P:$P,CONCATENATE("O001",$A132,4,$F$8),'TOTAL RECURSOS 2014'!$N:$N)</f>
        <v>0</v>
      </c>
      <c r="J132" s="22">
        <f>+SUMIF('TOTAL RECURSOS 2014'!$P:$P,CONCATENATE("M001",$A132,4,$F$8),'TOTAL RECURSOS 2014'!$N:$N)</f>
        <v>0</v>
      </c>
      <c r="K132" s="22">
        <f>+SUMIF('TOTAL RECURSOS 2014'!$P:$P,CONCATENATE("E006",$A132,4,$F$8),'TOTAL RECURSOS 2014'!$N:$N)</f>
        <v>0</v>
      </c>
      <c r="L132" s="22">
        <f>+SUMIF('TOTAL RECURSOS 2014'!$P:$P,CONCATENATE("E006",$A132,4,$G$8),'TOTAL RECURSOS 2014'!$N:$N)</f>
        <v>0</v>
      </c>
      <c r="M132" s="22">
        <f>+SUMIF('TOTAL RECURSOS 2014'!$P:$P,CONCATENATE("K024",$A132,4,$H$8),'TOTAL RECURSOS 2014'!$N:$N)</f>
        <v>0</v>
      </c>
    </row>
    <row r="133" spans="1:13" ht="17.100000000000001" customHeight="1" x14ac:dyDescent="0.25">
      <c r="A133" s="27" t="s">
        <v>161</v>
      </c>
      <c r="B133" s="21" t="s">
        <v>291</v>
      </c>
      <c r="C133" s="22">
        <f>+C134</f>
        <v>3802000</v>
      </c>
      <c r="D133" s="22">
        <f>+SUMIF('TOTAL RECURSOS 2014'!$P:$P,CONCATENATE("O001",$A133,1,$F$8),'TOTAL RECURSOS 2014'!$N:$N)</f>
        <v>0</v>
      </c>
      <c r="E133" s="22">
        <f>+SUMIF('TOTAL RECURSOS 2014'!$P:$P,CONCATENATE("M001",$A133,1,$F$8),'TOTAL RECURSOS 2014'!$N:$N)</f>
        <v>0</v>
      </c>
      <c r="F133" s="22">
        <f>+SUMIF('TOTAL RECURSOS 2014'!$P:$P,CONCATENATE("E006",$A133,1,$F$8),'TOTAL RECURSOS 2014'!$N:$N)</f>
        <v>0</v>
      </c>
      <c r="G133" s="22">
        <f>+SUMIF('TOTAL RECURSOS 2014'!$P:$P,CONCATENATE("E006",$A133,1,$G$8),'TOTAL RECURSOS 2014'!$N:$N)</f>
        <v>0</v>
      </c>
      <c r="H133" s="22">
        <f>+SUMIF('TOTAL RECURSOS 2014'!$P:$P,CONCATENATE("K024",$A133,1,$H$8),'TOTAL RECURSOS 2014'!$N:$N)</f>
        <v>0</v>
      </c>
      <c r="I133" s="22">
        <f>+SUMIF('TOTAL RECURSOS 2014'!$P:$P,CONCATENATE("O001",$A133,4,$F$8),'TOTAL RECURSOS 2014'!$N:$N)</f>
        <v>0</v>
      </c>
      <c r="J133" s="22">
        <f>+SUMIF('TOTAL RECURSOS 2014'!$P:$P,CONCATENATE("M001",$A133,4,$F$8),'TOTAL RECURSOS 2014'!$N:$N)</f>
        <v>0</v>
      </c>
      <c r="K133" s="22">
        <f>+SUMIF('TOTAL RECURSOS 2014'!$P:$P,CONCATENATE("E006",$A133,4,$F$8),'TOTAL RECURSOS 2014'!$N:$N)</f>
        <v>0</v>
      </c>
      <c r="L133" s="22">
        <f>+SUMIF('TOTAL RECURSOS 2014'!$P:$P,CONCATENATE("E006",$A133,4,$G$8),'TOTAL RECURSOS 2014'!$N:$N)</f>
        <v>0</v>
      </c>
      <c r="M133" s="22">
        <f>+SUMIF('TOTAL RECURSOS 2014'!$P:$P,CONCATENATE("K024",$A133,4,$H$8),'TOTAL RECURSOS 2014'!$N:$N)</f>
        <v>0</v>
      </c>
    </row>
    <row r="134" spans="1:13" ht="17.100000000000001" customHeight="1" x14ac:dyDescent="0.25">
      <c r="A134" s="28" t="s">
        <v>19</v>
      </c>
      <c r="B134" s="21" t="s">
        <v>292</v>
      </c>
      <c r="C134" s="22">
        <f>+SUM(D134:M134)</f>
        <v>3802000</v>
      </c>
      <c r="D134" s="22">
        <f>+SUMIF('TOTAL RECURSOS 2014'!$P:$P,CONCATENATE("O001",$A134,1,$F$8),'TOTAL RECURSOS 2014'!$N:$N)</f>
        <v>13000</v>
      </c>
      <c r="E134" s="22">
        <f>+SUMIF('TOTAL RECURSOS 2014'!$P:$P,CONCATENATE("M001",$A134,1,$F$8),'TOTAL RECURSOS 2014'!$N:$N)</f>
        <v>35000</v>
      </c>
      <c r="F134" s="22">
        <f>+SUMIF('TOTAL RECURSOS 2014'!$P:$P,CONCATENATE("E006",$A134,1,$F$8),'TOTAL RECURSOS 2014'!$N:$N)</f>
        <v>2614648</v>
      </c>
      <c r="G134" s="22">
        <f>+SUMIF('TOTAL RECURSOS 2014'!$P:$P,CONCATENATE("E006",$A134,1,$G$8),'TOTAL RECURSOS 2014'!$N:$N)</f>
        <v>0</v>
      </c>
      <c r="H134" s="22">
        <f>+SUMIF('TOTAL RECURSOS 2014'!$P:$P,CONCATENATE("K024",$A134,1,$H$8),'TOTAL RECURSOS 2014'!$N:$N)</f>
        <v>0</v>
      </c>
      <c r="I134" s="22">
        <f>+SUMIF('TOTAL RECURSOS 2014'!$P:$P,CONCATENATE("O001",$A134,4,$F$8),'TOTAL RECURSOS 2014'!$N:$N)</f>
        <v>14000</v>
      </c>
      <c r="J134" s="22">
        <f>+SUMIF('TOTAL RECURSOS 2014'!$P:$P,CONCATENATE("M001",$A134,4,$F$8),'TOTAL RECURSOS 2014'!$N:$N)</f>
        <v>40000</v>
      </c>
      <c r="K134" s="22">
        <f>+SUMIF('TOTAL RECURSOS 2014'!$P:$P,CONCATENATE("E006",$A134,4,$F$8),'TOTAL RECURSOS 2014'!$N:$N)</f>
        <v>1085352</v>
      </c>
      <c r="L134" s="22">
        <f>+SUMIF('TOTAL RECURSOS 2014'!$P:$P,CONCATENATE("E006",$A134,4,$G$8),'TOTAL RECURSOS 2014'!$N:$N)</f>
        <v>0</v>
      </c>
      <c r="M134" s="22">
        <f>+SUMIF('TOTAL RECURSOS 2014'!$P:$P,CONCATENATE("K024",$A134,4,$H$8),'TOTAL RECURSOS 2014'!$N:$N)</f>
        <v>0</v>
      </c>
    </row>
    <row r="135" spans="1:13" ht="17.100000000000001" customHeight="1" x14ac:dyDescent="0.25">
      <c r="A135" s="27" t="s">
        <v>162</v>
      </c>
      <c r="B135" s="21" t="s">
        <v>293</v>
      </c>
      <c r="C135" s="22">
        <f>+C136</f>
        <v>1500000</v>
      </c>
      <c r="D135" s="22">
        <f>+SUMIF('TOTAL RECURSOS 2014'!$P:$P,CONCATENATE("O001",$A135,1,$F$8),'TOTAL RECURSOS 2014'!$N:$N)</f>
        <v>0</v>
      </c>
      <c r="E135" s="22">
        <f>+SUMIF('TOTAL RECURSOS 2014'!$P:$P,CONCATENATE("M001",$A135,1,$F$8),'TOTAL RECURSOS 2014'!$N:$N)</f>
        <v>0</v>
      </c>
      <c r="F135" s="22">
        <f>+SUMIF('TOTAL RECURSOS 2014'!$P:$P,CONCATENATE("E006",$A135,1,$F$8),'TOTAL RECURSOS 2014'!$N:$N)</f>
        <v>0</v>
      </c>
      <c r="G135" s="22">
        <f>+SUMIF('TOTAL RECURSOS 2014'!$P:$P,CONCATENATE("E006",$A135,1,$G$8),'TOTAL RECURSOS 2014'!$N:$N)</f>
        <v>0</v>
      </c>
      <c r="H135" s="22">
        <f>+SUMIF('TOTAL RECURSOS 2014'!$P:$P,CONCATENATE("K024",$A135,1,$H$8),'TOTAL RECURSOS 2014'!$N:$N)</f>
        <v>0</v>
      </c>
      <c r="I135" s="22">
        <f>+SUMIF('TOTAL RECURSOS 2014'!$P:$P,CONCATENATE("O001",$A135,4,$F$8),'TOTAL RECURSOS 2014'!$N:$N)</f>
        <v>0</v>
      </c>
      <c r="J135" s="22">
        <f>+SUMIF('TOTAL RECURSOS 2014'!$P:$P,CONCATENATE("M001",$A135,4,$F$8),'TOTAL RECURSOS 2014'!$N:$N)</f>
        <v>0</v>
      </c>
      <c r="K135" s="22">
        <f>+SUMIF('TOTAL RECURSOS 2014'!$P:$P,CONCATENATE("E006",$A135,4,$F$8),'TOTAL RECURSOS 2014'!$N:$N)</f>
        <v>0</v>
      </c>
      <c r="L135" s="22">
        <f>+SUMIF('TOTAL RECURSOS 2014'!$P:$P,CONCATENATE("E006",$A135,4,$G$8),'TOTAL RECURSOS 2014'!$N:$N)</f>
        <v>0</v>
      </c>
      <c r="M135" s="22">
        <f>+SUMIF('TOTAL RECURSOS 2014'!$P:$P,CONCATENATE("K024",$A135,4,$H$8),'TOTAL RECURSOS 2014'!$N:$N)</f>
        <v>0</v>
      </c>
    </row>
    <row r="136" spans="1:13" ht="17.100000000000001" customHeight="1" x14ac:dyDescent="0.25">
      <c r="A136" s="28" t="s">
        <v>37</v>
      </c>
      <c r="B136" s="21" t="s">
        <v>294</v>
      </c>
      <c r="C136" s="22">
        <f>+SUM(D136:M136)</f>
        <v>1500000</v>
      </c>
      <c r="D136" s="22">
        <f>+SUMIF('TOTAL RECURSOS 2014'!$P:$P,CONCATENATE("O001",$A136,1,$F$8),'TOTAL RECURSOS 2014'!$N:$N)</f>
        <v>0</v>
      </c>
      <c r="E136" s="22">
        <f>+SUMIF('TOTAL RECURSOS 2014'!$P:$P,CONCATENATE("M001",$A136,1,$F$8),'TOTAL RECURSOS 2014'!$N:$N)</f>
        <v>0</v>
      </c>
      <c r="F136" s="22">
        <f>+SUMIF('TOTAL RECURSOS 2014'!$P:$P,CONCATENATE("E006",$A136,1,$F$8),'TOTAL RECURSOS 2014'!$N:$N)</f>
        <v>1500000</v>
      </c>
      <c r="G136" s="22">
        <f>+SUMIF('TOTAL RECURSOS 2014'!$P:$P,CONCATENATE("E006",$A136,1,$G$8),'TOTAL RECURSOS 2014'!$N:$N)</f>
        <v>0</v>
      </c>
      <c r="H136" s="22">
        <f>+SUMIF('TOTAL RECURSOS 2014'!$P:$P,CONCATENATE("K024",$A136,1,$H$8),'TOTAL RECURSOS 2014'!$N:$N)</f>
        <v>0</v>
      </c>
      <c r="I136" s="22">
        <f>+SUMIF('TOTAL RECURSOS 2014'!$P:$P,CONCATENATE("O001",$A136,4,$F$8),'TOTAL RECURSOS 2014'!$N:$N)</f>
        <v>0</v>
      </c>
      <c r="J136" s="22">
        <f>+SUMIF('TOTAL RECURSOS 2014'!$P:$P,CONCATENATE("M001",$A136,4,$F$8),'TOTAL RECURSOS 2014'!$N:$N)</f>
        <v>0</v>
      </c>
      <c r="K136" s="22">
        <f>+SUMIF('TOTAL RECURSOS 2014'!$P:$P,CONCATENATE("E006",$A136,4,$F$8),'TOTAL RECURSOS 2014'!$N:$N)</f>
        <v>0</v>
      </c>
      <c r="L136" s="22">
        <f>+SUMIF('TOTAL RECURSOS 2014'!$P:$P,CONCATENATE("E006",$A136,4,$G$8),'TOTAL RECURSOS 2014'!$N:$N)</f>
        <v>0</v>
      </c>
      <c r="M136" s="22">
        <f>+SUMIF('TOTAL RECURSOS 2014'!$P:$P,CONCATENATE("K024",$A136,4,$H$8),'TOTAL RECURSOS 2014'!$N:$N)</f>
        <v>0</v>
      </c>
    </row>
    <row r="137" spans="1:13" ht="17.100000000000001" customHeight="1" x14ac:dyDescent="0.25">
      <c r="A137" s="27" t="s">
        <v>163</v>
      </c>
      <c r="B137" s="21" t="s">
        <v>295</v>
      </c>
      <c r="C137" s="22">
        <f>+C138</f>
        <v>284000</v>
      </c>
      <c r="D137" s="22">
        <f>+SUMIF('TOTAL RECURSOS 2014'!$P:$P,CONCATENATE("O001",$A137,1,$F$8),'TOTAL RECURSOS 2014'!$N:$N)</f>
        <v>0</v>
      </c>
      <c r="E137" s="22">
        <f>+SUMIF('TOTAL RECURSOS 2014'!$P:$P,CONCATENATE("M001",$A137,1,$F$8),'TOTAL RECURSOS 2014'!$N:$N)</f>
        <v>0</v>
      </c>
      <c r="F137" s="22">
        <f>+SUMIF('TOTAL RECURSOS 2014'!$P:$P,CONCATENATE("E006",$A137,1,$F$8),'TOTAL RECURSOS 2014'!$N:$N)</f>
        <v>0</v>
      </c>
      <c r="G137" s="22">
        <f>+SUMIF('TOTAL RECURSOS 2014'!$P:$P,CONCATENATE("E006",$A137,1,$G$8),'TOTAL RECURSOS 2014'!$N:$N)</f>
        <v>0</v>
      </c>
      <c r="H137" s="22">
        <f>+SUMIF('TOTAL RECURSOS 2014'!$P:$P,CONCATENATE("K024",$A137,1,$H$8),'TOTAL RECURSOS 2014'!$N:$N)</f>
        <v>0</v>
      </c>
      <c r="I137" s="22">
        <f>+SUMIF('TOTAL RECURSOS 2014'!$P:$P,CONCATENATE("O001",$A137,4,$F$8),'TOTAL RECURSOS 2014'!$N:$N)</f>
        <v>0</v>
      </c>
      <c r="J137" s="22">
        <f>+SUMIF('TOTAL RECURSOS 2014'!$P:$P,CONCATENATE("M001",$A137,4,$F$8),'TOTAL RECURSOS 2014'!$N:$N)</f>
        <v>0</v>
      </c>
      <c r="K137" s="22">
        <f>+SUMIF('TOTAL RECURSOS 2014'!$P:$P,CONCATENATE("E006",$A137,4,$F$8),'TOTAL RECURSOS 2014'!$N:$N)</f>
        <v>0</v>
      </c>
      <c r="L137" s="22">
        <f>+SUMIF('TOTAL RECURSOS 2014'!$P:$P,CONCATENATE("E006",$A137,4,$G$8),'TOTAL RECURSOS 2014'!$N:$N)</f>
        <v>0</v>
      </c>
      <c r="M137" s="22">
        <f>+SUMIF('TOTAL RECURSOS 2014'!$P:$P,CONCATENATE("K024",$A137,4,$H$8),'TOTAL RECURSOS 2014'!$N:$N)</f>
        <v>0</v>
      </c>
    </row>
    <row r="138" spans="1:13" ht="17.100000000000001" customHeight="1" x14ac:dyDescent="0.25">
      <c r="A138" s="28" t="s">
        <v>50</v>
      </c>
      <c r="B138" s="21" t="s">
        <v>296</v>
      </c>
      <c r="C138" s="22">
        <f>+SUM(D138:M138)</f>
        <v>284000</v>
      </c>
      <c r="D138" s="22">
        <f>+SUMIF('TOTAL RECURSOS 2014'!$P:$P,CONCATENATE("O001",$A138,1,$F$8),'TOTAL RECURSOS 2014'!$N:$N)</f>
        <v>0</v>
      </c>
      <c r="E138" s="22">
        <f>+SUMIF('TOTAL RECURSOS 2014'!$P:$P,CONCATENATE("M001",$A138,1,$F$8),'TOTAL RECURSOS 2014'!$N:$N)</f>
        <v>0</v>
      </c>
      <c r="F138" s="22">
        <f>+SUMIF('TOTAL RECURSOS 2014'!$P:$P,CONCATENATE("E006",$A138,1,$F$8),'TOTAL RECURSOS 2014'!$N:$N)</f>
        <v>0</v>
      </c>
      <c r="G138" s="22">
        <f>+SUMIF('TOTAL RECURSOS 2014'!$P:$P,CONCATENATE("E006",$A138,1,$G$8),'TOTAL RECURSOS 2014'!$N:$N)</f>
        <v>0</v>
      </c>
      <c r="H138" s="22">
        <f>+SUMIF('TOTAL RECURSOS 2014'!$P:$P,CONCATENATE("K024",$A138,1,$H$8),'TOTAL RECURSOS 2014'!$N:$N)</f>
        <v>0</v>
      </c>
      <c r="I138" s="22">
        <f>+SUMIF('TOTAL RECURSOS 2014'!$P:$P,CONCATENATE("O001",$A138,4,$F$8),'TOTAL RECURSOS 2014'!$N:$N)</f>
        <v>9000</v>
      </c>
      <c r="J138" s="22">
        <f>+SUMIF('TOTAL RECURSOS 2014'!$P:$P,CONCATENATE("M001",$A138,4,$F$8),'TOTAL RECURSOS 2014'!$N:$N)</f>
        <v>25000</v>
      </c>
      <c r="K138" s="22">
        <f>+SUMIF('TOTAL RECURSOS 2014'!$P:$P,CONCATENATE("E006",$A138,4,$F$8),'TOTAL RECURSOS 2014'!$N:$N)</f>
        <v>250000</v>
      </c>
      <c r="L138" s="22">
        <f>+SUMIF('TOTAL RECURSOS 2014'!$P:$P,CONCATENATE("E006",$A138,4,$G$8),'TOTAL RECURSOS 2014'!$N:$N)</f>
        <v>0</v>
      </c>
      <c r="M138" s="22">
        <f>+SUMIF('TOTAL RECURSOS 2014'!$P:$P,CONCATENATE("K024",$A138,4,$H$8),'TOTAL RECURSOS 2014'!$N:$N)</f>
        <v>0</v>
      </c>
    </row>
    <row r="139" spans="1:13" ht="17.100000000000001" customHeight="1" x14ac:dyDescent="0.25">
      <c r="A139" s="27" t="s">
        <v>164</v>
      </c>
      <c r="B139" s="21" t="s">
        <v>297</v>
      </c>
      <c r="C139" s="22">
        <f>+C140+C141</f>
        <v>268000</v>
      </c>
      <c r="D139" s="22">
        <f>+SUMIF('TOTAL RECURSOS 2014'!$P:$P,CONCATENATE("O001",$A139,1,$F$8),'TOTAL RECURSOS 2014'!$N:$N)</f>
        <v>0</v>
      </c>
      <c r="E139" s="22">
        <f>+SUMIF('TOTAL RECURSOS 2014'!$P:$P,CONCATENATE("M001",$A139,1,$F$8),'TOTAL RECURSOS 2014'!$N:$N)</f>
        <v>0</v>
      </c>
      <c r="F139" s="22">
        <f>+SUMIF('TOTAL RECURSOS 2014'!$P:$P,CONCATENATE("E006",$A139,1,$F$8),'TOTAL RECURSOS 2014'!$N:$N)</f>
        <v>0</v>
      </c>
      <c r="G139" s="22">
        <f>+SUMIF('TOTAL RECURSOS 2014'!$P:$P,CONCATENATE("E006",$A139,1,$G$8),'TOTAL RECURSOS 2014'!$N:$N)</f>
        <v>0</v>
      </c>
      <c r="H139" s="22">
        <f>+SUMIF('TOTAL RECURSOS 2014'!$P:$P,CONCATENATE("K024",$A139,1,$H$8),'TOTAL RECURSOS 2014'!$N:$N)</f>
        <v>0</v>
      </c>
      <c r="I139" s="22">
        <f>+SUMIF('TOTAL RECURSOS 2014'!$P:$P,CONCATENATE("O001",$A139,4,$F$8),'TOTAL RECURSOS 2014'!$N:$N)</f>
        <v>0</v>
      </c>
      <c r="J139" s="22">
        <f>+SUMIF('TOTAL RECURSOS 2014'!$P:$P,CONCATENATE("M001",$A139,4,$F$8),'TOTAL RECURSOS 2014'!$N:$N)</f>
        <v>0</v>
      </c>
      <c r="K139" s="22">
        <f>+SUMIF('TOTAL RECURSOS 2014'!$P:$P,CONCATENATE("E006",$A139,4,$F$8),'TOTAL RECURSOS 2014'!$N:$N)</f>
        <v>0</v>
      </c>
      <c r="L139" s="22">
        <f>+SUMIF('TOTAL RECURSOS 2014'!$P:$P,CONCATENATE("E006",$A139,4,$G$8),'TOTAL RECURSOS 2014'!$N:$N)</f>
        <v>0</v>
      </c>
      <c r="M139" s="22">
        <f>+SUMIF('TOTAL RECURSOS 2014'!$P:$P,CONCATENATE("K024",$A139,4,$H$8),'TOTAL RECURSOS 2014'!$N:$N)</f>
        <v>0</v>
      </c>
    </row>
    <row r="140" spans="1:13" ht="17.100000000000001" customHeight="1" x14ac:dyDescent="0.25">
      <c r="A140" s="28" t="s">
        <v>51</v>
      </c>
      <c r="B140" s="21" t="s">
        <v>298</v>
      </c>
      <c r="C140" s="22">
        <f>+SUM(D140:M140)</f>
        <v>268000</v>
      </c>
      <c r="D140" s="22">
        <f>+SUMIF('TOTAL RECURSOS 2014'!$P:$P,CONCATENATE("O001",$A140,1,$F$8),'TOTAL RECURSOS 2014'!$N:$N)</f>
        <v>0</v>
      </c>
      <c r="E140" s="22">
        <f>+SUMIF('TOTAL RECURSOS 2014'!$P:$P,CONCATENATE("M001",$A140,1,$F$8),'TOTAL RECURSOS 2014'!$N:$N)</f>
        <v>0</v>
      </c>
      <c r="F140" s="22">
        <f>+SUMIF('TOTAL RECURSOS 2014'!$P:$P,CONCATENATE("E006",$A140,1,$F$8),'TOTAL RECURSOS 2014'!$N:$N)</f>
        <v>0</v>
      </c>
      <c r="G140" s="22">
        <f>+SUMIF('TOTAL RECURSOS 2014'!$P:$P,CONCATENATE("E006",$A140,1,$G$8),'TOTAL RECURSOS 2014'!$N:$N)</f>
        <v>0</v>
      </c>
      <c r="H140" s="22">
        <f>+SUMIF('TOTAL RECURSOS 2014'!$P:$P,CONCATENATE("K024",$A140,1,$H$8),'TOTAL RECURSOS 2014'!$N:$N)</f>
        <v>0</v>
      </c>
      <c r="I140" s="22">
        <f>+SUMIF('TOTAL RECURSOS 2014'!$P:$P,CONCATENATE("O001",$A140,4,$F$8),'TOTAL RECURSOS 2014'!$N:$N)</f>
        <v>23000</v>
      </c>
      <c r="J140" s="22">
        <f>+SUMIF('TOTAL RECURSOS 2014'!$P:$P,CONCATENATE("M001",$A140,4,$F$8),'TOTAL RECURSOS 2014'!$N:$N)</f>
        <v>35000</v>
      </c>
      <c r="K140" s="22">
        <f>+SUMIF('TOTAL RECURSOS 2014'!$P:$P,CONCATENATE("E006",$A140,4,$F$8),'TOTAL RECURSOS 2014'!$N:$N)</f>
        <v>210000</v>
      </c>
      <c r="L140" s="22">
        <f>+SUMIF('TOTAL RECURSOS 2014'!$P:$P,CONCATENATE("E006",$A140,4,$G$8),'TOTAL RECURSOS 2014'!$N:$N)</f>
        <v>0</v>
      </c>
      <c r="M140" s="22">
        <f>+SUMIF('TOTAL RECURSOS 2014'!$P:$P,CONCATENATE("K024",$A140,4,$H$8),'TOTAL RECURSOS 2014'!$N:$N)</f>
        <v>0</v>
      </c>
    </row>
    <row r="141" spans="1:13" ht="17.100000000000001" customHeight="1" x14ac:dyDescent="0.25">
      <c r="A141" s="28" t="s">
        <v>91</v>
      </c>
      <c r="B141" s="21" t="s">
        <v>299</v>
      </c>
      <c r="C141" s="22">
        <f>+SUM(D141:M141)</f>
        <v>0</v>
      </c>
      <c r="D141" s="22">
        <f>+SUMIF('TOTAL RECURSOS 2014'!$P:$P,CONCATENATE("O001",$A141,1,$F$8),'TOTAL RECURSOS 2014'!$N:$N)</f>
        <v>0</v>
      </c>
      <c r="E141" s="22">
        <f>+SUMIF('TOTAL RECURSOS 2014'!$P:$P,CONCATENATE("M001",$A141,1,$F$8),'TOTAL RECURSOS 2014'!$N:$N)</f>
        <v>0</v>
      </c>
      <c r="F141" s="22">
        <f>+SUMIF('TOTAL RECURSOS 2014'!$P:$P,CONCATENATE("E006",$A141,1,$F$8),'TOTAL RECURSOS 2014'!$N:$N)</f>
        <v>0</v>
      </c>
      <c r="G141" s="22">
        <f>+SUMIF('TOTAL RECURSOS 2014'!$P:$P,CONCATENATE("E006",$A141,1,$G$8),'TOTAL RECURSOS 2014'!$N:$N)</f>
        <v>0</v>
      </c>
      <c r="H141" s="22">
        <f>+SUMIF('TOTAL RECURSOS 2014'!$P:$P,CONCATENATE("K024",$A141,1,$H$8),'TOTAL RECURSOS 2014'!$N:$N)</f>
        <v>0</v>
      </c>
      <c r="I141" s="22">
        <f>+SUMIF('TOTAL RECURSOS 2014'!$P:$P,CONCATENATE("O001",$A141,4,$F$8),'TOTAL RECURSOS 2014'!$N:$N)</f>
        <v>0</v>
      </c>
      <c r="J141" s="22">
        <f>+SUMIF('TOTAL RECURSOS 2014'!$P:$P,CONCATENATE("M001",$A141,4,$F$8),'TOTAL RECURSOS 2014'!$N:$N)</f>
        <v>0</v>
      </c>
      <c r="K141" s="22">
        <f>+SUMIF('TOTAL RECURSOS 2014'!$P:$P,CONCATENATE("E006",$A141,4,$F$8),'TOTAL RECURSOS 2014'!$N:$N)</f>
        <v>0</v>
      </c>
      <c r="L141" s="22">
        <f>+SUMIF('TOTAL RECURSOS 2014'!$P:$P,CONCATENATE("E006",$A141,4,$G$8),'TOTAL RECURSOS 2014'!$N:$N)</f>
        <v>0</v>
      </c>
      <c r="M141" s="22">
        <f>+SUMIF('TOTAL RECURSOS 2014'!$P:$P,CONCATENATE("K024",$A141,4,$H$8),'TOTAL RECURSOS 2014'!$N:$N)</f>
        <v>0</v>
      </c>
    </row>
    <row r="142" spans="1:13" ht="17.100000000000001" customHeight="1" x14ac:dyDescent="0.25">
      <c r="A142" s="27" t="s">
        <v>165</v>
      </c>
      <c r="B142" s="21" t="s">
        <v>300</v>
      </c>
      <c r="C142" s="22">
        <f>+C143</f>
        <v>450000</v>
      </c>
      <c r="D142" s="22">
        <f>+SUMIF('TOTAL RECURSOS 2014'!$P:$P,CONCATENATE("O001",$A142,1,$F$8),'TOTAL RECURSOS 2014'!$N:$N)</f>
        <v>0</v>
      </c>
      <c r="E142" s="22">
        <f>+SUMIF('TOTAL RECURSOS 2014'!$P:$P,CONCATENATE("M001",$A142,1,$F$8),'TOTAL RECURSOS 2014'!$N:$N)</f>
        <v>0</v>
      </c>
      <c r="F142" s="22">
        <f>+SUMIF('TOTAL RECURSOS 2014'!$P:$P,CONCATENATE("E006",$A142,1,$F$8),'TOTAL RECURSOS 2014'!$N:$N)</f>
        <v>0</v>
      </c>
      <c r="G142" s="22">
        <f>+SUMIF('TOTAL RECURSOS 2014'!$P:$P,CONCATENATE("E006",$A142,1,$G$8),'TOTAL RECURSOS 2014'!$N:$N)</f>
        <v>0</v>
      </c>
      <c r="H142" s="22">
        <f>+SUMIF('TOTAL RECURSOS 2014'!$P:$P,CONCATENATE("K024",$A142,1,$H$8),'TOTAL RECURSOS 2014'!$N:$N)</f>
        <v>0</v>
      </c>
      <c r="I142" s="22">
        <f>+SUMIF('TOTAL RECURSOS 2014'!$P:$P,CONCATENATE("O001",$A142,4,$F$8),'TOTAL RECURSOS 2014'!$N:$N)</f>
        <v>0</v>
      </c>
      <c r="J142" s="22">
        <f>+SUMIF('TOTAL RECURSOS 2014'!$P:$P,CONCATENATE("M001",$A142,4,$F$8),'TOTAL RECURSOS 2014'!$N:$N)</f>
        <v>0</v>
      </c>
      <c r="K142" s="22">
        <f>+SUMIF('TOTAL RECURSOS 2014'!$P:$P,CONCATENATE("E006",$A142,4,$F$8),'TOTAL RECURSOS 2014'!$N:$N)</f>
        <v>0</v>
      </c>
      <c r="L142" s="22">
        <f>+SUMIF('TOTAL RECURSOS 2014'!$P:$P,CONCATENATE("E006",$A142,4,$G$8),'TOTAL RECURSOS 2014'!$N:$N)</f>
        <v>0</v>
      </c>
      <c r="M142" s="22">
        <f>+SUMIF('TOTAL RECURSOS 2014'!$P:$P,CONCATENATE("K024",$A142,4,$H$8),'TOTAL RECURSOS 2014'!$N:$N)</f>
        <v>0</v>
      </c>
    </row>
    <row r="143" spans="1:13" ht="17.100000000000001" customHeight="1" x14ac:dyDescent="0.25">
      <c r="A143" s="28" t="s">
        <v>38</v>
      </c>
      <c r="B143" s="21" t="s">
        <v>301</v>
      </c>
      <c r="C143" s="22">
        <f>+SUM(D143:M143)</f>
        <v>450000</v>
      </c>
      <c r="D143" s="22">
        <f>+SUMIF('TOTAL RECURSOS 2014'!$P:$P,CONCATENATE("O001",$A143,1,$F$8),'TOTAL RECURSOS 2014'!$N:$N)</f>
        <v>0</v>
      </c>
      <c r="E143" s="22">
        <f>+SUMIF('TOTAL RECURSOS 2014'!$P:$P,CONCATENATE("M001",$A143,1,$F$8),'TOTAL RECURSOS 2014'!$N:$N)</f>
        <v>0</v>
      </c>
      <c r="F143" s="22">
        <f>+SUMIF('TOTAL RECURSOS 2014'!$P:$P,CONCATENATE("E006",$A143,1,$F$8),'TOTAL RECURSOS 2014'!$N:$N)</f>
        <v>0</v>
      </c>
      <c r="G143" s="22">
        <f>+SUMIF('TOTAL RECURSOS 2014'!$P:$P,CONCATENATE("E006",$A143,1,$G$8),'TOTAL RECURSOS 2014'!$N:$N)</f>
        <v>0</v>
      </c>
      <c r="H143" s="22">
        <f>+SUMIF('TOTAL RECURSOS 2014'!$P:$P,CONCATENATE("K024",$A143,1,$H$8),'TOTAL RECURSOS 2014'!$N:$N)</f>
        <v>0</v>
      </c>
      <c r="I143" s="22">
        <f>+SUMIF('TOTAL RECURSOS 2014'!$P:$P,CONCATENATE("O001",$A143,4,$F$8),'TOTAL RECURSOS 2014'!$N:$N)</f>
        <v>10000</v>
      </c>
      <c r="J143" s="22">
        <f>+SUMIF('TOTAL RECURSOS 2014'!$P:$P,CONCATENATE("M001",$A143,4,$F$8),'TOTAL RECURSOS 2014'!$N:$N)</f>
        <v>40000</v>
      </c>
      <c r="K143" s="22">
        <f>+SUMIF('TOTAL RECURSOS 2014'!$P:$P,CONCATENATE("E006",$A143,4,$F$8),'TOTAL RECURSOS 2014'!$N:$N)</f>
        <v>400000</v>
      </c>
      <c r="L143" s="22">
        <f>+SUMIF('TOTAL RECURSOS 2014'!$P:$P,CONCATENATE("E006",$A143,4,$G$8),'TOTAL RECURSOS 2014'!$N:$N)</f>
        <v>0</v>
      </c>
      <c r="M143" s="22">
        <f>+SUMIF('TOTAL RECURSOS 2014'!$P:$P,CONCATENATE("K024",$A143,4,$H$8),'TOTAL RECURSOS 2014'!$N:$N)</f>
        <v>0</v>
      </c>
    </row>
    <row r="144" spans="1:13" ht="17.100000000000001" customHeight="1" x14ac:dyDescent="0.25">
      <c r="A144" s="27" t="s">
        <v>166</v>
      </c>
      <c r="B144" s="21" t="s">
        <v>302</v>
      </c>
      <c r="C144" s="22">
        <f>+C145</f>
        <v>465000</v>
      </c>
      <c r="D144" s="22">
        <f>+SUMIF('TOTAL RECURSOS 2014'!$P:$P,CONCATENATE("O001",$A144,1,$F$8),'TOTAL RECURSOS 2014'!$N:$N)</f>
        <v>0</v>
      </c>
      <c r="E144" s="22">
        <f>+SUMIF('TOTAL RECURSOS 2014'!$P:$P,CONCATENATE("M001",$A144,1,$F$8),'TOTAL RECURSOS 2014'!$N:$N)</f>
        <v>0</v>
      </c>
      <c r="F144" s="22">
        <f>+SUMIF('TOTAL RECURSOS 2014'!$P:$P,CONCATENATE("E006",$A144,1,$F$8),'TOTAL RECURSOS 2014'!$N:$N)</f>
        <v>0</v>
      </c>
      <c r="G144" s="22">
        <f>+SUMIF('TOTAL RECURSOS 2014'!$P:$P,CONCATENATE("E006",$A144,1,$G$8),'TOTAL RECURSOS 2014'!$N:$N)</f>
        <v>0</v>
      </c>
      <c r="H144" s="22">
        <f>+SUMIF('TOTAL RECURSOS 2014'!$P:$P,CONCATENATE("K024",$A144,1,$H$8),'TOTAL RECURSOS 2014'!$N:$N)</f>
        <v>0</v>
      </c>
      <c r="I144" s="22">
        <f>+SUMIF('TOTAL RECURSOS 2014'!$P:$P,CONCATENATE("O001",$A144,4,$F$8),'TOTAL RECURSOS 2014'!$N:$N)</f>
        <v>0</v>
      </c>
      <c r="J144" s="22">
        <f>+SUMIF('TOTAL RECURSOS 2014'!$P:$P,CONCATENATE("M001",$A144,4,$F$8),'TOTAL RECURSOS 2014'!$N:$N)</f>
        <v>0</v>
      </c>
      <c r="K144" s="22">
        <f>+SUMIF('TOTAL RECURSOS 2014'!$P:$P,CONCATENATE("E006",$A144,4,$F$8),'TOTAL RECURSOS 2014'!$N:$N)</f>
        <v>0</v>
      </c>
      <c r="L144" s="22">
        <f>+SUMIF('TOTAL RECURSOS 2014'!$P:$P,CONCATENATE("E006",$A144,4,$G$8),'TOTAL RECURSOS 2014'!$N:$N)</f>
        <v>0</v>
      </c>
      <c r="M144" s="22">
        <f>+SUMIF('TOTAL RECURSOS 2014'!$P:$P,CONCATENATE("K024",$A144,4,$H$8),'TOTAL RECURSOS 2014'!$N:$N)</f>
        <v>0</v>
      </c>
    </row>
    <row r="145" spans="1:13" ht="17.100000000000001" customHeight="1" x14ac:dyDescent="0.25">
      <c r="A145" s="28" t="s">
        <v>52</v>
      </c>
      <c r="B145" s="21" t="s">
        <v>303</v>
      </c>
      <c r="C145" s="22">
        <f>+SUM(D145:M145)</f>
        <v>465000</v>
      </c>
      <c r="D145" s="22">
        <f>+SUMIF('TOTAL RECURSOS 2014'!$P:$P,CONCATENATE("O001",$A145,1,$F$8),'TOTAL RECURSOS 2014'!$N:$N)</f>
        <v>0</v>
      </c>
      <c r="E145" s="22">
        <f>+SUMIF('TOTAL RECURSOS 2014'!$P:$P,CONCATENATE("M001",$A145,1,$F$8),'TOTAL RECURSOS 2014'!$N:$N)</f>
        <v>0</v>
      </c>
      <c r="F145" s="22">
        <f>+SUMIF('TOTAL RECURSOS 2014'!$P:$P,CONCATENATE("E006",$A145,1,$F$8),'TOTAL RECURSOS 2014'!$N:$N)</f>
        <v>0</v>
      </c>
      <c r="G145" s="22">
        <f>+SUMIF('TOTAL RECURSOS 2014'!$P:$P,CONCATENATE("E006",$A145,1,$G$8),'TOTAL RECURSOS 2014'!$N:$N)</f>
        <v>0</v>
      </c>
      <c r="H145" s="22">
        <f>+SUMIF('TOTAL RECURSOS 2014'!$P:$P,CONCATENATE("K024",$A145,1,$H$8),'TOTAL RECURSOS 2014'!$N:$N)</f>
        <v>0</v>
      </c>
      <c r="I145" s="22">
        <f>+SUMIF('TOTAL RECURSOS 2014'!$P:$P,CONCATENATE("O001",$A145,4,$F$8),'TOTAL RECURSOS 2014'!$N:$N)</f>
        <v>0</v>
      </c>
      <c r="J145" s="22">
        <f>+SUMIF('TOTAL RECURSOS 2014'!$P:$P,CONCATENATE("M001",$A145,4,$F$8),'TOTAL RECURSOS 2014'!$N:$N)</f>
        <v>15000</v>
      </c>
      <c r="K145" s="22">
        <f>+SUMIF('TOTAL RECURSOS 2014'!$P:$P,CONCATENATE("E006",$A145,4,$F$8),'TOTAL RECURSOS 2014'!$N:$N)</f>
        <v>450000</v>
      </c>
      <c r="L145" s="22">
        <f>+SUMIF('TOTAL RECURSOS 2014'!$P:$P,CONCATENATE("E006",$A145,4,$G$8),'TOTAL RECURSOS 2014'!$N:$N)</f>
        <v>0</v>
      </c>
      <c r="M145" s="22">
        <f>+SUMIF('TOTAL RECURSOS 2014'!$P:$P,CONCATENATE("K024",$A145,4,$H$8),'TOTAL RECURSOS 2014'!$N:$N)</f>
        <v>0</v>
      </c>
    </row>
    <row r="146" spans="1:13" ht="17.100000000000001" customHeight="1" x14ac:dyDescent="0.25">
      <c r="A146" s="27" t="s">
        <v>167</v>
      </c>
      <c r="B146" s="21" t="s">
        <v>304</v>
      </c>
      <c r="C146" s="22">
        <f>+C147</f>
        <v>0</v>
      </c>
      <c r="D146" s="22">
        <f>+SUMIF('TOTAL RECURSOS 2014'!$P:$P,CONCATENATE("O001",$A146,1,$F$8),'TOTAL RECURSOS 2014'!$N:$N)</f>
        <v>0</v>
      </c>
      <c r="E146" s="22">
        <f>+SUMIF('TOTAL RECURSOS 2014'!$P:$P,CONCATENATE("M001",$A146,1,$F$8),'TOTAL RECURSOS 2014'!$N:$N)</f>
        <v>0</v>
      </c>
      <c r="F146" s="22">
        <f>+SUMIF('TOTAL RECURSOS 2014'!$P:$P,CONCATENATE("E006",$A146,1,$F$8),'TOTAL RECURSOS 2014'!$N:$N)</f>
        <v>0</v>
      </c>
      <c r="G146" s="22">
        <f>+SUMIF('TOTAL RECURSOS 2014'!$P:$P,CONCATENATE("E006",$A146,1,$G$8),'TOTAL RECURSOS 2014'!$N:$N)</f>
        <v>0</v>
      </c>
      <c r="H146" s="22">
        <f>+SUMIF('TOTAL RECURSOS 2014'!$P:$P,CONCATENATE("K024",$A146,1,$H$8),'TOTAL RECURSOS 2014'!$N:$N)</f>
        <v>0</v>
      </c>
      <c r="I146" s="22">
        <f>+SUMIF('TOTAL RECURSOS 2014'!$P:$P,CONCATENATE("O001",$A146,4,$F$8),'TOTAL RECURSOS 2014'!$N:$N)</f>
        <v>0</v>
      </c>
      <c r="J146" s="22">
        <f>+SUMIF('TOTAL RECURSOS 2014'!$P:$P,CONCATENATE("M001",$A146,4,$F$8),'TOTAL RECURSOS 2014'!$N:$N)</f>
        <v>0</v>
      </c>
      <c r="K146" s="22">
        <f>+SUMIF('TOTAL RECURSOS 2014'!$P:$P,CONCATENATE("E006",$A146,4,$F$8),'TOTAL RECURSOS 2014'!$N:$N)</f>
        <v>0</v>
      </c>
      <c r="L146" s="22">
        <f>+SUMIF('TOTAL RECURSOS 2014'!$P:$P,CONCATENATE("E006",$A146,4,$G$8),'TOTAL RECURSOS 2014'!$N:$N)</f>
        <v>0</v>
      </c>
      <c r="M146" s="22">
        <f>+SUMIF('TOTAL RECURSOS 2014'!$P:$P,CONCATENATE("K024",$A146,4,$H$8),'TOTAL RECURSOS 2014'!$N:$N)</f>
        <v>0</v>
      </c>
    </row>
    <row r="147" spans="1:13" ht="17.100000000000001" customHeight="1" x14ac:dyDescent="0.25">
      <c r="A147" s="28" t="s">
        <v>92</v>
      </c>
      <c r="B147" s="21" t="s">
        <v>305</v>
      </c>
      <c r="C147" s="22">
        <f>+SUM(D147:M147)</f>
        <v>0</v>
      </c>
      <c r="D147" s="22">
        <f>+SUMIF('TOTAL RECURSOS 2014'!$P:$P,CONCATENATE("O001",$A147,1,$F$8),'TOTAL RECURSOS 2014'!$N:$N)</f>
        <v>0</v>
      </c>
      <c r="E147" s="22">
        <f>+SUMIF('TOTAL RECURSOS 2014'!$P:$P,CONCATENATE("M001",$A147,1,$F$8),'TOTAL RECURSOS 2014'!$N:$N)</f>
        <v>0</v>
      </c>
      <c r="F147" s="22">
        <f>+SUMIF('TOTAL RECURSOS 2014'!$P:$P,CONCATENATE("E006",$A147,1,$F$8),'TOTAL RECURSOS 2014'!$N:$N)</f>
        <v>0</v>
      </c>
      <c r="G147" s="22">
        <f>+SUMIF('TOTAL RECURSOS 2014'!$P:$P,CONCATENATE("E006",$A147,1,$G$8),'TOTAL RECURSOS 2014'!$N:$N)</f>
        <v>0</v>
      </c>
      <c r="H147" s="22">
        <f>+SUMIF('TOTAL RECURSOS 2014'!$P:$P,CONCATENATE("K024",$A147,1,$H$8),'TOTAL RECURSOS 2014'!$N:$N)</f>
        <v>0</v>
      </c>
      <c r="I147" s="22">
        <f>+SUMIF('TOTAL RECURSOS 2014'!$P:$P,CONCATENATE("O001",$A147,4,$F$8),'TOTAL RECURSOS 2014'!$N:$N)</f>
        <v>0</v>
      </c>
      <c r="J147" s="22">
        <f>+SUMIF('TOTAL RECURSOS 2014'!$P:$P,CONCATENATE("M001",$A147,4,$F$8),'TOTAL RECURSOS 2014'!$N:$N)</f>
        <v>0</v>
      </c>
      <c r="K147" s="22">
        <f>+SUMIF('TOTAL RECURSOS 2014'!$P:$P,CONCATENATE("E006",$A147,4,$F$8),'TOTAL RECURSOS 2014'!$N:$N)</f>
        <v>0</v>
      </c>
      <c r="L147" s="22">
        <f>+SUMIF('TOTAL RECURSOS 2014'!$P:$P,CONCATENATE("E006",$A147,4,$G$8),'TOTAL RECURSOS 2014'!$N:$N)</f>
        <v>0</v>
      </c>
      <c r="M147" s="22">
        <f>+SUMIF('TOTAL RECURSOS 2014'!$P:$P,CONCATENATE("K024",$A147,4,$H$8),'TOTAL RECURSOS 2014'!$N:$N)</f>
        <v>0</v>
      </c>
    </row>
    <row r="148" spans="1:13" s="9" customFormat="1" ht="17.100000000000001" customHeight="1" x14ac:dyDescent="0.2">
      <c r="A148" s="26">
        <v>3200</v>
      </c>
      <c r="B148" s="19" t="s">
        <v>306</v>
      </c>
      <c r="C148" s="20">
        <f t="shared" ref="C148:M148" si="58">+C149+C151+C155+C157</f>
        <v>4921000</v>
      </c>
      <c r="D148" s="20">
        <f t="shared" si="58"/>
        <v>0</v>
      </c>
      <c r="E148" s="20">
        <f t="shared" si="58"/>
        <v>0</v>
      </c>
      <c r="F148" s="20">
        <f t="shared" si="58"/>
        <v>0</v>
      </c>
      <c r="G148" s="20">
        <f t="shared" si="58"/>
        <v>0</v>
      </c>
      <c r="H148" s="20">
        <f t="shared" si="58"/>
        <v>0</v>
      </c>
      <c r="I148" s="20">
        <f t="shared" si="58"/>
        <v>61000</v>
      </c>
      <c r="J148" s="20">
        <f t="shared" si="58"/>
        <v>330000</v>
      </c>
      <c r="K148" s="20">
        <f t="shared" si="58"/>
        <v>4530000</v>
      </c>
      <c r="L148" s="20">
        <f t="shared" si="58"/>
        <v>0</v>
      </c>
      <c r="M148" s="20">
        <f t="shared" si="58"/>
        <v>0</v>
      </c>
    </row>
    <row r="149" spans="1:13" ht="17.100000000000001" customHeight="1" x14ac:dyDescent="0.25">
      <c r="A149" s="27" t="s">
        <v>168</v>
      </c>
      <c r="B149" s="21" t="s">
        <v>307</v>
      </c>
      <c r="C149" s="22">
        <f t="shared" ref="C149:M149" si="59">+C150</f>
        <v>0</v>
      </c>
      <c r="D149" s="22">
        <f t="shared" si="59"/>
        <v>0</v>
      </c>
      <c r="E149" s="22">
        <f t="shared" si="59"/>
        <v>0</v>
      </c>
      <c r="F149" s="22">
        <f t="shared" si="59"/>
        <v>0</v>
      </c>
      <c r="G149" s="22">
        <f t="shared" si="59"/>
        <v>0</v>
      </c>
      <c r="H149" s="22">
        <f t="shared" si="59"/>
        <v>0</v>
      </c>
      <c r="I149" s="22">
        <f t="shared" si="59"/>
        <v>0</v>
      </c>
      <c r="J149" s="22">
        <f t="shared" si="59"/>
        <v>0</v>
      </c>
      <c r="K149" s="22">
        <f t="shared" si="59"/>
        <v>0</v>
      </c>
      <c r="L149" s="22">
        <f t="shared" si="59"/>
        <v>0</v>
      </c>
      <c r="M149" s="22">
        <f t="shared" si="59"/>
        <v>0</v>
      </c>
    </row>
    <row r="150" spans="1:13" ht="17.100000000000001" customHeight="1" x14ac:dyDescent="0.25">
      <c r="A150" s="28" t="s">
        <v>93</v>
      </c>
      <c r="B150" s="21" t="s">
        <v>308</v>
      </c>
      <c r="C150" s="22">
        <f>+SUM(D150:M150)</f>
        <v>0</v>
      </c>
      <c r="D150" s="22">
        <f>+SUMIF('TOTAL RECURSOS 2014'!$P:$P,CONCATENATE("O001",$A150,1,$F$8),'TOTAL RECURSOS 2014'!$N:$N)</f>
        <v>0</v>
      </c>
      <c r="E150" s="22">
        <f>+SUMIF('TOTAL RECURSOS 2014'!$P:$P,CONCATENATE("M001",$A150,1,$F$8),'TOTAL RECURSOS 2014'!$N:$N)</f>
        <v>0</v>
      </c>
      <c r="F150" s="22">
        <f>+SUMIF('TOTAL RECURSOS 2014'!$P:$P,CONCATENATE("E006",$A150,1,$F$8),'TOTAL RECURSOS 2014'!$N:$N)</f>
        <v>0</v>
      </c>
      <c r="G150" s="22">
        <f>+SUMIF('TOTAL RECURSOS 2014'!$P:$P,CONCATENATE("E006",$A150,1,$G$8),'TOTAL RECURSOS 2014'!$N:$N)</f>
        <v>0</v>
      </c>
      <c r="H150" s="22">
        <f>+SUMIF('TOTAL RECURSOS 2014'!$P:$P,CONCATENATE("K024",$A150,1,$H$8),'TOTAL RECURSOS 2014'!$N:$N)</f>
        <v>0</v>
      </c>
      <c r="I150" s="22">
        <f>+SUMIF('TOTAL RECURSOS 2014'!$P:$P,CONCATENATE("O001",$A150,4,$F$8),'TOTAL RECURSOS 2014'!$N:$N)</f>
        <v>0</v>
      </c>
      <c r="J150" s="22">
        <f>+SUMIF('TOTAL RECURSOS 2014'!$P:$P,CONCATENATE("M001",$A150,4,$F$8),'TOTAL RECURSOS 2014'!$N:$N)</f>
        <v>0</v>
      </c>
      <c r="K150" s="22">
        <f>+SUMIF('TOTAL RECURSOS 2014'!$P:$P,CONCATENATE("E006",$A150,4,$F$8),'TOTAL RECURSOS 2014'!$N:$N)</f>
        <v>0</v>
      </c>
      <c r="L150" s="22">
        <f>+SUMIF('TOTAL RECURSOS 2014'!$P:$P,CONCATENATE("E006",$A150,4,$G$8),'TOTAL RECURSOS 2014'!$N:$N)</f>
        <v>0</v>
      </c>
      <c r="M150" s="22">
        <f>+SUMIF('TOTAL RECURSOS 2014'!$P:$P,CONCATENATE("K024",$A150,4,$H$8),'TOTAL RECURSOS 2014'!$N:$N)</f>
        <v>0</v>
      </c>
    </row>
    <row r="151" spans="1:13" ht="17.100000000000001" customHeight="1" x14ac:dyDescent="0.25">
      <c r="A151" s="27" t="s">
        <v>169</v>
      </c>
      <c r="B151" s="21" t="s">
        <v>309</v>
      </c>
      <c r="C151" s="22">
        <f t="shared" ref="C151:M151" si="60">+SUM(C152:C154)</f>
        <v>3729000</v>
      </c>
      <c r="D151" s="22">
        <f t="shared" si="60"/>
        <v>0</v>
      </c>
      <c r="E151" s="22">
        <f t="shared" si="60"/>
        <v>0</v>
      </c>
      <c r="F151" s="22">
        <f t="shared" si="60"/>
        <v>0</v>
      </c>
      <c r="G151" s="22">
        <f t="shared" si="60"/>
        <v>0</v>
      </c>
      <c r="H151" s="22">
        <f t="shared" si="60"/>
        <v>0</v>
      </c>
      <c r="I151" s="22">
        <f t="shared" si="60"/>
        <v>49000</v>
      </c>
      <c r="J151" s="22">
        <f t="shared" si="60"/>
        <v>230000</v>
      </c>
      <c r="K151" s="22">
        <f t="shared" si="60"/>
        <v>3450000</v>
      </c>
      <c r="L151" s="22">
        <f t="shared" si="60"/>
        <v>0</v>
      </c>
      <c r="M151" s="22">
        <f t="shared" si="60"/>
        <v>0</v>
      </c>
    </row>
    <row r="152" spans="1:13" ht="17.100000000000001" customHeight="1" x14ac:dyDescent="0.25">
      <c r="A152" s="28" t="s">
        <v>94</v>
      </c>
      <c r="B152" s="29" t="s">
        <v>310</v>
      </c>
      <c r="C152" s="22">
        <f>+SUM(D152:M152)</f>
        <v>50000</v>
      </c>
      <c r="D152" s="22">
        <f>+SUMIF('TOTAL RECURSOS 2014'!$P:$P,CONCATENATE("O001",$A152,1,$F$8),'TOTAL RECURSOS 2014'!$N:$N)</f>
        <v>0</v>
      </c>
      <c r="E152" s="22">
        <f>+SUMIF('TOTAL RECURSOS 2014'!$P:$P,CONCATENATE("M001",$A152,1,$F$8),'TOTAL RECURSOS 2014'!$N:$N)</f>
        <v>0</v>
      </c>
      <c r="F152" s="22">
        <f>+SUMIF('TOTAL RECURSOS 2014'!$P:$P,CONCATENATE("E006",$A152,1,$F$8),'TOTAL RECURSOS 2014'!$N:$N)</f>
        <v>0</v>
      </c>
      <c r="G152" s="22">
        <f>+SUMIF('TOTAL RECURSOS 2014'!$P:$P,CONCATENATE("E006",$A152,1,$G$8),'TOTAL RECURSOS 2014'!$N:$N)</f>
        <v>0</v>
      </c>
      <c r="H152" s="22">
        <f>+SUMIF('TOTAL RECURSOS 2014'!$P:$P,CONCATENATE("K024",$A152,1,$H$8),'TOTAL RECURSOS 2014'!$N:$N)</f>
        <v>0</v>
      </c>
      <c r="I152" s="22">
        <f>+SUMIF('TOTAL RECURSOS 2014'!$P:$P,CONCATENATE("O001",$A152,4,$F$8),'TOTAL RECURSOS 2014'!$N:$N)</f>
        <v>0</v>
      </c>
      <c r="J152" s="22">
        <f>+SUMIF('TOTAL RECURSOS 2014'!$P:$P,CONCATENATE("M001",$A152,4,$F$8),'TOTAL RECURSOS 2014'!$N:$N)</f>
        <v>0</v>
      </c>
      <c r="K152" s="22">
        <f>+SUMIF('TOTAL RECURSOS 2014'!$P:$P,CONCATENATE("E006",$A152,4,$F$8),'TOTAL RECURSOS 2014'!$N:$N)</f>
        <v>50000</v>
      </c>
      <c r="L152" s="22">
        <f>+SUMIF('TOTAL RECURSOS 2014'!$P:$P,CONCATENATE("E006",$A152,4,$G$8),'TOTAL RECURSOS 2014'!$N:$N)</f>
        <v>0</v>
      </c>
      <c r="M152" s="22">
        <f>+SUMIF('TOTAL RECURSOS 2014'!$P:$P,CONCATENATE("K024",$A152,4,$H$8),'TOTAL RECURSOS 2014'!$N:$N)</f>
        <v>0</v>
      </c>
    </row>
    <row r="153" spans="1:13" ht="17.100000000000001" customHeight="1" x14ac:dyDescent="0.25">
      <c r="A153" s="28" t="s">
        <v>53</v>
      </c>
      <c r="B153" s="29" t="s">
        <v>311</v>
      </c>
      <c r="C153" s="22">
        <f>+SUM(D153:M153)</f>
        <v>3679000</v>
      </c>
      <c r="D153" s="22">
        <f>+SUMIF('TOTAL RECURSOS 2014'!$P:$P,CONCATENATE("O001",$A153,1,$F$8),'TOTAL RECURSOS 2014'!$N:$N)</f>
        <v>0</v>
      </c>
      <c r="E153" s="22">
        <f>+SUMIF('TOTAL RECURSOS 2014'!$P:$P,CONCATENATE("M001",$A153,1,$F$8),'TOTAL RECURSOS 2014'!$N:$N)</f>
        <v>0</v>
      </c>
      <c r="F153" s="22">
        <f>+SUMIF('TOTAL RECURSOS 2014'!$P:$P,CONCATENATE("E006",$A153,1,$F$8),'TOTAL RECURSOS 2014'!$N:$N)</f>
        <v>0</v>
      </c>
      <c r="G153" s="22">
        <f>+SUMIF('TOTAL RECURSOS 2014'!$P:$P,CONCATENATE("E006",$A153,1,$G$8),'TOTAL RECURSOS 2014'!$N:$N)</f>
        <v>0</v>
      </c>
      <c r="H153" s="22">
        <f>+SUMIF('TOTAL RECURSOS 2014'!$P:$P,CONCATENATE("K024",$A153,1,$H$8),'TOTAL RECURSOS 2014'!$N:$N)</f>
        <v>0</v>
      </c>
      <c r="I153" s="22">
        <f>+SUMIF('TOTAL RECURSOS 2014'!$P:$P,CONCATENATE("O001",$A153,4,$F$8),'TOTAL RECURSOS 2014'!$N:$N)</f>
        <v>49000</v>
      </c>
      <c r="J153" s="22">
        <f>+SUMIF('TOTAL RECURSOS 2014'!$P:$P,CONCATENATE("M001",$A153,4,$F$8),'TOTAL RECURSOS 2014'!$N:$N)</f>
        <v>230000</v>
      </c>
      <c r="K153" s="22">
        <f>+SUMIF('TOTAL RECURSOS 2014'!$P:$P,CONCATENATE("E006",$A153,4,$F$8),'TOTAL RECURSOS 2014'!$N:$N)</f>
        <v>3400000</v>
      </c>
      <c r="L153" s="22">
        <f>+SUMIF('TOTAL RECURSOS 2014'!$P:$P,CONCATENATE("E006",$A153,4,$G$8),'TOTAL RECURSOS 2014'!$N:$N)</f>
        <v>0</v>
      </c>
      <c r="M153" s="22">
        <f>+SUMIF('TOTAL RECURSOS 2014'!$P:$P,CONCATENATE("K024",$A153,4,$H$8),'TOTAL RECURSOS 2014'!$N:$N)</f>
        <v>0</v>
      </c>
    </row>
    <row r="154" spans="1:13" ht="17.100000000000001" customHeight="1" x14ac:dyDescent="0.25">
      <c r="A154" s="28" t="s">
        <v>95</v>
      </c>
      <c r="B154" s="29" t="s">
        <v>312</v>
      </c>
      <c r="C154" s="22">
        <f>+SUM(D154:M154)</f>
        <v>0</v>
      </c>
      <c r="D154" s="22">
        <f>+SUMIF('TOTAL RECURSOS 2014'!$P:$P,CONCATENATE("O001",$A154,1,$F$8),'TOTAL RECURSOS 2014'!$N:$N)</f>
        <v>0</v>
      </c>
      <c r="E154" s="22">
        <f>+SUMIF('TOTAL RECURSOS 2014'!$P:$P,CONCATENATE("M001",$A154,1,$F$8),'TOTAL RECURSOS 2014'!$N:$N)</f>
        <v>0</v>
      </c>
      <c r="F154" s="22">
        <f>+SUMIF('TOTAL RECURSOS 2014'!$P:$P,CONCATENATE("E006",$A154,1,$F$8),'TOTAL RECURSOS 2014'!$N:$N)</f>
        <v>0</v>
      </c>
      <c r="G154" s="22">
        <f>+SUMIF('TOTAL RECURSOS 2014'!$P:$P,CONCATENATE("E006",$A154,1,$G$8),'TOTAL RECURSOS 2014'!$N:$N)</f>
        <v>0</v>
      </c>
      <c r="H154" s="22">
        <f>+SUMIF('TOTAL RECURSOS 2014'!$P:$P,CONCATENATE("K024",$A154,1,$H$8),'TOTAL RECURSOS 2014'!$N:$N)</f>
        <v>0</v>
      </c>
      <c r="I154" s="22">
        <f>+SUMIF('TOTAL RECURSOS 2014'!$P:$P,CONCATENATE("O001",$A154,4,$F$8),'TOTAL RECURSOS 2014'!$N:$N)</f>
        <v>0</v>
      </c>
      <c r="J154" s="22">
        <f>+SUMIF('TOTAL RECURSOS 2014'!$P:$P,CONCATENATE("M001",$A154,4,$F$8),'TOTAL RECURSOS 2014'!$N:$N)</f>
        <v>0</v>
      </c>
      <c r="K154" s="22">
        <f>+SUMIF('TOTAL RECURSOS 2014'!$P:$P,CONCATENATE("E006",$A154,4,$F$8),'TOTAL RECURSOS 2014'!$N:$N)</f>
        <v>0</v>
      </c>
      <c r="L154" s="22">
        <f>+SUMIF('TOTAL RECURSOS 2014'!$P:$P,CONCATENATE("E006",$A154,4,$G$8),'TOTAL RECURSOS 2014'!$N:$N)</f>
        <v>0</v>
      </c>
      <c r="M154" s="22">
        <f>+SUMIF('TOTAL RECURSOS 2014'!$P:$P,CONCATENATE("K024",$A154,4,$H$8),'TOTAL RECURSOS 2014'!$N:$N)</f>
        <v>0</v>
      </c>
    </row>
    <row r="155" spans="1:13" ht="17.100000000000001" customHeight="1" x14ac:dyDescent="0.25">
      <c r="A155" s="27" t="s">
        <v>170</v>
      </c>
      <c r="B155" s="21" t="s">
        <v>313</v>
      </c>
      <c r="C155" s="22">
        <f t="shared" ref="C155:M155" si="61">+C156</f>
        <v>80000</v>
      </c>
      <c r="D155" s="22">
        <f t="shared" si="61"/>
        <v>0</v>
      </c>
      <c r="E155" s="22">
        <f t="shared" si="61"/>
        <v>0</v>
      </c>
      <c r="F155" s="22">
        <f t="shared" si="61"/>
        <v>0</v>
      </c>
      <c r="G155" s="22">
        <f t="shared" si="61"/>
        <v>0</v>
      </c>
      <c r="H155" s="22">
        <f t="shared" si="61"/>
        <v>0</v>
      </c>
      <c r="I155" s="22">
        <f t="shared" si="61"/>
        <v>0</v>
      </c>
      <c r="J155" s="22">
        <f t="shared" si="61"/>
        <v>0</v>
      </c>
      <c r="K155" s="22">
        <f t="shared" si="61"/>
        <v>80000</v>
      </c>
      <c r="L155" s="22">
        <f t="shared" si="61"/>
        <v>0</v>
      </c>
      <c r="M155" s="22">
        <f t="shared" si="61"/>
        <v>0</v>
      </c>
    </row>
    <row r="156" spans="1:13" ht="17.100000000000001" customHeight="1" x14ac:dyDescent="0.25">
      <c r="A156" s="28" t="s">
        <v>96</v>
      </c>
      <c r="B156" s="21" t="s">
        <v>314</v>
      </c>
      <c r="C156" s="22">
        <f>+SUM(D156:M156)</f>
        <v>80000</v>
      </c>
      <c r="D156" s="22">
        <f>+SUMIF('TOTAL RECURSOS 2014'!$P:$P,CONCATENATE("O001",$A156,1,$F$8),'TOTAL RECURSOS 2014'!$N:$N)</f>
        <v>0</v>
      </c>
      <c r="E156" s="22">
        <f>+SUMIF('TOTAL RECURSOS 2014'!$P:$P,CONCATENATE("M001",$A156,1,$F$8),'TOTAL RECURSOS 2014'!$N:$N)</f>
        <v>0</v>
      </c>
      <c r="F156" s="22">
        <f>+SUMIF('TOTAL RECURSOS 2014'!$P:$P,CONCATENATE("E006",$A156,1,$F$8),'TOTAL RECURSOS 2014'!$N:$N)</f>
        <v>0</v>
      </c>
      <c r="G156" s="22">
        <f>+SUMIF('TOTAL RECURSOS 2014'!$P:$P,CONCATENATE("E006",$A156,1,$G$8),'TOTAL RECURSOS 2014'!$N:$N)</f>
        <v>0</v>
      </c>
      <c r="H156" s="22">
        <f>+SUMIF('TOTAL RECURSOS 2014'!$P:$P,CONCATENATE("K024",$A156,1,$H$8),'TOTAL RECURSOS 2014'!$N:$N)</f>
        <v>0</v>
      </c>
      <c r="I156" s="22">
        <f>+SUMIF('TOTAL RECURSOS 2014'!$P:$P,CONCATENATE("O001",$A156,4,$F$8),'TOTAL RECURSOS 2014'!$N:$N)</f>
        <v>0</v>
      </c>
      <c r="J156" s="22">
        <f>+SUMIF('TOTAL RECURSOS 2014'!$P:$P,CONCATENATE("M001",$A156,4,$F$8),'TOTAL RECURSOS 2014'!$N:$N)</f>
        <v>0</v>
      </c>
      <c r="K156" s="22">
        <f>+SUMIF('TOTAL RECURSOS 2014'!$P:$P,CONCATENATE("E006",$A156,4,$F$8),'TOTAL RECURSOS 2014'!$N:$N)</f>
        <v>80000</v>
      </c>
      <c r="L156" s="22">
        <f>+SUMIF('TOTAL RECURSOS 2014'!$P:$P,CONCATENATE("E006",$A156,4,$G$8),'TOTAL RECURSOS 2014'!$N:$N)</f>
        <v>0</v>
      </c>
      <c r="M156" s="22">
        <f>+SUMIF('TOTAL RECURSOS 2014'!$P:$P,CONCATENATE("K024",$A156,4,$H$8),'TOTAL RECURSOS 2014'!$N:$N)</f>
        <v>0</v>
      </c>
    </row>
    <row r="157" spans="1:13" ht="17.100000000000001" customHeight="1" x14ac:dyDescent="0.25">
      <c r="A157" s="27" t="s">
        <v>171</v>
      </c>
      <c r="B157" s="21" t="s">
        <v>315</v>
      </c>
      <c r="C157" s="22">
        <f t="shared" ref="C157:M157" si="62">+C158</f>
        <v>1112000</v>
      </c>
      <c r="D157" s="22">
        <f t="shared" si="62"/>
        <v>0</v>
      </c>
      <c r="E157" s="22">
        <f t="shared" si="62"/>
        <v>0</v>
      </c>
      <c r="F157" s="22">
        <f t="shared" si="62"/>
        <v>0</v>
      </c>
      <c r="G157" s="22">
        <f t="shared" si="62"/>
        <v>0</v>
      </c>
      <c r="H157" s="22">
        <f t="shared" si="62"/>
        <v>0</v>
      </c>
      <c r="I157" s="22">
        <f t="shared" si="62"/>
        <v>12000</v>
      </c>
      <c r="J157" s="22">
        <f t="shared" si="62"/>
        <v>100000</v>
      </c>
      <c r="K157" s="22">
        <f t="shared" si="62"/>
        <v>1000000</v>
      </c>
      <c r="L157" s="22">
        <f t="shared" si="62"/>
        <v>0</v>
      </c>
      <c r="M157" s="22">
        <f t="shared" si="62"/>
        <v>0</v>
      </c>
    </row>
    <row r="158" spans="1:13" ht="17.100000000000001" customHeight="1" x14ac:dyDescent="0.25">
      <c r="A158" s="28" t="s">
        <v>54</v>
      </c>
      <c r="B158" s="21" t="s">
        <v>316</v>
      </c>
      <c r="C158" s="22">
        <f>+SUM(D158:M158)</f>
        <v>1112000</v>
      </c>
      <c r="D158" s="22">
        <f>+SUMIF('TOTAL RECURSOS 2014'!$P:$P,CONCATENATE("O001",$A158,1,$F$8),'TOTAL RECURSOS 2014'!$N:$N)</f>
        <v>0</v>
      </c>
      <c r="E158" s="22">
        <f>+SUMIF('TOTAL RECURSOS 2014'!$P:$P,CONCATENATE("M001",$A158,1,$F$8),'TOTAL RECURSOS 2014'!$N:$N)</f>
        <v>0</v>
      </c>
      <c r="F158" s="22">
        <f>+SUMIF('TOTAL RECURSOS 2014'!$P:$P,CONCATENATE("E006",$A158,1,$F$8),'TOTAL RECURSOS 2014'!$N:$N)</f>
        <v>0</v>
      </c>
      <c r="G158" s="22">
        <f>+SUMIF('TOTAL RECURSOS 2014'!$P:$P,CONCATENATE("E006",$A158,1,$G$8),'TOTAL RECURSOS 2014'!$N:$N)</f>
        <v>0</v>
      </c>
      <c r="H158" s="22">
        <f>+SUMIF('TOTAL RECURSOS 2014'!$P:$P,CONCATENATE("K024",$A158,1,$H$8),'TOTAL RECURSOS 2014'!$N:$N)</f>
        <v>0</v>
      </c>
      <c r="I158" s="22">
        <f>+SUMIF('TOTAL RECURSOS 2014'!$P:$P,CONCATENATE("O001",$A158,4,$F$8),'TOTAL RECURSOS 2014'!$N:$N)</f>
        <v>12000</v>
      </c>
      <c r="J158" s="22">
        <f>+SUMIF('TOTAL RECURSOS 2014'!$P:$P,CONCATENATE("M001",$A158,4,$F$8),'TOTAL RECURSOS 2014'!$N:$N)</f>
        <v>100000</v>
      </c>
      <c r="K158" s="22">
        <f>+SUMIF('TOTAL RECURSOS 2014'!$P:$P,CONCATENATE("E006",$A158,4,$F$8),'TOTAL RECURSOS 2014'!$N:$N)</f>
        <v>1000000</v>
      </c>
      <c r="L158" s="22">
        <f>+SUMIF('TOTAL RECURSOS 2014'!$P:$P,CONCATENATE("E006",$A158,4,$G$8),'TOTAL RECURSOS 2014'!$N:$N)</f>
        <v>0</v>
      </c>
      <c r="M158" s="22">
        <f>+SUMIF('TOTAL RECURSOS 2014'!$P:$P,CONCATENATE("K024",$A158,4,$H$8),'TOTAL RECURSOS 2014'!$N:$N)</f>
        <v>0</v>
      </c>
    </row>
    <row r="159" spans="1:13" s="9" customFormat="1" ht="17.100000000000001" customHeight="1" x14ac:dyDescent="0.2">
      <c r="A159" s="26">
        <v>3300</v>
      </c>
      <c r="B159" s="19" t="s">
        <v>317</v>
      </c>
      <c r="C159" s="20">
        <f t="shared" ref="C159:M159" si="63">+C160+C162+C165+C167+C169+C175+C177</f>
        <v>122912017</v>
      </c>
      <c r="D159" s="20">
        <f t="shared" si="63"/>
        <v>50000</v>
      </c>
      <c r="E159" s="20">
        <f t="shared" si="63"/>
        <v>0</v>
      </c>
      <c r="F159" s="20">
        <f t="shared" si="63"/>
        <v>110440517</v>
      </c>
      <c r="G159" s="20">
        <f t="shared" si="63"/>
        <v>0</v>
      </c>
      <c r="H159" s="20">
        <f t="shared" si="63"/>
        <v>0</v>
      </c>
      <c r="I159" s="20">
        <f t="shared" si="63"/>
        <v>116500</v>
      </c>
      <c r="J159" s="20">
        <f t="shared" si="63"/>
        <v>730000</v>
      </c>
      <c r="K159" s="20">
        <f t="shared" si="63"/>
        <v>11575000</v>
      </c>
      <c r="L159" s="20">
        <f t="shared" si="63"/>
        <v>0</v>
      </c>
      <c r="M159" s="20">
        <f t="shared" si="63"/>
        <v>0</v>
      </c>
    </row>
    <row r="160" spans="1:13" ht="17.100000000000001" customHeight="1" x14ac:dyDescent="0.25">
      <c r="A160" s="27" t="s">
        <v>172</v>
      </c>
      <c r="B160" s="21" t="s">
        <v>318</v>
      </c>
      <c r="C160" s="22">
        <f t="shared" ref="C160:M160" si="64">+C161</f>
        <v>1950500</v>
      </c>
      <c r="D160" s="22">
        <f t="shared" si="64"/>
        <v>0</v>
      </c>
      <c r="E160" s="22">
        <f t="shared" si="64"/>
        <v>0</v>
      </c>
      <c r="F160" s="22">
        <f t="shared" si="64"/>
        <v>0</v>
      </c>
      <c r="G160" s="22">
        <f t="shared" si="64"/>
        <v>0</v>
      </c>
      <c r="H160" s="22">
        <f t="shared" si="64"/>
        <v>0</v>
      </c>
      <c r="I160" s="22">
        <f t="shared" si="64"/>
        <v>500</v>
      </c>
      <c r="J160" s="22">
        <f t="shared" si="64"/>
        <v>350000</v>
      </c>
      <c r="K160" s="22">
        <f t="shared" si="64"/>
        <v>1600000</v>
      </c>
      <c r="L160" s="22">
        <f t="shared" si="64"/>
        <v>0</v>
      </c>
      <c r="M160" s="22">
        <f t="shared" si="64"/>
        <v>0</v>
      </c>
    </row>
    <row r="161" spans="1:13" ht="17.100000000000001" customHeight="1" x14ac:dyDescent="0.25">
      <c r="A161" s="28" t="s">
        <v>55</v>
      </c>
      <c r="B161" s="21" t="s">
        <v>319</v>
      </c>
      <c r="C161" s="22">
        <f>+SUM(D161:M161)</f>
        <v>1950500</v>
      </c>
      <c r="D161" s="22">
        <f>+SUMIF('TOTAL RECURSOS 2014'!$P:$P,CONCATENATE("O001",$A161,1,$F$8),'TOTAL RECURSOS 2014'!$N:$N)</f>
        <v>0</v>
      </c>
      <c r="E161" s="22">
        <f>+SUMIF('TOTAL RECURSOS 2014'!$P:$P,CONCATENATE("M001",$A161,1,$F$8),'TOTAL RECURSOS 2014'!$N:$N)</f>
        <v>0</v>
      </c>
      <c r="F161" s="22">
        <f>+SUMIF('TOTAL RECURSOS 2014'!$P:$P,CONCATENATE("E006",$A161,1,$F$8),'TOTAL RECURSOS 2014'!$N:$N)</f>
        <v>0</v>
      </c>
      <c r="G161" s="22">
        <f>+SUMIF('TOTAL RECURSOS 2014'!$P:$P,CONCATENATE("E006",$A161,1,$G$8),'TOTAL RECURSOS 2014'!$N:$N)</f>
        <v>0</v>
      </c>
      <c r="H161" s="22">
        <f>+SUMIF('TOTAL RECURSOS 2014'!$P:$P,CONCATENATE("K024",$A161,1,$H$8),'TOTAL RECURSOS 2014'!$N:$N)</f>
        <v>0</v>
      </c>
      <c r="I161" s="22">
        <f>+SUMIF('TOTAL RECURSOS 2014'!$P:$P,CONCATENATE("O001",$A161,4,$F$8),'TOTAL RECURSOS 2014'!$N:$N)</f>
        <v>500</v>
      </c>
      <c r="J161" s="22">
        <f>+SUMIF('TOTAL RECURSOS 2014'!$P:$P,CONCATENATE("M001",$A161,4,$F$8),'TOTAL RECURSOS 2014'!$N:$N)</f>
        <v>350000</v>
      </c>
      <c r="K161" s="22">
        <f>+SUMIF('TOTAL RECURSOS 2014'!$P:$P,CONCATENATE("E006",$A161,4,$F$8),'TOTAL RECURSOS 2014'!$N:$N)</f>
        <v>1600000</v>
      </c>
      <c r="L161" s="22">
        <f>+SUMIF('TOTAL RECURSOS 2014'!$P:$P,CONCATENATE("E006",$A161,4,$G$8),'TOTAL RECURSOS 2014'!$N:$N)</f>
        <v>0</v>
      </c>
      <c r="M161" s="22">
        <f>+SUMIF('TOTAL RECURSOS 2014'!$P:$P,CONCATENATE("K024",$A161,4,$H$8),'TOTAL RECURSOS 2014'!$N:$N)</f>
        <v>0</v>
      </c>
    </row>
    <row r="162" spans="1:13" ht="17.100000000000001" customHeight="1" x14ac:dyDescent="0.25">
      <c r="A162" s="27" t="s">
        <v>173</v>
      </c>
      <c r="B162" s="29" t="s">
        <v>320</v>
      </c>
      <c r="C162" s="22">
        <f t="shared" ref="C162:M162" si="65">+C163+C164</f>
        <v>110040517</v>
      </c>
      <c r="D162" s="22">
        <f t="shared" si="65"/>
        <v>0</v>
      </c>
      <c r="E162" s="22">
        <f t="shared" si="65"/>
        <v>0</v>
      </c>
      <c r="F162" s="22">
        <f t="shared" si="65"/>
        <v>108310517</v>
      </c>
      <c r="G162" s="22">
        <f t="shared" si="65"/>
        <v>0</v>
      </c>
      <c r="H162" s="22">
        <f t="shared" si="65"/>
        <v>0</v>
      </c>
      <c r="I162" s="22">
        <f t="shared" si="65"/>
        <v>30000</v>
      </c>
      <c r="J162" s="22">
        <f t="shared" si="65"/>
        <v>130000</v>
      </c>
      <c r="K162" s="22">
        <f t="shared" si="65"/>
        <v>1570000</v>
      </c>
      <c r="L162" s="22">
        <f t="shared" si="65"/>
        <v>0</v>
      </c>
      <c r="M162" s="22">
        <f t="shared" si="65"/>
        <v>0</v>
      </c>
    </row>
    <row r="163" spans="1:13" ht="17.100000000000001" customHeight="1" x14ac:dyDescent="0.25">
      <c r="A163" s="28" t="s">
        <v>56</v>
      </c>
      <c r="B163" s="21" t="s">
        <v>321</v>
      </c>
      <c r="C163" s="22">
        <f>+SUM(D163:M163)</f>
        <v>109940517</v>
      </c>
      <c r="D163" s="22">
        <f>+SUMIF('TOTAL RECURSOS 2014'!$P:$P,CONCATENATE("O001",$A163,1,$F$8),'TOTAL RECURSOS 2014'!$N:$N)</f>
        <v>0</v>
      </c>
      <c r="E163" s="22">
        <f>+SUMIF('TOTAL RECURSOS 2014'!$P:$P,CONCATENATE("M001",$A163,1,$F$8),'TOTAL RECURSOS 2014'!$N:$N)</f>
        <v>0</v>
      </c>
      <c r="F163" s="22">
        <f>+SUMIF('TOTAL RECURSOS 2014'!$P:$P,CONCATENATE("E006",$A163,1,$F$8),'TOTAL RECURSOS 2014'!$N:$N)</f>
        <v>108310517</v>
      </c>
      <c r="G163" s="22">
        <f>+SUMIF('TOTAL RECURSOS 2014'!$P:$P,CONCATENATE("E006",$A163,1,$G$8),'TOTAL RECURSOS 2014'!$N:$N)</f>
        <v>0</v>
      </c>
      <c r="H163" s="22">
        <f>+SUMIF('TOTAL RECURSOS 2014'!$P:$P,CONCATENATE("K024",$A163,1,$H$8),'TOTAL RECURSOS 2014'!$N:$N)</f>
        <v>0</v>
      </c>
      <c r="I163" s="22">
        <f>+SUMIF('TOTAL RECURSOS 2014'!$P:$P,CONCATENATE("O001",$A163,4,$F$8),'TOTAL RECURSOS 2014'!$N:$N)</f>
        <v>30000</v>
      </c>
      <c r="J163" s="22">
        <f>+SUMIF('TOTAL RECURSOS 2014'!$P:$P,CONCATENATE("M001",$A163,4,$F$8),'TOTAL RECURSOS 2014'!$N:$N)</f>
        <v>100000</v>
      </c>
      <c r="K163" s="22">
        <f>+SUMIF('TOTAL RECURSOS 2014'!$P:$P,CONCATENATE("E006",$A163,4,$F$8),'TOTAL RECURSOS 2014'!$N:$N)</f>
        <v>1500000</v>
      </c>
      <c r="L163" s="22">
        <f>+SUMIF('TOTAL RECURSOS 2014'!$P:$P,CONCATENATE("E006",$A163,4,$G$8),'TOTAL RECURSOS 2014'!$N:$N)</f>
        <v>0</v>
      </c>
      <c r="M163" s="22">
        <f>+SUMIF('TOTAL RECURSOS 2014'!$P:$P,CONCATENATE("K024",$A163,4,$H$8),'TOTAL RECURSOS 2014'!$N:$N)</f>
        <v>0</v>
      </c>
    </row>
    <row r="164" spans="1:13" ht="17.100000000000001" customHeight="1" x14ac:dyDescent="0.25">
      <c r="A164" s="28" t="s">
        <v>65</v>
      </c>
      <c r="B164" s="21" t="s">
        <v>322</v>
      </c>
      <c r="C164" s="22">
        <f>+SUM(D164:M164)</f>
        <v>100000</v>
      </c>
      <c r="D164" s="22">
        <f>+SUMIF('TOTAL RECURSOS 2014'!$P:$P,CONCATENATE("O001",$A164,1,$F$8),'TOTAL RECURSOS 2014'!$N:$N)</f>
        <v>0</v>
      </c>
      <c r="E164" s="22">
        <f>+SUMIF('TOTAL RECURSOS 2014'!$P:$P,CONCATENATE("M001",$A164,1,$F$8),'TOTAL RECURSOS 2014'!$N:$N)</f>
        <v>0</v>
      </c>
      <c r="F164" s="22">
        <f>+SUMIF('TOTAL RECURSOS 2014'!$P:$P,CONCATENATE("E006",$A164,1,$F$8),'TOTAL RECURSOS 2014'!$N:$N)</f>
        <v>0</v>
      </c>
      <c r="G164" s="22">
        <f>+SUMIF('TOTAL RECURSOS 2014'!$P:$P,CONCATENATE("E006",$A164,1,$G$8),'TOTAL RECURSOS 2014'!$N:$N)</f>
        <v>0</v>
      </c>
      <c r="H164" s="22">
        <f>+SUMIF('TOTAL RECURSOS 2014'!$P:$P,CONCATENATE("K024",$A164,1,$H$8),'TOTAL RECURSOS 2014'!$N:$N)</f>
        <v>0</v>
      </c>
      <c r="I164" s="22">
        <f>+SUMIF('TOTAL RECURSOS 2014'!$P:$P,CONCATENATE("O001",$A164,4,$F$8),'TOTAL RECURSOS 2014'!$N:$N)</f>
        <v>0</v>
      </c>
      <c r="J164" s="22">
        <f>+SUMIF('TOTAL RECURSOS 2014'!$P:$P,CONCATENATE("M001",$A164,4,$F$8),'TOTAL RECURSOS 2014'!$N:$N)</f>
        <v>30000</v>
      </c>
      <c r="K164" s="22">
        <f>+SUMIF('TOTAL RECURSOS 2014'!$P:$P,CONCATENATE("E006",$A164,4,$F$8),'TOTAL RECURSOS 2014'!$N:$N)</f>
        <v>70000</v>
      </c>
      <c r="L164" s="22">
        <f>+SUMIF('TOTAL RECURSOS 2014'!$P:$P,CONCATENATE("E006",$A164,4,$G$8),'TOTAL RECURSOS 2014'!$N:$N)</f>
        <v>0</v>
      </c>
      <c r="M164" s="22">
        <f>+SUMIF('TOTAL RECURSOS 2014'!$P:$P,CONCATENATE("K024",$A164,4,$H$8),'TOTAL RECURSOS 2014'!$N:$N)</f>
        <v>0</v>
      </c>
    </row>
    <row r="165" spans="1:13" ht="17.100000000000001" customHeight="1" x14ac:dyDescent="0.25">
      <c r="A165" s="27" t="s">
        <v>174</v>
      </c>
      <c r="B165" s="21" t="s">
        <v>323</v>
      </c>
      <c r="C165" s="22">
        <f t="shared" ref="C165:M165" si="66">+C166</f>
        <v>1000000</v>
      </c>
      <c r="D165" s="22">
        <f t="shared" si="66"/>
        <v>0</v>
      </c>
      <c r="E165" s="22">
        <f t="shared" si="66"/>
        <v>0</v>
      </c>
      <c r="F165" s="22">
        <f t="shared" si="66"/>
        <v>0</v>
      </c>
      <c r="G165" s="22">
        <f t="shared" si="66"/>
        <v>0</v>
      </c>
      <c r="H165" s="22">
        <f t="shared" si="66"/>
        <v>0</v>
      </c>
      <c r="I165" s="22">
        <f t="shared" si="66"/>
        <v>85000</v>
      </c>
      <c r="J165" s="22">
        <f t="shared" si="66"/>
        <v>160000</v>
      </c>
      <c r="K165" s="22">
        <f t="shared" si="66"/>
        <v>755000</v>
      </c>
      <c r="L165" s="22">
        <f t="shared" si="66"/>
        <v>0</v>
      </c>
      <c r="M165" s="22">
        <f t="shared" si="66"/>
        <v>0</v>
      </c>
    </row>
    <row r="166" spans="1:13" ht="17.100000000000001" customHeight="1" x14ac:dyDescent="0.25">
      <c r="A166" s="28" t="s">
        <v>57</v>
      </c>
      <c r="B166" s="21" t="s">
        <v>324</v>
      </c>
      <c r="C166" s="22">
        <f>+SUM(D166:M166)</f>
        <v>1000000</v>
      </c>
      <c r="D166" s="22">
        <f>+SUMIF('TOTAL RECURSOS 2014'!$P:$P,CONCATENATE("O001",$A166,1,$F$8),'TOTAL RECURSOS 2014'!$N:$N)</f>
        <v>0</v>
      </c>
      <c r="E166" s="22">
        <f>+SUMIF('TOTAL RECURSOS 2014'!$P:$P,CONCATENATE("M001",$A166,1,$F$8),'TOTAL RECURSOS 2014'!$N:$N)</f>
        <v>0</v>
      </c>
      <c r="F166" s="22">
        <f>+SUMIF('TOTAL RECURSOS 2014'!$P:$P,CONCATENATE("E006",$A166,1,$F$8),'TOTAL RECURSOS 2014'!$N:$N)</f>
        <v>0</v>
      </c>
      <c r="G166" s="22">
        <f>+SUMIF('TOTAL RECURSOS 2014'!$P:$P,CONCATENATE("E006",$A166,1,$G$8),'TOTAL RECURSOS 2014'!$N:$N)</f>
        <v>0</v>
      </c>
      <c r="H166" s="22">
        <f>+SUMIF('TOTAL RECURSOS 2014'!$P:$P,CONCATENATE("K024",$A166,1,$H$8),'TOTAL RECURSOS 2014'!$N:$N)</f>
        <v>0</v>
      </c>
      <c r="I166" s="22">
        <f>+SUMIF('TOTAL RECURSOS 2014'!$P:$P,CONCATENATE("O001",$A166,4,$F$8),'TOTAL RECURSOS 2014'!$N:$N)</f>
        <v>85000</v>
      </c>
      <c r="J166" s="22">
        <f>+SUMIF('TOTAL RECURSOS 2014'!$P:$P,CONCATENATE("M001",$A166,4,$F$8),'TOTAL RECURSOS 2014'!$N:$N)</f>
        <v>160000</v>
      </c>
      <c r="K166" s="22">
        <f>+SUMIF('TOTAL RECURSOS 2014'!$P:$P,CONCATENATE("E006",$A166,4,$F$8),'TOTAL RECURSOS 2014'!$N:$N)</f>
        <v>755000</v>
      </c>
      <c r="L166" s="22">
        <f>+SUMIF('TOTAL RECURSOS 2014'!$P:$P,CONCATENATE("E006",$A166,4,$G$8),'TOTAL RECURSOS 2014'!$N:$N)</f>
        <v>0</v>
      </c>
      <c r="M166" s="22">
        <f>+SUMIF('TOTAL RECURSOS 2014'!$P:$P,CONCATENATE("K024",$A166,4,$H$8),'TOTAL RECURSOS 2014'!$N:$N)</f>
        <v>0</v>
      </c>
    </row>
    <row r="167" spans="1:13" ht="17.100000000000001" customHeight="1" x14ac:dyDescent="0.25">
      <c r="A167" s="27" t="s">
        <v>175</v>
      </c>
      <c r="B167" s="21" t="s">
        <v>325</v>
      </c>
      <c r="C167" s="22">
        <f t="shared" ref="C167:M167" si="67">+C168</f>
        <v>0</v>
      </c>
      <c r="D167" s="22">
        <f t="shared" si="67"/>
        <v>0</v>
      </c>
      <c r="E167" s="22">
        <f t="shared" si="67"/>
        <v>0</v>
      </c>
      <c r="F167" s="22">
        <f t="shared" si="67"/>
        <v>0</v>
      </c>
      <c r="G167" s="22">
        <f t="shared" si="67"/>
        <v>0</v>
      </c>
      <c r="H167" s="22">
        <f t="shared" si="67"/>
        <v>0</v>
      </c>
      <c r="I167" s="22">
        <f t="shared" si="67"/>
        <v>0</v>
      </c>
      <c r="J167" s="22">
        <f t="shared" si="67"/>
        <v>0</v>
      </c>
      <c r="K167" s="22">
        <f t="shared" si="67"/>
        <v>0</v>
      </c>
      <c r="L167" s="22">
        <f t="shared" si="67"/>
        <v>0</v>
      </c>
      <c r="M167" s="22">
        <f t="shared" si="67"/>
        <v>0</v>
      </c>
    </row>
    <row r="168" spans="1:13" ht="17.100000000000001" customHeight="1" x14ac:dyDescent="0.25">
      <c r="A168" s="28" t="s">
        <v>97</v>
      </c>
      <c r="B168" s="21" t="s">
        <v>326</v>
      </c>
      <c r="C168" s="22">
        <f>+SUM(D168:M168)</f>
        <v>0</v>
      </c>
      <c r="D168" s="22">
        <f>+SUMIF('TOTAL RECURSOS 2014'!$P:$P,CONCATENATE("O001",$A168,1,$F$8),'TOTAL RECURSOS 2014'!$N:$N)</f>
        <v>0</v>
      </c>
      <c r="E168" s="22">
        <f>+SUMIF('TOTAL RECURSOS 2014'!$P:$P,CONCATENATE("M001",$A168,1,$F$8),'TOTAL RECURSOS 2014'!$N:$N)</f>
        <v>0</v>
      </c>
      <c r="F168" s="22">
        <f>+SUMIF('TOTAL RECURSOS 2014'!$P:$P,CONCATENATE("E006",$A168,1,$F$8),'TOTAL RECURSOS 2014'!$N:$N)</f>
        <v>0</v>
      </c>
      <c r="G168" s="22">
        <f>+SUMIF('TOTAL RECURSOS 2014'!$P:$P,CONCATENATE("E006",$A168,1,$G$8),'TOTAL RECURSOS 2014'!$N:$N)</f>
        <v>0</v>
      </c>
      <c r="H168" s="22">
        <f>+SUMIF('TOTAL RECURSOS 2014'!$P:$P,CONCATENATE("K024",$A168,1,$H$8),'TOTAL RECURSOS 2014'!$N:$N)</f>
        <v>0</v>
      </c>
      <c r="I168" s="22">
        <f>+SUMIF('TOTAL RECURSOS 2014'!$P:$P,CONCATENATE("O001",$A168,4,$F$8),'TOTAL RECURSOS 2014'!$N:$N)</f>
        <v>0</v>
      </c>
      <c r="J168" s="22">
        <f>+SUMIF('TOTAL RECURSOS 2014'!$P:$P,CONCATENATE("M001",$A168,4,$F$8),'TOTAL RECURSOS 2014'!$N:$N)</f>
        <v>0</v>
      </c>
      <c r="K168" s="22">
        <f>+SUMIF('TOTAL RECURSOS 2014'!$P:$P,CONCATENATE("E006",$A168,4,$F$8),'TOTAL RECURSOS 2014'!$N:$N)</f>
        <v>0</v>
      </c>
      <c r="L168" s="22">
        <f>+SUMIF('TOTAL RECURSOS 2014'!$P:$P,CONCATENATE("E006",$A168,4,$G$8),'TOTAL RECURSOS 2014'!$N:$N)</f>
        <v>0</v>
      </c>
      <c r="M168" s="22">
        <f>+SUMIF('TOTAL RECURSOS 2014'!$P:$P,CONCATENATE("K024",$A168,4,$H$8),'TOTAL RECURSOS 2014'!$N:$N)</f>
        <v>0</v>
      </c>
    </row>
    <row r="169" spans="1:13" ht="17.100000000000001" customHeight="1" x14ac:dyDescent="0.25">
      <c r="A169" s="27" t="s">
        <v>176</v>
      </c>
      <c r="B169" s="21" t="s">
        <v>327</v>
      </c>
      <c r="C169" s="22">
        <f t="shared" ref="C169:M169" si="68">+SUM(C170:C174)</f>
        <v>1041000</v>
      </c>
      <c r="D169" s="22">
        <f t="shared" si="68"/>
        <v>0</v>
      </c>
      <c r="E169" s="22">
        <f t="shared" si="68"/>
        <v>0</v>
      </c>
      <c r="F169" s="22">
        <f t="shared" si="68"/>
        <v>0</v>
      </c>
      <c r="G169" s="22">
        <f t="shared" si="68"/>
        <v>0</v>
      </c>
      <c r="H169" s="22">
        <f t="shared" si="68"/>
        <v>0</v>
      </c>
      <c r="I169" s="22">
        <f t="shared" si="68"/>
        <v>1000</v>
      </c>
      <c r="J169" s="22">
        <f t="shared" si="68"/>
        <v>90000</v>
      </c>
      <c r="K169" s="22">
        <f t="shared" si="68"/>
        <v>950000</v>
      </c>
      <c r="L169" s="22">
        <f t="shared" si="68"/>
        <v>0</v>
      </c>
      <c r="M169" s="22">
        <f t="shared" si="68"/>
        <v>0</v>
      </c>
    </row>
    <row r="170" spans="1:13" ht="17.100000000000001" customHeight="1" x14ac:dyDescent="0.25">
      <c r="A170" s="28" t="s">
        <v>98</v>
      </c>
      <c r="B170" s="21" t="s">
        <v>328</v>
      </c>
      <c r="C170" s="22">
        <f>+SUM(D170:M170)</f>
        <v>0</v>
      </c>
      <c r="D170" s="22">
        <f>+SUMIF('TOTAL RECURSOS 2014'!$P:$P,CONCATENATE("O001",$A170,1,$F$8),'TOTAL RECURSOS 2014'!$N:$N)</f>
        <v>0</v>
      </c>
      <c r="E170" s="22">
        <f>+SUMIF('TOTAL RECURSOS 2014'!$P:$P,CONCATENATE("M001",$A170,1,$F$8),'TOTAL RECURSOS 2014'!$N:$N)</f>
        <v>0</v>
      </c>
      <c r="F170" s="22">
        <f>+SUMIF('TOTAL RECURSOS 2014'!$P:$P,CONCATENATE("E006",$A170,1,$F$8),'TOTAL RECURSOS 2014'!$N:$N)</f>
        <v>0</v>
      </c>
      <c r="G170" s="22">
        <f>+SUMIF('TOTAL RECURSOS 2014'!$P:$P,CONCATENATE("E006",$A170,1,$G$8),'TOTAL RECURSOS 2014'!$N:$N)</f>
        <v>0</v>
      </c>
      <c r="H170" s="22">
        <f>+SUMIF('TOTAL RECURSOS 2014'!$P:$P,CONCATENATE("K024",$A170,1,$H$8),'TOTAL RECURSOS 2014'!$N:$N)</f>
        <v>0</v>
      </c>
      <c r="I170" s="22">
        <f>+SUMIF('TOTAL RECURSOS 2014'!$P:$P,CONCATENATE("O001",$A170,4,$F$8),'TOTAL RECURSOS 2014'!$N:$N)</f>
        <v>0</v>
      </c>
      <c r="J170" s="22">
        <f>+SUMIF('TOTAL RECURSOS 2014'!$P:$P,CONCATENATE("M001",$A170,4,$F$8),'TOTAL RECURSOS 2014'!$N:$N)</f>
        <v>0</v>
      </c>
      <c r="K170" s="22">
        <f>+SUMIF('TOTAL RECURSOS 2014'!$P:$P,CONCATENATE("E006",$A170,4,$F$8),'TOTAL RECURSOS 2014'!$N:$N)</f>
        <v>0</v>
      </c>
      <c r="L170" s="22">
        <f>+SUMIF('TOTAL RECURSOS 2014'!$P:$P,CONCATENATE("E006",$A170,4,$G$8),'TOTAL RECURSOS 2014'!$N:$N)</f>
        <v>0</v>
      </c>
      <c r="M170" s="22">
        <f>+SUMIF('TOTAL RECURSOS 2014'!$P:$P,CONCATENATE("K024",$A170,4,$H$8),'TOTAL RECURSOS 2014'!$N:$N)</f>
        <v>0</v>
      </c>
    </row>
    <row r="171" spans="1:13" ht="17.100000000000001" customHeight="1" x14ac:dyDescent="0.25">
      <c r="A171" s="28" t="s">
        <v>58</v>
      </c>
      <c r="B171" s="21" t="s">
        <v>329</v>
      </c>
      <c r="C171" s="22">
        <f>+SUM(D171:M171)</f>
        <v>691000</v>
      </c>
      <c r="D171" s="22">
        <f>+SUMIF('TOTAL RECURSOS 2014'!$P:$P,CONCATENATE("O001",$A171,1,$F$8),'TOTAL RECURSOS 2014'!$N:$N)</f>
        <v>0</v>
      </c>
      <c r="E171" s="22">
        <f>+SUMIF('TOTAL RECURSOS 2014'!$P:$P,CONCATENATE("M001",$A171,1,$F$8),'TOTAL RECURSOS 2014'!$N:$N)</f>
        <v>0</v>
      </c>
      <c r="F171" s="22">
        <f>+SUMIF('TOTAL RECURSOS 2014'!$P:$P,CONCATENATE("E006",$A171,1,$F$8),'TOTAL RECURSOS 2014'!$N:$N)</f>
        <v>0</v>
      </c>
      <c r="G171" s="22">
        <f>+SUMIF('TOTAL RECURSOS 2014'!$P:$P,CONCATENATE("E006",$A171,1,$G$8),'TOTAL RECURSOS 2014'!$N:$N)</f>
        <v>0</v>
      </c>
      <c r="H171" s="22">
        <f>+SUMIF('TOTAL RECURSOS 2014'!$P:$P,CONCATENATE("K024",$A171,1,$H$8),'TOTAL RECURSOS 2014'!$N:$N)</f>
        <v>0</v>
      </c>
      <c r="I171" s="22">
        <f>+SUMIF('TOTAL RECURSOS 2014'!$P:$P,CONCATENATE("O001",$A171,4,$F$8),'TOTAL RECURSOS 2014'!$N:$N)</f>
        <v>1000</v>
      </c>
      <c r="J171" s="22">
        <f>+SUMIF('TOTAL RECURSOS 2014'!$P:$P,CONCATENATE("M001",$A171,4,$F$8),'TOTAL RECURSOS 2014'!$N:$N)</f>
        <v>90000</v>
      </c>
      <c r="K171" s="22">
        <f>+SUMIF('TOTAL RECURSOS 2014'!$P:$P,CONCATENATE("E006",$A171,4,$F$8),'TOTAL RECURSOS 2014'!$N:$N)</f>
        <v>600000</v>
      </c>
      <c r="L171" s="22">
        <f>+SUMIF('TOTAL RECURSOS 2014'!$P:$P,CONCATENATE("E006",$A171,4,$G$8),'TOTAL RECURSOS 2014'!$N:$N)</f>
        <v>0</v>
      </c>
      <c r="M171" s="22">
        <f>+SUMIF('TOTAL RECURSOS 2014'!$P:$P,CONCATENATE("K024",$A171,4,$H$8),'TOTAL RECURSOS 2014'!$N:$N)</f>
        <v>0</v>
      </c>
    </row>
    <row r="172" spans="1:13" ht="17.100000000000001" customHeight="1" x14ac:dyDescent="0.25">
      <c r="A172" s="28" t="s">
        <v>66</v>
      </c>
      <c r="B172" s="30" t="s">
        <v>330</v>
      </c>
      <c r="C172" s="22">
        <f>+SUM(D172:M172)</f>
        <v>50000</v>
      </c>
      <c r="D172" s="22">
        <f>+SUMIF('TOTAL RECURSOS 2014'!$P:$P,CONCATENATE("O001",$A172,1,$F$8),'TOTAL RECURSOS 2014'!$N:$N)</f>
        <v>0</v>
      </c>
      <c r="E172" s="22">
        <f>+SUMIF('TOTAL RECURSOS 2014'!$P:$P,CONCATENATE("M001",$A172,1,$F$8),'TOTAL RECURSOS 2014'!$N:$N)</f>
        <v>0</v>
      </c>
      <c r="F172" s="22">
        <f>+SUMIF('TOTAL RECURSOS 2014'!$P:$P,CONCATENATE("E006",$A172,1,$F$8),'TOTAL RECURSOS 2014'!$N:$N)</f>
        <v>0</v>
      </c>
      <c r="G172" s="22">
        <f>+SUMIF('TOTAL RECURSOS 2014'!$P:$P,CONCATENATE("E006",$A172,1,$G$8),'TOTAL RECURSOS 2014'!$N:$N)</f>
        <v>0</v>
      </c>
      <c r="H172" s="22">
        <f>+SUMIF('TOTAL RECURSOS 2014'!$P:$P,CONCATENATE("K024",$A172,1,$H$8),'TOTAL RECURSOS 2014'!$N:$N)</f>
        <v>0</v>
      </c>
      <c r="I172" s="22">
        <f>+SUMIF('TOTAL RECURSOS 2014'!$P:$P,CONCATENATE("O001",$A172,4,$F$8),'TOTAL RECURSOS 2014'!$N:$N)</f>
        <v>0</v>
      </c>
      <c r="J172" s="22">
        <f>+SUMIF('TOTAL RECURSOS 2014'!$P:$P,CONCATENATE("M001",$A172,4,$F$8),'TOTAL RECURSOS 2014'!$N:$N)</f>
        <v>0</v>
      </c>
      <c r="K172" s="22">
        <f>+SUMIF('TOTAL RECURSOS 2014'!$P:$P,CONCATENATE("E006",$A172,4,$F$8),'TOTAL RECURSOS 2014'!$N:$N)</f>
        <v>50000</v>
      </c>
      <c r="L172" s="22">
        <f>+SUMIF('TOTAL RECURSOS 2014'!$P:$P,CONCATENATE("E006",$A172,4,$G$8),'TOTAL RECURSOS 2014'!$N:$N)</f>
        <v>0</v>
      </c>
      <c r="M172" s="22">
        <f>+SUMIF('TOTAL RECURSOS 2014'!$P:$P,CONCATENATE("K024",$A172,4,$H$8),'TOTAL RECURSOS 2014'!$N:$N)</f>
        <v>0</v>
      </c>
    </row>
    <row r="173" spans="1:13" ht="17.100000000000001" customHeight="1" x14ac:dyDescent="0.25">
      <c r="A173" s="28" t="s">
        <v>67</v>
      </c>
      <c r="B173" s="30" t="s">
        <v>331</v>
      </c>
      <c r="C173" s="22">
        <f>+SUM(D173:M173)</f>
        <v>50000</v>
      </c>
      <c r="D173" s="22">
        <f>+SUMIF('TOTAL RECURSOS 2014'!$P:$P,CONCATENATE("O001",$A173,1,$F$8),'TOTAL RECURSOS 2014'!$N:$N)</f>
        <v>0</v>
      </c>
      <c r="E173" s="22">
        <f>+SUMIF('TOTAL RECURSOS 2014'!$P:$P,CONCATENATE("M001",$A173,1,$F$8),'TOTAL RECURSOS 2014'!$N:$N)</f>
        <v>0</v>
      </c>
      <c r="F173" s="22">
        <f>+SUMIF('TOTAL RECURSOS 2014'!$P:$P,CONCATENATE("E006",$A173,1,$F$8),'TOTAL RECURSOS 2014'!$N:$N)</f>
        <v>0</v>
      </c>
      <c r="G173" s="22">
        <f>+SUMIF('TOTAL RECURSOS 2014'!$P:$P,CONCATENATE("E006",$A173,1,$G$8),'TOTAL RECURSOS 2014'!$N:$N)</f>
        <v>0</v>
      </c>
      <c r="H173" s="22">
        <f>+SUMIF('TOTAL RECURSOS 2014'!$P:$P,CONCATENATE("K024",$A173,1,$H$8),'TOTAL RECURSOS 2014'!$N:$N)</f>
        <v>0</v>
      </c>
      <c r="I173" s="22">
        <f>+SUMIF('TOTAL RECURSOS 2014'!$P:$P,CONCATENATE("O001",$A173,4,$F$8),'TOTAL RECURSOS 2014'!$N:$N)</f>
        <v>0</v>
      </c>
      <c r="J173" s="22">
        <f>+SUMIF('TOTAL RECURSOS 2014'!$P:$P,CONCATENATE("M001",$A173,4,$F$8),'TOTAL RECURSOS 2014'!$N:$N)</f>
        <v>0</v>
      </c>
      <c r="K173" s="22">
        <f>+SUMIF('TOTAL RECURSOS 2014'!$P:$P,CONCATENATE("E006",$A173,4,$F$8),'TOTAL RECURSOS 2014'!$N:$N)</f>
        <v>50000</v>
      </c>
      <c r="L173" s="22">
        <f>+SUMIF('TOTAL RECURSOS 2014'!$P:$P,CONCATENATE("E006",$A173,4,$G$8),'TOTAL RECURSOS 2014'!$N:$N)</f>
        <v>0</v>
      </c>
      <c r="M173" s="22">
        <f>+SUMIF('TOTAL RECURSOS 2014'!$P:$P,CONCATENATE("K024",$A173,4,$H$8),'TOTAL RECURSOS 2014'!$N:$N)</f>
        <v>0</v>
      </c>
    </row>
    <row r="174" spans="1:13" ht="17.100000000000001" customHeight="1" x14ac:dyDescent="0.25">
      <c r="A174" s="28" t="s">
        <v>99</v>
      </c>
      <c r="B174" s="30" t="s">
        <v>395</v>
      </c>
      <c r="C174" s="22">
        <f>+SUM(D174:M174)</f>
        <v>250000</v>
      </c>
      <c r="D174" s="22">
        <f>+SUMIF('TOTAL RECURSOS 2014'!$P:$P,CONCATENATE("O001",$A174,1,$F$8),'TOTAL RECURSOS 2014'!$N:$N)</f>
        <v>0</v>
      </c>
      <c r="E174" s="22">
        <f>+SUMIF('TOTAL RECURSOS 2014'!$P:$P,CONCATENATE("M001",$A174,1,$F$8),'TOTAL RECURSOS 2014'!$N:$N)</f>
        <v>0</v>
      </c>
      <c r="F174" s="22">
        <f>+SUMIF('TOTAL RECURSOS 2014'!$P:$P,CONCATENATE("E006",$A174,1,$F$8),'TOTAL RECURSOS 2014'!$N:$N)</f>
        <v>0</v>
      </c>
      <c r="G174" s="22">
        <f>+SUMIF('TOTAL RECURSOS 2014'!$P:$P,CONCATENATE("E006",$A174,1,$G$8),'TOTAL RECURSOS 2014'!$N:$N)</f>
        <v>0</v>
      </c>
      <c r="H174" s="22">
        <f>+SUMIF('TOTAL RECURSOS 2014'!$P:$P,CONCATENATE("K024",$A174,1,$H$8),'TOTAL RECURSOS 2014'!$N:$N)</f>
        <v>0</v>
      </c>
      <c r="I174" s="22">
        <f>+SUMIF('TOTAL RECURSOS 2014'!$P:$P,CONCATENATE("O001",$A174,4,$F$8),'TOTAL RECURSOS 2014'!$N:$N)</f>
        <v>0</v>
      </c>
      <c r="J174" s="22">
        <f>+SUMIF('TOTAL RECURSOS 2014'!$P:$P,CONCATENATE("M001",$A174,4,$F$8),'TOTAL RECURSOS 2014'!$N:$N)</f>
        <v>0</v>
      </c>
      <c r="K174" s="22">
        <f>+SUMIF('TOTAL RECURSOS 2014'!$P:$P,CONCATENATE("E006",$A174,4,$F$8),'TOTAL RECURSOS 2014'!$N:$N)</f>
        <v>250000</v>
      </c>
      <c r="L174" s="22">
        <f>+SUMIF('TOTAL RECURSOS 2014'!$P:$P,CONCATENATE("E006",$A174,4,$G$8),'TOTAL RECURSOS 2014'!$N:$N)</f>
        <v>0</v>
      </c>
      <c r="M174" s="22">
        <f>+SUMIF('TOTAL RECURSOS 2014'!$P:$P,CONCATENATE("K024",$A174,4,$H$8),'TOTAL RECURSOS 2014'!$N:$N)</f>
        <v>0</v>
      </c>
    </row>
    <row r="175" spans="1:13" ht="17.100000000000001" customHeight="1" x14ac:dyDescent="0.25">
      <c r="A175" s="27" t="s">
        <v>177</v>
      </c>
      <c r="B175" s="21" t="s">
        <v>332</v>
      </c>
      <c r="C175" s="22">
        <f t="shared" ref="C175:M175" si="69">+C176</f>
        <v>2180000</v>
      </c>
      <c r="D175" s="22">
        <f t="shared" si="69"/>
        <v>50000</v>
      </c>
      <c r="E175" s="22">
        <f t="shared" si="69"/>
        <v>0</v>
      </c>
      <c r="F175" s="22">
        <f t="shared" si="69"/>
        <v>2130000</v>
      </c>
      <c r="G175" s="22">
        <f t="shared" si="69"/>
        <v>0</v>
      </c>
      <c r="H175" s="22">
        <f t="shared" si="69"/>
        <v>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</row>
    <row r="176" spans="1:13" ht="17.100000000000001" customHeight="1" x14ac:dyDescent="0.25">
      <c r="A176" s="28" t="s">
        <v>20</v>
      </c>
      <c r="B176" s="21" t="s">
        <v>332</v>
      </c>
      <c r="C176" s="22">
        <f>+SUM(D176:M176)</f>
        <v>2180000</v>
      </c>
      <c r="D176" s="22">
        <f>+SUMIF('TOTAL RECURSOS 2014'!$P:$P,CONCATENATE("O001",$A176,1,$F$8),'TOTAL RECURSOS 2014'!$N:$N)</f>
        <v>50000</v>
      </c>
      <c r="E176" s="22">
        <f>+SUMIF('TOTAL RECURSOS 2014'!$P:$P,CONCATENATE("M001",$A176,1,$F$8),'TOTAL RECURSOS 2014'!$N:$N)</f>
        <v>0</v>
      </c>
      <c r="F176" s="22">
        <f>+SUMIF('TOTAL RECURSOS 2014'!$P:$P,CONCATENATE("E006",$A176,1,$F$8),'TOTAL RECURSOS 2014'!$N:$N)</f>
        <v>2130000</v>
      </c>
      <c r="G176" s="22">
        <f>+SUMIF('TOTAL RECURSOS 2014'!$P:$P,CONCATENATE("E006",$A176,1,$G$8),'TOTAL RECURSOS 2014'!$N:$N)</f>
        <v>0</v>
      </c>
      <c r="H176" s="22">
        <f>+SUMIF('TOTAL RECURSOS 2014'!$P:$P,CONCATENATE("K024",$A176,1,$H$8),'TOTAL RECURSOS 2014'!$N:$N)</f>
        <v>0</v>
      </c>
      <c r="I176" s="22">
        <f>+SUMIF('TOTAL RECURSOS 2014'!$P:$P,CONCATENATE("O001",$A176,4,$F$8),'TOTAL RECURSOS 2014'!$N:$N)</f>
        <v>0</v>
      </c>
      <c r="J176" s="22">
        <f>+SUMIF('TOTAL RECURSOS 2014'!$P:$P,CONCATENATE("M001",$A176,4,$F$8),'TOTAL RECURSOS 2014'!$N:$N)</f>
        <v>0</v>
      </c>
      <c r="K176" s="22">
        <f>+SUMIF('TOTAL RECURSOS 2014'!$P:$P,CONCATENATE("E006",$A176,4,$F$8),'TOTAL RECURSOS 2014'!$N:$N)</f>
        <v>0</v>
      </c>
      <c r="L176" s="22">
        <f>+SUMIF('TOTAL RECURSOS 2014'!$P:$P,CONCATENATE("E006",$A176,4,$G$8),'TOTAL RECURSOS 2014'!$N:$N)</f>
        <v>0</v>
      </c>
      <c r="M176" s="22">
        <f>+SUMIF('TOTAL RECURSOS 2014'!$P:$P,CONCATENATE("K024",$A176,4,$H$8),'TOTAL RECURSOS 2014'!$N:$N)</f>
        <v>0</v>
      </c>
    </row>
    <row r="177" spans="1:13" ht="17.100000000000001" customHeight="1" x14ac:dyDescent="0.25">
      <c r="A177" s="27" t="s">
        <v>178</v>
      </c>
      <c r="B177" s="21" t="s">
        <v>333</v>
      </c>
      <c r="C177" s="22">
        <f t="shared" ref="C177:M177" si="70">+C178+C179</f>
        <v>6700000</v>
      </c>
      <c r="D177" s="22">
        <f t="shared" si="70"/>
        <v>0</v>
      </c>
      <c r="E177" s="22">
        <f t="shared" si="70"/>
        <v>0</v>
      </c>
      <c r="F177" s="22">
        <f t="shared" si="70"/>
        <v>0</v>
      </c>
      <c r="G177" s="22">
        <f t="shared" si="70"/>
        <v>0</v>
      </c>
      <c r="H177" s="22">
        <f t="shared" si="70"/>
        <v>0</v>
      </c>
      <c r="I177" s="22">
        <f t="shared" si="70"/>
        <v>0</v>
      </c>
      <c r="J177" s="22">
        <f t="shared" si="70"/>
        <v>0</v>
      </c>
      <c r="K177" s="22">
        <f t="shared" si="70"/>
        <v>6700000</v>
      </c>
      <c r="L177" s="22">
        <f t="shared" si="70"/>
        <v>0</v>
      </c>
      <c r="M177" s="22">
        <f t="shared" si="70"/>
        <v>0</v>
      </c>
    </row>
    <row r="178" spans="1:13" ht="17.100000000000001" customHeight="1" x14ac:dyDescent="0.25">
      <c r="A178" s="28" t="s">
        <v>100</v>
      </c>
      <c r="B178" s="21" t="s">
        <v>334</v>
      </c>
      <c r="C178" s="22">
        <f>+SUM(D178:M178)</f>
        <v>6700000</v>
      </c>
      <c r="D178" s="22">
        <f>+SUMIF('TOTAL RECURSOS 2014'!$P:$P,CONCATENATE("O001",$A178,1,$F$8),'TOTAL RECURSOS 2014'!$N:$N)</f>
        <v>0</v>
      </c>
      <c r="E178" s="22">
        <f>+SUMIF('TOTAL RECURSOS 2014'!$P:$P,CONCATENATE("M001",$A178,1,$F$8),'TOTAL RECURSOS 2014'!$N:$N)</f>
        <v>0</v>
      </c>
      <c r="F178" s="22">
        <f>+SUMIF('TOTAL RECURSOS 2014'!$P:$P,CONCATENATE("E006",$A178,1,$F$8),'TOTAL RECURSOS 2014'!$N:$N)</f>
        <v>0</v>
      </c>
      <c r="G178" s="22">
        <f>+SUMIF('TOTAL RECURSOS 2014'!$P:$P,CONCATENATE("E006",$A178,1,$G$8),'TOTAL RECURSOS 2014'!$N:$N)</f>
        <v>0</v>
      </c>
      <c r="H178" s="22">
        <f>+SUMIF('TOTAL RECURSOS 2014'!$P:$P,CONCATENATE("K024",$A178,1,$H$8),'TOTAL RECURSOS 2014'!$N:$N)</f>
        <v>0</v>
      </c>
      <c r="I178" s="22">
        <f>+SUMIF('TOTAL RECURSOS 2014'!$P:$P,CONCATENATE("O001",$A178,4,$F$8),'TOTAL RECURSOS 2014'!$N:$N)</f>
        <v>0</v>
      </c>
      <c r="J178" s="22">
        <f>+SUMIF('TOTAL RECURSOS 2014'!$P:$P,CONCATENATE("M001",$A178,4,$F$8),'TOTAL RECURSOS 2014'!$N:$N)</f>
        <v>0</v>
      </c>
      <c r="K178" s="22">
        <f>+SUMIF('TOTAL RECURSOS 2014'!$P:$P,CONCATENATE("E006",$A178,4,$F$8),'TOTAL RECURSOS 2014'!$N:$N)</f>
        <v>6700000</v>
      </c>
      <c r="L178" s="22">
        <f>+SUMIF('TOTAL RECURSOS 2014'!$P:$P,CONCATENATE("E006",$A178,4,$G$8),'TOTAL RECURSOS 2014'!$N:$N)</f>
        <v>0</v>
      </c>
      <c r="M178" s="22">
        <f>+SUMIF('TOTAL RECURSOS 2014'!$P:$P,CONCATENATE("K024",$A178,4,$H$8),'TOTAL RECURSOS 2014'!$N:$N)</f>
        <v>0</v>
      </c>
    </row>
    <row r="179" spans="1:13" ht="17.100000000000001" customHeight="1" x14ac:dyDescent="0.25">
      <c r="A179" s="28" t="s">
        <v>101</v>
      </c>
      <c r="B179" s="21" t="s">
        <v>335</v>
      </c>
      <c r="C179" s="22">
        <f>+SUM(D179:M179)</f>
        <v>0</v>
      </c>
      <c r="D179" s="22">
        <f>+SUMIF('TOTAL RECURSOS 2014'!$P:$P,CONCATENATE("O001",$A179,1,$F$8),'TOTAL RECURSOS 2014'!$N:$N)</f>
        <v>0</v>
      </c>
      <c r="E179" s="22">
        <f>+SUMIF('TOTAL RECURSOS 2014'!$P:$P,CONCATENATE("M001",$A179,1,$F$8),'TOTAL RECURSOS 2014'!$N:$N)</f>
        <v>0</v>
      </c>
      <c r="F179" s="22">
        <f>+SUMIF('TOTAL RECURSOS 2014'!$P:$P,CONCATENATE("E006",$A179,1,$F$8),'TOTAL RECURSOS 2014'!$N:$N)</f>
        <v>0</v>
      </c>
      <c r="G179" s="22">
        <f>+SUMIF('TOTAL RECURSOS 2014'!$P:$P,CONCATENATE("E006",$A179,1,$G$8),'TOTAL RECURSOS 2014'!$N:$N)</f>
        <v>0</v>
      </c>
      <c r="H179" s="22">
        <f>+SUMIF('TOTAL RECURSOS 2014'!$P:$P,CONCATENATE("K024",$A179,1,$H$8),'TOTAL RECURSOS 2014'!$N:$N)</f>
        <v>0</v>
      </c>
      <c r="I179" s="22">
        <f>+SUMIF('TOTAL RECURSOS 2014'!$P:$P,CONCATENATE("O001",$A179,4,$F$8),'TOTAL RECURSOS 2014'!$N:$N)</f>
        <v>0</v>
      </c>
      <c r="J179" s="22">
        <f>+SUMIF('TOTAL RECURSOS 2014'!$P:$P,CONCATENATE("M001",$A179,4,$F$8),'TOTAL RECURSOS 2014'!$N:$N)</f>
        <v>0</v>
      </c>
      <c r="K179" s="22">
        <f>+SUMIF('TOTAL RECURSOS 2014'!$P:$P,CONCATENATE("E006",$A179,4,$F$8),'TOTAL RECURSOS 2014'!$N:$N)</f>
        <v>0</v>
      </c>
      <c r="L179" s="22">
        <f>+SUMIF('TOTAL RECURSOS 2014'!$P:$P,CONCATENATE("E006",$A179,4,$G$8),'TOTAL RECURSOS 2014'!$N:$N)</f>
        <v>0</v>
      </c>
      <c r="M179" s="22">
        <f>+SUMIF('TOTAL RECURSOS 2014'!$P:$P,CONCATENATE("K024",$A179,4,$H$8),'TOTAL RECURSOS 2014'!$N:$N)</f>
        <v>0</v>
      </c>
    </row>
    <row r="180" spans="1:13" s="9" customFormat="1" ht="17.100000000000001" customHeight="1" x14ac:dyDescent="0.2">
      <c r="A180" s="26">
        <v>3400</v>
      </c>
      <c r="B180" s="19" t="s">
        <v>336</v>
      </c>
      <c r="C180" s="20">
        <f t="shared" ref="C180:M180" si="71">+C183+C185+C187+C181</f>
        <v>2808000</v>
      </c>
      <c r="D180" s="20">
        <f t="shared" si="71"/>
        <v>0</v>
      </c>
      <c r="E180" s="20">
        <f t="shared" si="71"/>
        <v>0</v>
      </c>
      <c r="F180" s="20">
        <f t="shared" si="71"/>
        <v>0</v>
      </c>
      <c r="G180" s="20">
        <f t="shared" si="71"/>
        <v>0</v>
      </c>
      <c r="H180" s="20">
        <f t="shared" si="71"/>
        <v>0</v>
      </c>
      <c r="I180" s="20">
        <f t="shared" si="71"/>
        <v>8000</v>
      </c>
      <c r="J180" s="20">
        <f t="shared" si="71"/>
        <v>250000</v>
      </c>
      <c r="K180" s="20">
        <f t="shared" si="71"/>
        <v>2550000</v>
      </c>
      <c r="L180" s="20">
        <f t="shared" si="71"/>
        <v>0</v>
      </c>
      <c r="M180" s="20">
        <f t="shared" si="71"/>
        <v>0</v>
      </c>
    </row>
    <row r="181" spans="1:13" ht="17.100000000000001" customHeight="1" x14ac:dyDescent="0.25">
      <c r="A181" s="27">
        <v>341</v>
      </c>
      <c r="B181" s="21" t="s">
        <v>443</v>
      </c>
      <c r="C181" s="22">
        <f t="shared" ref="C181:M181" si="72">+C182</f>
        <v>220000</v>
      </c>
      <c r="D181" s="22">
        <f t="shared" si="72"/>
        <v>0</v>
      </c>
      <c r="E181" s="22">
        <f t="shared" si="72"/>
        <v>0</v>
      </c>
      <c r="F181" s="22">
        <f t="shared" si="72"/>
        <v>0</v>
      </c>
      <c r="G181" s="22">
        <f t="shared" si="72"/>
        <v>0</v>
      </c>
      <c r="H181" s="22">
        <f t="shared" si="72"/>
        <v>0</v>
      </c>
      <c r="I181" s="22">
        <f t="shared" si="72"/>
        <v>0</v>
      </c>
      <c r="J181" s="22">
        <f t="shared" si="72"/>
        <v>220000</v>
      </c>
      <c r="K181" s="22">
        <f t="shared" si="72"/>
        <v>0</v>
      </c>
      <c r="L181" s="22">
        <f t="shared" si="72"/>
        <v>0</v>
      </c>
      <c r="M181" s="22">
        <f t="shared" si="72"/>
        <v>0</v>
      </c>
    </row>
    <row r="182" spans="1:13" ht="17.100000000000001" customHeight="1" x14ac:dyDescent="0.25">
      <c r="A182" s="28">
        <v>34101</v>
      </c>
      <c r="B182" s="21" t="s">
        <v>444</v>
      </c>
      <c r="C182" s="22">
        <f>+SUM(D182:M182)</f>
        <v>220000</v>
      </c>
      <c r="D182" s="22">
        <f>+SUMIF('TOTAL RECURSOS 2014'!$P:$P,CONCATENATE("O001",$A182,1,$F$8),'TOTAL RECURSOS 2014'!$N:$N)</f>
        <v>0</v>
      </c>
      <c r="E182" s="22">
        <f>+SUMIF('TOTAL RECURSOS 2014'!$P:$P,CONCATENATE("M001",$A182,1,$F$8),'TOTAL RECURSOS 2014'!$N:$N)</f>
        <v>0</v>
      </c>
      <c r="F182" s="22">
        <f>+SUMIF('TOTAL RECURSOS 2014'!$P:$P,CONCATENATE("E006",$A182,1,$F$8),'TOTAL RECURSOS 2014'!$N:$N)</f>
        <v>0</v>
      </c>
      <c r="G182" s="22">
        <f>+SUMIF('TOTAL RECURSOS 2014'!$P:$P,CONCATENATE("E006",$A182,1,$G$8),'TOTAL RECURSOS 2014'!$N:$N)</f>
        <v>0</v>
      </c>
      <c r="H182" s="22">
        <f>+SUMIF('TOTAL RECURSOS 2014'!$P:$P,CONCATENATE("K024",$A182,1,$H$8),'TOTAL RECURSOS 2014'!$N:$N)</f>
        <v>0</v>
      </c>
      <c r="I182" s="22">
        <f>+SUMIF('TOTAL RECURSOS 2014'!$P:$P,CONCATENATE("O001",$A182,4,$F$8),'TOTAL RECURSOS 2014'!$N:$N)</f>
        <v>0</v>
      </c>
      <c r="J182" s="22">
        <f>+SUMIF('TOTAL RECURSOS 2014'!$P:$P,CONCATENATE("M001",$A182,4,$F$8),'TOTAL RECURSOS 2014'!$N:$N)</f>
        <v>220000</v>
      </c>
      <c r="K182" s="22">
        <f>+SUMIF('TOTAL RECURSOS 2014'!$P:$P,CONCATENATE("E006",$A182,4,$F$8),'TOTAL RECURSOS 2014'!$N:$N)</f>
        <v>0</v>
      </c>
      <c r="L182" s="22">
        <f>+SUMIF('TOTAL RECURSOS 2014'!$P:$P,CONCATENATE("E006",$A182,4,$G$8),'TOTAL RECURSOS 2014'!$N:$N)</f>
        <v>0</v>
      </c>
      <c r="M182" s="22">
        <f>+SUMIF('TOTAL RECURSOS 2014'!$P:$P,CONCATENATE("K024",$A182,4,$H$8),'TOTAL RECURSOS 2014'!$N:$N)</f>
        <v>0</v>
      </c>
    </row>
    <row r="183" spans="1:13" ht="17.100000000000001" customHeight="1" x14ac:dyDescent="0.25">
      <c r="A183" s="27" t="s">
        <v>179</v>
      </c>
      <c r="B183" s="21" t="s">
        <v>337</v>
      </c>
      <c r="C183" s="22">
        <f t="shared" ref="C183:M183" si="73">+C184</f>
        <v>2138000</v>
      </c>
      <c r="D183" s="22">
        <f t="shared" si="73"/>
        <v>0</v>
      </c>
      <c r="E183" s="22">
        <f t="shared" si="73"/>
        <v>0</v>
      </c>
      <c r="F183" s="22">
        <f t="shared" si="73"/>
        <v>0</v>
      </c>
      <c r="G183" s="22">
        <f t="shared" si="73"/>
        <v>0</v>
      </c>
      <c r="H183" s="22">
        <f t="shared" si="73"/>
        <v>0</v>
      </c>
      <c r="I183" s="22">
        <f t="shared" si="73"/>
        <v>8000</v>
      </c>
      <c r="J183" s="22">
        <f t="shared" si="73"/>
        <v>30000</v>
      </c>
      <c r="K183" s="22">
        <f t="shared" si="73"/>
        <v>2100000</v>
      </c>
      <c r="L183" s="22">
        <f t="shared" si="73"/>
        <v>0</v>
      </c>
      <c r="M183" s="22">
        <f t="shared" si="73"/>
        <v>0</v>
      </c>
    </row>
    <row r="184" spans="1:13" ht="17.100000000000001" customHeight="1" x14ac:dyDescent="0.25">
      <c r="A184" s="28" t="s">
        <v>21</v>
      </c>
      <c r="B184" s="21" t="s">
        <v>338</v>
      </c>
      <c r="C184" s="22">
        <f>+SUM(D184:M184)</f>
        <v>2138000</v>
      </c>
      <c r="D184" s="22">
        <f>+SUMIF('TOTAL RECURSOS 2014'!$P:$P,CONCATENATE("O001",$A184,1,$F$8),'TOTAL RECURSOS 2014'!$N:$N)</f>
        <v>0</v>
      </c>
      <c r="E184" s="22">
        <f>+SUMIF('TOTAL RECURSOS 2014'!$P:$P,CONCATENATE("M001",$A184,1,$F$8),'TOTAL RECURSOS 2014'!$N:$N)</f>
        <v>0</v>
      </c>
      <c r="F184" s="22">
        <f>+SUMIF('TOTAL RECURSOS 2014'!$P:$P,CONCATENATE("E006",$A184,1,$F$8),'TOTAL RECURSOS 2014'!$N:$N)</f>
        <v>0</v>
      </c>
      <c r="G184" s="22">
        <f>+SUMIF('TOTAL RECURSOS 2014'!$P:$P,CONCATENATE("E006",$A184,1,$G$8),'TOTAL RECURSOS 2014'!$N:$N)</f>
        <v>0</v>
      </c>
      <c r="H184" s="22">
        <f>+SUMIF('TOTAL RECURSOS 2014'!$P:$P,CONCATENATE("K024",$A184,1,$H$8),'TOTAL RECURSOS 2014'!$N:$N)</f>
        <v>0</v>
      </c>
      <c r="I184" s="22">
        <f>+SUMIF('TOTAL RECURSOS 2014'!$P:$P,CONCATENATE("O001",$A184,4,$F$8),'TOTAL RECURSOS 2014'!$N:$N)</f>
        <v>8000</v>
      </c>
      <c r="J184" s="22">
        <f>+SUMIF('TOTAL RECURSOS 2014'!$P:$P,CONCATENATE("M001",$A184,4,$F$8),'TOTAL RECURSOS 2014'!$N:$N)</f>
        <v>30000</v>
      </c>
      <c r="K184" s="22">
        <f>+SUMIF('TOTAL RECURSOS 2014'!$P:$P,CONCATENATE("E006",$A184,4,$F$8),'TOTAL RECURSOS 2014'!$N:$N)</f>
        <v>2100000</v>
      </c>
      <c r="L184" s="22">
        <f>+SUMIF('TOTAL RECURSOS 2014'!$P:$P,CONCATENATE("E006",$A184,4,$G$8),'TOTAL RECURSOS 2014'!$N:$N)</f>
        <v>0</v>
      </c>
      <c r="M184" s="22">
        <f>+SUMIF('TOTAL RECURSOS 2014'!$P:$P,CONCATENATE("K024",$A184,4,$H$8),'TOTAL RECURSOS 2014'!$N:$N)</f>
        <v>0</v>
      </c>
    </row>
    <row r="185" spans="1:13" ht="17.100000000000001" customHeight="1" x14ac:dyDescent="0.25">
      <c r="A185" s="27" t="s">
        <v>180</v>
      </c>
      <c r="B185" s="21" t="s">
        <v>339</v>
      </c>
      <c r="C185" s="22">
        <f t="shared" ref="C185:M185" si="74">+C186</f>
        <v>100000</v>
      </c>
      <c r="D185" s="22">
        <f t="shared" si="74"/>
        <v>0</v>
      </c>
      <c r="E185" s="22">
        <f t="shared" si="74"/>
        <v>0</v>
      </c>
      <c r="F185" s="22">
        <f t="shared" si="74"/>
        <v>0</v>
      </c>
      <c r="G185" s="22">
        <f t="shared" si="74"/>
        <v>0</v>
      </c>
      <c r="H185" s="22">
        <f t="shared" si="74"/>
        <v>0</v>
      </c>
      <c r="I185" s="22">
        <f t="shared" si="74"/>
        <v>0</v>
      </c>
      <c r="J185" s="22">
        <f t="shared" si="74"/>
        <v>0</v>
      </c>
      <c r="K185" s="22">
        <f t="shared" si="74"/>
        <v>100000</v>
      </c>
      <c r="L185" s="22">
        <f t="shared" si="74"/>
        <v>0</v>
      </c>
      <c r="M185" s="22">
        <f t="shared" si="74"/>
        <v>0</v>
      </c>
    </row>
    <row r="186" spans="1:13" ht="17.100000000000001" customHeight="1" x14ac:dyDescent="0.25">
      <c r="A186" s="28" t="s">
        <v>102</v>
      </c>
      <c r="B186" s="21" t="s">
        <v>340</v>
      </c>
      <c r="C186" s="22">
        <f>+SUM(D186:M186)</f>
        <v>100000</v>
      </c>
      <c r="D186" s="22">
        <f>+SUMIF('TOTAL RECURSOS 2014'!$P:$P,CONCATENATE("O001",$A186,1,$F$8),'TOTAL RECURSOS 2014'!$N:$N)</f>
        <v>0</v>
      </c>
      <c r="E186" s="22">
        <f>+SUMIF('TOTAL RECURSOS 2014'!$P:$P,CONCATENATE("M001",$A186,1,$F$8),'TOTAL RECURSOS 2014'!$N:$N)</f>
        <v>0</v>
      </c>
      <c r="F186" s="22">
        <f>+SUMIF('TOTAL RECURSOS 2014'!$P:$P,CONCATENATE("E006",$A186,1,$F$8),'TOTAL RECURSOS 2014'!$N:$N)</f>
        <v>0</v>
      </c>
      <c r="G186" s="22">
        <f>+SUMIF('TOTAL RECURSOS 2014'!$P:$P,CONCATENATE("E006",$A186,1,$G$8),'TOTAL RECURSOS 2014'!$N:$N)</f>
        <v>0</v>
      </c>
      <c r="H186" s="22">
        <f>+SUMIF('TOTAL RECURSOS 2014'!$P:$P,CONCATENATE("K024",$A186,1,$H$8),'TOTAL RECURSOS 2014'!$N:$N)</f>
        <v>0</v>
      </c>
      <c r="I186" s="22">
        <f>+SUMIF('TOTAL RECURSOS 2014'!$P:$P,CONCATENATE("O001",$A186,4,$F$8),'TOTAL RECURSOS 2014'!$N:$N)</f>
        <v>0</v>
      </c>
      <c r="J186" s="22">
        <f>+SUMIF('TOTAL RECURSOS 2014'!$P:$P,CONCATENATE("M001",$A186,4,$F$8),'TOTAL RECURSOS 2014'!$N:$N)</f>
        <v>0</v>
      </c>
      <c r="K186" s="22">
        <f>+SUMIF('TOTAL RECURSOS 2014'!$P:$P,CONCATENATE("E006",$A186,4,$F$8),'TOTAL RECURSOS 2014'!$N:$N)</f>
        <v>100000</v>
      </c>
      <c r="L186" s="22">
        <f>+SUMIF('TOTAL RECURSOS 2014'!$P:$P,CONCATENATE("E006",$A186,4,$G$8),'TOTAL RECURSOS 2014'!$N:$N)</f>
        <v>0</v>
      </c>
      <c r="M186" s="22">
        <f>+SUMIF('TOTAL RECURSOS 2014'!$P:$P,CONCATENATE("K024",$A186,4,$H$8),'TOTAL RECURSOS 2014'!$N:$N)</f>
        <v>0</v>
      </c>
    </row>
    <row r="187" spans="1:13" ht="17.100000000000001" customHeight="1" x14ac:dyDescent="0.25">
      <c r="A187" s="27" t="s">
        <v>181</v>
      </c>
      <c r="B187" s="21" t="s">
        <v>341</v>
      </c>
      <c r="C187" s="22">
        <f t="shared" ref="C187:M187" si="75">+C188</f>
        <v>350000</v>
      </c>
      <c r="D187" s="22">
        <f t="shared" si="75"/>
        <v>0</v>
      </c>
      <c r="E187" s="22">
        <f t="shared" si="75"/>
        <v>0</v>
      </c>
      <c r="F187" s="22">
        <f t="shared" si="75"/>
        <v>0</v>
      </c>
      <c r="G187" s="22">
        <f t="shared" si="75"/>
        <v>0</v>
      </c>
      <c r="H187" s="22">
        <f t="shared" si="75"/>
        <v>0</v>
      </c>
      <c r="I187" s="22">
        <f t="shared" si="75"/>
        <v>0</v>
      </c>
      <c r="J187" s="22">
        <f t="shared" si="75"/>
        <v>0</v>
      </c>
      <c r="K187" s="22">
        <f t="shared" si="75"/>
        <v>350000</v>
      </c>
      <c r="L187" s="22">
        <f t="shared" si="75"/>
        <v>0</v>
      </c>
      <c r="M187" s="22">
        <f t="shared" si="75"/>
        <v>0</v>
      </c>
    </row>
    <row r="188" spans="1:13" ht="17.100000000000001" customHeight="1" x14ac:dyDescent="0.25">
      <c r="A188" s="28" t="s">
        <v>103</v>
      </c>
      <c r="B188" s="21" t="s">
        <v>341</v>
      </c>
      <c r="C188" s="22">
        <f>+SUM(D188:M188)</f>
        <v>350000</v>
      </c>
      <c r="D188" s="22">
        <f>+SUMIF('TOTAL RECURSOS 2014'!$P:$P,CONCATENATE("O001",$A188,1,$F$8),'TOTAL RECURSOS 2014'!$N:$N)</f>
        <v>0</v>
      </c>
      <c r="E188" s="22">
        <f>+SUMIF('TOTAL RECURSOS 2014'!$P:$P,CONCATENATE("M001",$A188,1,$F$8),'TOTAL RECURSOS 2014'!$N:$N)</f>
        <v>0</v>
      </c>
      <c r="F188" s="22">
        <f>+SUMIF('TOTAL RECURSOS 2014'!$P:$P,CONCATENATE("E006",$A188,1,$F$8),'TOTAL RECURSOS 2014'!$N:$N)</f>
        <v>0</v>
      </c>
      <c r="G188" s="22">
        <f>+SUMIF('TOTAL RECURSOS 2014'!$P:$P,CONCATENATE("E006",$A188,1,$G$8),'TOTAL RECURSOS 2014'!$N:$N)</f>
        <v>0</v>
      </c>
      <c r="H188" s="22">
        <f>+SUMIF('TOTAL RECURSOS 2014'!$P:$P,CONCATENATE("K024",$A188,1,$H$8),'TOTAL RECURSOS 2014'!$N:$N)</f>
        <v>0</v>
      </c>
      <c r="I188" s="22">
        <f>+SUMIF('TOTAL RECURSOS 2014'!$P:$P,CONCATENATE("O001",$A188,4,$F$8),'TOTAL RECURSOS 2014'!$N:$N)</f>
        <v>0</v>
      </c>
      <c r="J188" s="22">
        <f>+SUMIF('TOTAL RECURSOS 2014'!$P:$P,CONCATENATE("M001",$A188,4,$F$8),'TOTAL RECURSOS 2014'!$N:$N)</f>
        <v>0</v>
      </c>
      <c r="K188" s="22">
        <f>+SUMIF('TOTAL RECURSOS 2014'!$P:$P,CONCATENATE("E006",$A188,4,$F$8),'TOTAL RECURSOS 2014'!$N:$N)</f>
        <v>350000</v>
      </c>
      <c r="L188" s="22">
        <f>+SUMIF('TOTAL RECURSOS 2014'!$P:$P,CONCATENATE("E006",$A188,4,$G$8),'TOTAL RECURSOS 2014'!$N:$N)</f>
        <v>0</v>
      </c>
      <c r="M188" s="22">
        <f>+SUMIF('TOTAL RECURSOS 2014'!$P:$P,CONCATENATE("K024",$A188,4,$H$8),'TOTAL RECURSOS 2014'!$N:$N)</f>
        <v>0</v>
      </c>
    </row>
    <row r="189" spans="1:13" s="9" customFormat="1" ht="17.100000000000001" customHeight="1" x14ac:dyDescent="0.2">
      <c r="A189" s="26">
        <v>3500</v>
      </c>
      <c r="B189" s="19" t="s">
        <v>342</v>
      </c>
      <c r="C189" s="20">
        <f t="shared" ref="C189:M189" si="76">+C190+C193+C195+C197+C199+C201+C203+C205</f>
        <v>27341632</v>
      </c>
      <c r="D189" s="20">
        <f t="shared" si="76"/>
        <v>80000</v>
      </c>
      <c r="E189" s="20">
        <f t="shared" si="76"/>
        <v>370000</v>
      </c>
      <c r="F189" s="20">
        <f t="shared" si="76"/>
        <v>12183828</v>
      </c>
      <c r="G189" s="20">
        <f t="shared" si="76"/>
        <v>0</v>
      </c>
      <c r="H189" s="20">
        <f t="shared" si="76"/>
        <v>0</v>
      </c>
      <c r="I189" s="20">
        <f t="shared" si="76"/>
        <v>150000</v>
      </c>
      <c r="J189" s="20">
        <f t="shared" si="76"/>
        <v>495000</v>
      </c>
      <c r="K189" s="20">
        <f t="shared" si="76"/>
        <v>14062804</v>
      </c>
      <c r="L189" s="20">
        <f t="shared" si="76"/>
        <v>0</v>
      </c>
      <c r="M189" s="20">
        <f t="shared" si="76"/>
        <v>0</v>
      </c>
    </row>
    <row r="190" spans="1:13" ht="17.100000000000001" customHeight="1" x14ac:dyDescent="0.25">
      <c r="A190" s="27" t="s">
        <v>182</v>
      </c>
      <c r="B190" s="21" t="s">
        <v>343</v>
      </c>
      <c r="C190" s="22">
        <f t="shared" ref="C190:M190" si="77">+C191+C192</f>
        <v>1845000</v>
      </c>
      <c r="D190" s="22">
        <f t="shared" si="77"/>
        <v>0</v>
      </c>
      <c r="E190" s="22">
        <f t="shared" si="77"/>
        <v>0</v>
      </c>
      <c r="F190" s="22">
        <f t="shared" si="77"/>
        <v>0</v>
      </c>
      <c r="G190" s="22">
        <f t="shared" si="77"/>
        <v>0</v>
      </c>
      <c r="H190" s="22">
        <f t="shared" si="77"/>
        <v>0</v>
      </c>
      <c r="I190" s="22">
        <f t="shared" si="77"/>
        <v>10000</v>
      </c>
      <c r="J190" s="22">
        <f t="shared" si="77"/>
        <v>35000</v>
      </c>
      <c r="K190" s="22">
        <f t="shared" si="77"/>
        <v>1800000</v>
      </c>
      <c r="L190" s="22">
        <f t="shared" si="77"/>
        <v>0</v>
      </c>
      <c r="M190" s="22">
        <f t="shared" si="77"/>
        <v>0</v>
      </c>
    </row>
    <row r="191" spans="1:13" ht="17.100000000000001" customHeight="1" x14ac:dyDescent="0.25">
      <c r="A191" s="28" t="s">
        <v>59</v>
      </c>
      <c r="B191" s="21" t="s">
        <v>344</v>
      </c>
      <c r="C191" s="22">
        <f>+SUM(D191:M191)</f>
        <v>45000</v>
      </c>
      <c r="D191" s="22">
        <f>+SUMIF('TOTAL RECURSOS 2014'!$P:$P,CONCATENATE("O001",$A191,1,$F$8),'TOTAL RECURSOS 2014'!$N:$N)</f>
        <v>0</v>
      </c>
      <c r="E191" s="22">
        <f>+SUMIF('TOTAL RECURSOS 2014'!$P:$P,CONCATENATE("M001",$A191,1,$F$8),'TOTAL RECURSOS 2014'!$N:$N)</f>
        <v>0</v>
      </c>
      <c r="F191" s="22">
        <f>+SUMIF('TOTAL RECURSOS 2014'!$P:$P,CONCATENATE("E006",$A191,1,$F$8),'TOTAL RECURSOS 2014'!$N:$N)</f>
        <v>0</v>
      </c>
      <c r="G191" s="22">
        <f>+SUMIF('TOTAL RECURSOS 2014'!$P:$P,CONCATENATE("E006",$A191,1,$G$8),'TOTAL RECURSOS 2014'!$N:$N)</f>
        <v>0</v>
      </c>
      <c r="H191" s="22">
        <f>+SUMIF('TOTAL RECURSOS 2014'!$P:$P,CONCATENATE("K024",$A191,1,$H$8),'TOTAL RECURSOS 2014'!$N:$N)</f>
        <v>0</v>
      </c>
      <c r="I191" s="22">
        <f>+SUMIF('TOTAL RECURSOS 2014'!$P:$P,CONCATENATE("O001",$A191,4,$F$8),'TOTAL RECURSOS 2014'!$N:$N)</f>
        <v>10000</v>
      </c>
      <c r="J191" s="22">
        <f>+SUMIF('TOTAL RECURSOS 2014'!$P:$P,CONCATENATE("M001",$A191,4,$F$8),'TOTAL RECURSOS 2014'!$N:$N)</f>
        <v>35000</v>
      </c>
      <c r="K191" s="22">
        <f>+SUMIF('TOTAL RECURSOS 2014'!$P:$P,CONCATENATE("E006",$A191,4,$F$8),'TOTAL RECURSOS 2014'!$N:$N)</f>
        <v>0</v>
      </c>
      <c r="L191" s="22">
        <f>+SUMIF('TOTAL RECURSOS 2014'!$P:$P,CONCATENATE("E006",$A191,4,$G$8),'TOTAL RECURSOS 2014'!$N:$N)</f>
        <v>0</v>
      </c>
      <c r="M191" s="22">
        <f>+SUMIF('TOTAL RECURSOS 2014'!$P:$P,CONCATENATE("K024",$A191,4,$H$8),'TOTAL RECURSOS 2014'!$N:$N)</f>
        <v>0</v>
      </c>
    </row>
    <row r="192" spans="1:13" ht="17.100000000000001" customHeight="1" x14ac:dyDescent="0.25">
      <c r="A192" s="28" t="s">
        <v>39</v>
      </c>
      <c r="B192" s="21" t="s">
        <v>345</v>
      </c>
      <c r="C192" s="22">
        <f>+SUM(D192:M192)</f>
        <v>1800000</v>
      </c>
      <c r="D192" s="22">
        <f>+SUMIF('TOTAL RECURSOS 2014'!$P:$P,CONCATENATE("O001",$A192,1,$F$8),'TOTAL RECURSOS 2014'!$N:$N)</f>
        <v>0</v>
      </c>
      <c r="E192" s="22">
        <f>+SUMIF('TOTAL RECURSOS 2014'!$P:$P,CONCATENATE("M001",$A192,1,$F$8),'TOTAL RECURSOS 2014'!$N:$N)</f>
        <v>0</v>
      </c>
      <c r="F192" s="22">
        <f>+SUMIF('TOTAL RECURSOS 2014'!$P:$P,CONCATENATE("E006",$A192,1,$F$8),'TOTAL RECURSOS 2014'!$N:$N)</f>
        <v>0</v>
      </c>
      <c r="G192" s="22">
        <f>+SUMIF('TOTAL RECURSOS 2014'!$P:$P,CONCATENATE("E006",$A192,1,$G$8),'TOTAL RECURSOS 2014'!$N:$N)</f>
        <v>0</v>
      </c>
      <c r="H192" s="22">
        <f>+SUMIF('TOTAL RECURSOS 2014'!$P:$P,CONCATENATE("K024",$A192,1,$H$8),'TOTAL RECURSOS 2014'!$N:$N)</f>
        <v>0</v>
      </c>
      <c r="I192" s="22">
        <f>+SUMIF('TOTAL RECURSOS 2014'!$P:$P,CONCATENATE("O001",$A192,4,$F$8),'TOTAL RECURSOS 2014'!$N:$N)</f>
        <v>0</v>
      </c>
      <c r="J192" s="22">
        <f>+SUMIF('TOTAL RECURSOS 2014'!$P:$P,CONCATENATE("M001",$A192,4,$F$8),'TOTAL RECURSOS 2014'!$N:$N)</f>
        <v>0</v>
      </c>
      <c r="K192" s="22">
        <f>+SUMIF('TOTAL RECURSOS 2014'!$P:$P,CONCATENATE("E006",$A192,4,$F$8),'TOTAL RECURSOS 2014'!$N:$N)</f>
        <v>1800000</v>
      </c>
      <c r="L192" s="22">
        <f>+SUMIF('TOTAL RECURSOS 2014'!$P:$P,CONCATENATE("E006",$A192,4,$G$8),'TOTAL RECURSOS 2014'!$N:$N)</f>
        <v>0</v>
      </c>
      <c r="M192" s="22">
        <f>+SUMIF('TOTAL RECURSOS 2014'!$P:$P,CONCATENATE("K024",$A192,4,$H$8),'TOTAL RECURSOS 2014'!$N:$N)</f>
        <v>0</v>
      </c>
    </row>
    <row r="193" spans="1:13" ht="17.100000000000001" customHeight="1" x14ac:dyDescent="0.25">
      <c r="A193" s="27" t="s">
        <v>183</v>
      </c>
      <c r="B193" s="29" t="s">
        <v>346</v>
      </c>
      <c r="C193" s="22">
        <f t="shared" ref="C193:M193" si="78">+C194</f>
        <v>30000</v>
      </c>
      <c r="D193" s="22">
        <f t="shared" si="78"/>
        <v>0</v>
      </c>
      <c r="E193" s="22">
        <f t="shared" si="78"/>
        <v>0</v>
      </c>
      <c r="F193" s="22">
        <f t="shared" si="78"/>
        <v>0</v>
      </c>
      <c r="G193" s="22">
        <f t="shared" si="78"/>
        <v>0</v>
      </c>
      <c r="H193" s="22">
        <f t="shared" si="78"/>
        <v>0</v>
      </c>
      <c r="I193" s="22">
        <f t="shared" si="78"/>
        <v>0</v>
      </c>
      <c r="J193" s="22">
        <f t="shared" si="78"/>
        <v>0</v>
      </c>
      <c r="K193" s="22">
        <f t="shared" si="78"/>
        <v>30000</v>
      </c>
      <c r="L193" s="22">
        <f t="shared" si="78"/>
        <v>0</v>
      </c>
      <c r="M193" s="22">
        <f t="shared" si="78"/>
        <v>0</v>
      </c>
    </row>
    <row r="194" spans="1:13" ht="17.100000000000001" customHeight="1" x14ac:dyDescent="0.25">
      <c r="A194" s="28" t="s">
        <v>40</v>
      </c>
      <c r="B194" s="21" t="s">
        <v>347</v>
      </c>
      <c r="C194" s="22">
        <f>+SUM(D194:M194)</f>
        <v>30000</v>
      </c>
      <c r="D194" s="22">
        <f>+SUMIF('TOTAL RECURSOS 2014'!$P:$P,CONCATENATE("O001",$A194,1,$F$8),'TOTAL RECURSOS 2014'!$N:$N)</f>
        <v>0</v>
      </c>
      <c r="E194" s="22">
        <f>+SUMIF('TOTAL RECURSOS 2014'!$P:$P,CONCATENATE("M001",$A194,1,$F$8),'TOTAL RECURSOS 2014'!$N:$N)</f>
        <v>0</v>
      </c>
      <c r="F194" s="22">
        <f>+SUMIF('TOTAL RECURSOS 2014'!$P:$P,CONCATENATE("E006",$A194,1,$F$8),'TOTAL RECURSOS 2014'!$N:$N)</f>
        <v>0</v>
      </c>
      <c r="G194" s="22">
        <f>+SUMIF('TOTAL RECURSOS 2014'!$P:$P,CONCATENATE("E006",$A194,1,$G$8),'TOTAL RECURSOS 2014'!$N:$N)</f>
        <v>0</v>
      </c>
      <c r="H194" s="22">
        <f>+SUMIF('TOTAL RECURSOS 2014'!$P:$P,CONCATENATE("K024",$A194,1,$H$8),'TOTAL RECURSOS 2014'!$N:$N)</f>
        <v>0</v>
      </c>
      <c r="I194" s="22">
        <f>+SUMIF('TOTAL RECURSOS 2014'!$P:$P,CONCATENATE("O001",$A194,4,$F$8),'TOTAL RECURSOS 2014'!$N:$N)</f>
        <v>0</v>
      </c>
      <c r="J194" s="22">
        <f>+SUMIF('TOTAL RECURSOS 2014'!$P:$P,CONCATENATE("M001",$A194,4,$F$8),'TOTAL RECURSOS 2014'!$N:$N)</f>
        <v>0</v>
      </c>
      <c r="K194" s="22">
        <f>+SUMIF('TOTAL RECURSOS 2014'!$P:$P,CONCATENATE("E006",$A194,4,$F$8),'TOTAL RECURSOS 2014'!$N:$N)</f>
        <v>30000</v>
      </c>
      <c r="L194" s="22">
        <f>+SUMIF('TOTAL RECURSOS 2014'!$P:$P,CONCATENATE("E006",$A194,4,$G$8),'TOTAL RECURSOS 2014'!$N:$N)</f>
        <v>0</v>
      </c>
      <c r="M194" s="22">
        <f>+SUMIF('TOTAL RECURSOS 2014'!$P:$P,CONCATENATE("K024",$A194,4,$H$8),'TOTAL RECURSOS 2014'!$N:$N)</f>
        <v>0</v>
      </c>
    </row>
    <row r="195" spans="1:13" ht="17.100000000000001" customHeight="1" x14ac:dyDescent="0.25">
      <c r="A195" s="27" t="s">
        <v>184</v>
      </c>
      <c r="B195" s="21" t="s">
        <v>348</v>
      </c>
      <c r="C195" s="22">
        <f t="shared" ref="C195:M195" si="79">+C196</f>
        <v>3995000</v>
      </c>
      <c r="D195" s="22">
        <f t="shared" si="79"/>
        <v>0</v>
      </c>
      <c r="E195" s="22">
        <f t="shared" si="79"/>
        <v>0</v>
      </c>
      <c r="F195" s="22">
        <f t="shared" si="79"/>
        <v>0</v>
      </c>
      <c r="G195" s="22">
        <f t="shared" si="79"/>
        <v>0</v>
      </c>
      <c r="H195" s="22">
        <f t="shared" si="79"/>
        <v>0</v>
      </c>
      <c r="I195" s="22">
        <f t="shared" si="79"/>
        <v>95000</v>
      </c>
      <c r="J195" s="22">
        <f t="shared" si="79"/>
        <v>300000</v>
      </c>
      <c r="K195" s="22">
        <f t="shared" si="79"/>
        <v>3600000</v>
      </c>
      <c r="L195" s="22">
        <f t="shared" si="79"/>
        <v>0</v>
      </c>
      <c r="M195" s="22">
        <f t="shared" si="79"/>
        <v>0</v>
      </c>
    </row>
    <row r="196" spans="1:13" ht="17.100000000000001" customHeight="1" x14ac:dyDescent="0.25">
      <c r="A196" s="28" t="s">
        <v>41</v>
      </c>
      <c r="B196" s="21" t="s">
        <v>349</v>
      </c>
      <c r="C196" s="22">
        <f>+SUM(D196:M196)</f>
        <v>3995000</v>
      </c>
      <c r="D196" s="22">
        <f>+SUMIF('TOTAL RECURSOS 2014'!$P:$P,CONCATENATE("O001",$A196,1,$F$8),'TOTAL RECURSOS 2014'!$N:$N)</f>
        <v>0</v>
      </c>
      <c r="E196" s="22">
        <f>+SUMIF('TOTAL RECURSOS 2014'!$P:$P,CONCATENATE("M001",$A196,1,$F$8),'TOTAL RECURSOS 2014'!$N:$N)</f>
        <v>0</v>
      </c>
      <c r="F196" s="22">
        <f>+SUMIF('TOTAL RECURSOS 2014'!$P:$P,CONCATENATE("E006",$A196,1,$F$8),'TOTAL RECURSOS 2014'!$N:$N)</f>
        <v>0</v>
      </c>
      <c r="G196" s="22">
        <f>+SUMIF('TOTAL RECURSOS 2014'!$P:$P,CONCATENATE("E006",$A196,1,$G$8),'TOTAL RECURSOS 2014'!$N:$N)</f>
        <v>0</v>
      </c>
      <c r="H196" s="22">
        <f>+SUMIF('TOTAL RECURSOS 2014'!$P:$P,CONCATENATE("K024",$A196,1,$H$8),'TOTAL RECURSOS 2014'!$N:$N)</f>
        <v>0</v>
      </c>
      <c r="I196" s="22">
        <f>+SUMIF('TOTAL RECURSOS 2014'!$P:$P,CONCATENATE("O001",$A196,4,$F$8),'TOTAL RECURSOS 2014'!$N:$N)</f>
        <v>95000</v>
      </c>
      <c r="J196" s="22">
        <f>+SUMIF('TOTAL RECURSOS 2014'!$P:$P,CONCATENATE("M001",$A196,4,$F$8),'TOTAL RECURSOS 2014'!$N:$N)</f>
        <v>300000</v>
      </c>
      <c r="K196" s="22">
        <f>+SUMIF('TOTAL RECURSOS 2014'!$P:$P,CONCATENATE("E006",$A196,4,$F$8),'TOTAL RECURSOS 2014'!$N:$N)</f>
        <v>3600000</v>
      </c>
      <c r="L196" s="22">
        <f>+SUMIF('TOTAL RECURSOS 2014'!$P:$P,CONCATENATE("E006",$A196,4,$G$8),'TOTAL RECURSOS 2014'!$N:$N)</f>
        <v>0</v>
      </c>
      <c r="M196" s="22">
        <f>+SUMIF('TOTAL RECURSOS 2014'!$P:$P,CONCATENATE("K024",$A196,4,$H$8),'TOTAL RECURSOS 2014'!$N:$N)</f>
        <v>0</v>
      </c>
    </row>
    <row r="197" spans="1:13" ht="17.100000000000001" customHeight="1" x14ac:dyDescent="0.25">
      <c r="A197" s="27" t="s">
        <v>185</v>
      </c>
      <c r="B197" s="21" t="s">
        <v>350</v>
      </c>
      <c r="C197" s="22">
        <f t="shared" ref="C197:M197" si="80">+C198</f>
        <v>8383828</v>
      </c>
      <c r="D197" s="22">
        <f t="shared" si="80"/>
        <v>0</v>
      </c>
      <c r="E197" s="22">
        <f t="shared" si="80"/>
        <v>0</v>
      </c>
      <c r="F197" s="22">
        <f t="shared" si="80"/>
        <v>8383828</v>
      </c>
      <c r="G197" s="22">
        <f t="shared" si="80"/>
        <v>0</v>
      </c>
      <c r="H197" s="22">
        <f t="shared" si="80"/>
        <v>0</v>
      </c>
      <c r="I197" s="22">
        <f t="shared" si="80"/>
        <v>0</v>
      </c>
      <c r="J197" s="22">
        <f t="shared" si="80"/>
        <v>0</v>
      </c>
      <c r="K197" s="22">
        <f t="shared" si="80"/>
        <v>0</v>
      </c>
      <c r="L197" s="22">
        <f t="shared" si="80"/>
        <v>0</v>
      </c>
      <c r="M197" s="22">
        <f t="shared" si="80"/>
        <v>0</v>
      </c>
    </row>
    <row r="198" spans="1:13" ht="17.100000000000001" customHeight="1" x14ac:dyDescent="0.25">
      <c r="A198" s="28" t="s">
        <v>42</v>
      </c>
      <c r="B198" s="21" t="s">
        <v>350</v>
      </c>
      <c r="C198" s="22">
        <f>+SUM(D198:M198)</f>
        <v>8383828</v>
      </c>
      <c r="D198" s="22">
        <f>+SUMIF('TOTAL RECURSOS 2014'!$P:$P,CONCATENATE("O001",$A198,1,$F$8),'TOTAL RECURSOS 2014'!$N:$N)</f>
        <v>0</v>
      </c>
      <c r="E198" s="22">
        <f>+SUMIF('TOTAL RECURSOS 2014'!$P:$P,CONCATENATE("M001",$A198,1,$F$8),'TOTAL RECURSOS 2014'!$N:$N)</f>
        <v>0</v>
      </c>
      <c r="F198" s="22">
        <f>+SUMIF('TOTAL RECURSOS 2014'!$P:$P,CONCATENATE("E006",$A198,1,$F$8),'TOTAL RECURSOS 2014'!$N:$N)</f>
        <v>8383828</v>
      </c>
      <c r="G198" s="22">
        <f>+SUMIF('TOTAL RECURSOS 2014'!$P:$P,CONCATENATE("E006",$A198,1,$G$8),'TOTAL RECURSOS 2014'!$N:$N)</f>
        <v>0</v>
      </c>
      <c r="H198" s="22">
        <f>+SUMIF('TOTAL RECURSOS 2014'!$P:$P,CONCATENATE("K024",$A198,1,$H$8),'TOTAL RECURSOS 2014'!$N:$N)</f>
        <v>0</v>
      </c>
      <c r="I198" s="22">
        <f>+SUMIF('TOTAL RECURSOS 2014'!$P:$P,CONCATENATE("O001",$A198,4,$F$8),'TOTAL RECURSOS 2014'!$N:$N)</f>
        <v>0</v>
      </c>
      <c r="J198" s="22">
        <f>+SUMIF('TOTAL RECURSOS 2014'!$P:$P,CONCATENATE("M001",$A198,4,$F$8),'TOTAL RECURSOS 2014'!$N:$N)</f>
        <v>0</v>
      </c>
      <c r="K198" s="22">
        <f>+SUMIF('TOTAL RECURSOS 2014'!$P:$P,CONCATENATE("E006",$A198,4,$F$8),'TOTAL RECURSOS 2014'!$N:$N)</f>
        <v>0</v>
      </c>
      <c r="L198" s="22">
        <f>+SUMIF('TOTAL RECURSOS 2014'!$P:$P,CONCATENATE("E006",$A198,4,$G$8),'TOTAL RECURSOS 2014'!$N:$N)</f>
        <v>0</v>
      </c>
      <c r="M198" s="22">
        <f>+SUMIF('TOTAL RECURSOS 2014'!$P:$P,CONCATENATE("K024",$A198,4,$H$8),'TOTAL RECURSOS 2014'!$N:$N)</f>
        <v>0</v>
      </c>
    </row>
    <row r="199" spans="1:13" ht="17.100000000000001" customHeight="1" x14ac:dyDescent="0.25">
      <c r="A199" s="27" t="s">
        <v>186</v>
      </c>
      <c r="B199" s="21" t="s">
        <v>351</v>
      </c>
      <c r="C199" s="22">
        <f t="shared" ref="C199:M199" si="81">+C200</f>
        <v>525000</v>
      </c>
      <c r="D199" s="22">
        <f t="shared" si="81"/>
        <v>0</v>
      </c>
      <c r="E199" s="22">
        <f t="shared" si="81"/>
        <v>0</v>
      </c>
      <c r="F199" s="22">
        <f t="shared" si="81"/>
        <v>0</v>
      </c>
      <c r="G199" s="22">
        <f t="shared" si="81"/>
        <v>0</v>
      </c>
      <c r="H199" s="22">
        <f t="shared" si="81"/>
        <v>0</v>
      </c>
      <c r="I199" s="22">
        <f t="shared" si="81"/>
        <v>15000</v>
      </c>
      <c r="J199" s="22">
        <f t="shared" si="81"/>
        <v>10000</v>
      </c>
      <c r="K199" s="22">
        <f t="shared" si="81"/>
        <v>500000</v>
      </c>
      <c r="L199" s="22">
        <f t="shared" si="81"/>
        <v>0</v>
      </c>
      <c r="M199" s="22">
        <f t="shared" si="81"/>
        <v>0</v>
      </c>
    </row>
    <row r="200" spans="1:13" ht="17.100000000000001" customHeight="1" x14ac:dyDescent="0.25">
      <c r="A200" s="28" t="s">
        <v>60</v>
      </c>
      <c r="B200" s="21" t="s">
        <v>352</v>
      </c>
      <c r="C200" s="22">
        <f>+SUM(D200:M200)</f>
        <v>525000</v>
      </c>
      <c r="D200" s="22">
        <f>+SUMIF('TOTAL RECURSOS 2014'!$P:$P,CONCATENATE("O001",$A200,1,$F$8),'TOTAL RECURSOS 2014'!$N:$N)</f>
        <v>0</v>
      </c>
      <c r="E200" s="22">
        <f>+SUMIF('TOTAL RECURSOS 2014'!$P:$P,CONCATENATE("M001",$A200,1,$F$8),'TOTAL RECURSOS 2014'!$N:$N)</f>
        <v>0</v>
      </c>
      <c r="F200" s="22">
        <f>+SUMIF('TOTAL RECURSOS 2014'!$P:$P,CONCATENATE("E006",$A200,1,$F$8),'TOTAL RECURSOS 2014'!$N:$N)</f>
        <v>0</v>
      </c>
      <c r="G200" s="22">
        <f>+SUMIF('TOTAL RECURSOS 2014'!$P:$P,CONCATENATE("E006",$A200,1,$G$8),'TOTAL RECURSOS 2014'!$N:$N)</f>
        <v>0</v>
      </c>
      <c r="H200" s="22">
        <f>+SUMIF('TOTAL RECURSOS 2014'!$P:$P,CONCATENATE("K024",$A200,1,$H$8),'TOTAL RECURSOS 2014'!$N:$N)</f>
        <v>0</v>
      </c>
      <c r="I200" s="22">
        <f>+SUMIF('TOTAL RECURSOS 2014'!$P:$P,CONCATENATE("O001",$A200,4,$F$8),'TOTAL RECURSOS 2014'!$N:$N)</f>
        <v>15000</v>
      </c>
      <c r="J200" s="22">
        <f>+SUMIF('TOTAL RECURSOS 2014'!$P:$P,CONCATENATE("M001",$A200,4,$F$8),'TOTAL RECURSOS 2014'!$N:$N)</f>
        <v>10000</v>
      </c>
      <c r="K200" s="22">
        <f>+SUMIF('TOTAL RECURSOS 2014'!$P:$P,CONCATENATE("E006",$A200,4,$F$8),'TOTAL RECURSOS 2014'!$N:$N)</f>
        <v>500000</v>
      </c>
      <c r="L200" s="22">
        <f>+SUMIF('TOTAL RECURSOS 2014'!$P:$P,CONCATENATE("E006",$A200,4,$G$8),'TOTAL RECURSOS 2014'!$N:$N)</f>
        <v>0</v>
      </c>
      <c r="M200" s="22">
        <f>+SUMIF('TOTAL RECURSOS 2014'!$P:$P,CONCATENATE("K024",$A200,4,$H$8),'TOTAL RECURSOS 2014'!$N:$N)</f>
        <v>0</v>
      </c>
    </row>
    <row r="201" spans="1:13" ht="17.100000000000001" customHeight="1" x14ac:dyDescent="0.25">
      <c r="A201" s="27" t="s">
        <v>187</v>
      </c>
      <c r="B201" s="21" t="s">
        <v>353</v>
      </c>
      <c r="C201" s="22">
        <f t="shared" ref="C201:M201" si="82">+C202</f>
        <v>8312804</v>
      </c>
      <c r="D201" s="22">
        <f t="shared" si="82"/>
        <v>0</v>
      </c>
      <c r="E201" s="22">
        <f t="shared" si="82"/>
        <v>0</v>
      </c>
      <c r="F201" s="22">
        <f t="shared" si="82"/>
        <v>0</v>
      </c>
      <c r="G201" s="22">
        <f t="shared" si="82"/>
        <v>0</v>
      </c>
      <c r="H201" s="22">
        <f t="shared" si="82"/>
        <v>0</v>
      </c>
      <c r="I201" s="22">
        <f t="shared" si="82"/>
        <v>30000</v>
      </c>
      <c r="J201" s="22">
        <f t="shared" si="82"/>
        <v>150000</v>
      </c>
      <c r="K201" s="22">
        <f t="shared" si="82"/>
        <v>8132804</v>
      </c>
      <c r="L201" s="22">
        <f t="shared" si="82"/>
        <v>0</v>
      </c>
      <c r="M201" s="22">
        <f t="shared" si="82"/>
        <v>0</v>
      </c>
    </row>
    <row r="202" spans="1:13" ht="17.100000000000001" customHeight="1" x14ac:dyDescent="0.25">
      <c r="A202" s="28" t="s">
        <v>43</v>
      </c>
      <c r="B202" s="21" t="s">
        <v>354</v>
      </c>
      <c r="C202" s="22">
        <f>+SUM(D202:M202)</f>
        <v>8312804</v>
      </c>
      <c r="D202" s="22">
        <f>+SUMIF('TOTAL RECURSOS 2014'!$P:$P,CONCATENATE("O001",$A202,1,$F$8),'TOTAL RECURSOS 2014'!$N:$N)</f>
        <v>0</v>
      </c>
      <c r="E202" s="22">
        <f>+SUMIF('TOTAL RECURSOS 2014'!$P:$P,CONCATENATE("M001",$A202,1,$F$8),'TOTAL RECURSOS 2014'!$N:$N)</f>
        <v>0</v>
      </c>
      <c r="F202" s="22">
        <f>+SUMIF('TOTAL RECURSOS 2014'!$P:$P,CONCATENATE("E006",$A202,1,$F$8),'TOTAL RECURSOS 2014'!$N:$N)</f>
        <v>0</v>
      </c>
      <c r="G202" s="22">
        <f>+SUMIF('TOTAL RECURSOS 2014'!$P:$P,CONCATENATE("E006",$A202,1,$G$8),'TOTAL RECURSOS 2014'!$N:$N)</f>
        <v>0</v>
      </c>
      <c r="H202" s="22">
        <f>+SUMIF('TOTAL RECURSOS 2014'!$P:$P,CONCATENATE("K024",$A202,1,$H$8),'TOTAL RECURSOS 2014'!$N:$N)</f>
        <v>0</v>
      </c>
      <c r="I202" s="22">
        <f>+SUMIF('TOTAL RECURSOS 2014'!$P:$P,CONCATENATE("O001",$A202,4,$F$8),'TOTAL RECURSOS 2014'!$N:$N)</f>
        <v>30000</v>
      </c>
      <c r="J202" s="22">
        <f>+SUMIF('TOTAL RECURSOS 2014'!$P:$P,CONCATENATE("M001",$A202,4,$F$8),'TOTAL RECURSOS 2014'!$N:$N)</f>
        <v>150000</v>
      </c>
      <c r="K202" s="22">
        <f>+SUMIF('TOTAL RECURSOS 2014'!$P:$P,CONCATENATE("E006",$A202,4,$F$8),'TOTAL RECURSOS 2014'!$N:$N)</f>
        <v>8132804</v>
      </c>
      <c r="L202" s="22">
        <f>+SUMIF('TOTAL RECURSOS 2014'!$P:$P,CONCATENATE("E006",$A202,4,$G$8),'TOTAL RECURSOS 2014'!$N:$N)</f>
        <v>0</v>
      </c>
      <c r="M202" s="22">
        <f>+SUMIF('TOTAL RECURSOS 2014'!$P:$P,CONCATENATE("K024",$A202,4,$H$8),'TOTAL RECURSOS 2014'!$N:$N)</f>
        <v>0</v>
      </c>
    </row>
    <row r="203" spans="1:13" ht="17.100000000000001" customHeight="1" x14ac:dyDescent="0.25">
      <c r="A203" s="27" t="s">
        <v>188</v>
      </c>
      <c r="B203" s="21" t="s">
        <v>355</v>
      </c>
      <c r="C203" s="22">
        <f t="shared" ref="C203:M203" si="83">+C204</f>
        <v>2060000</v>
      </c>
      <c r="D203" s="22">
        <f t="shared" si="83"/>
        <v>30000</v>
      </c>
      <c r="E203" s="22">
        <f t="shared" si="83"/>
        <v>130000</v>
      </c>
      <c r="F203" s="22">
        <f t="shared" si="83"/>
        <v>1900000</v>
      </c>
      <c r="G203" s="22">
        <f t="shared" si="83"/>
        <v>0</v>
      </c>
      <c r="H203" s="22">
        <f t="shared" si="83"/>
        <v>0</v>
      </c>
      <c r="I203" s="22">
        <f t="shared" si="83"/>
        <v>0</v>
      </c>
      <c r="J203" s="22">
        <f t="shared" si="83"/>
        <v>0</v>
      </c>
      <c r="K203" s="22">
        <f t="shared" si="83"/>
        <v>0</v>
      </c>
      <c r="L203" s="22">
        <f t="shared" si="83"/>
        <v>0</v>
      </c>
      <c r="M203" s="22">
        <f t="shared" si="83"/>
        <v>0</v>
      </c>
    </row>
    <row r="204" spans="1:13" ht="17.100000000000001" customHeight="1" x14ac:dyDescent="0.25">
      <c r="A204" s="28" t="s">
        <v>44</v>
      </c>
      <c r="B204" s="21" t="s">
        <v>356</v>
      </c>
      <c r="C204" s="22">
        <f>+SUM(D204:M204)</f>
        <v>2060000</v>
      </c>
      <c r="D204" s="22">
        <f>+SUMIF('TOTAL RECURSOS 2014'!$P:$P,CONCATENATE("O001",$A204,1,$F$8),'TOTAL RECURSOS 2014'!$N:$N)</f>
        <v>30000</v>
      </c>
      <c r="E204" s="22">
        <f>+SUMIF('TOTAL RECURSOS 2014'!$P:$P,CONCATENATE("M001",$A204,1,$F$8),'TOTAL RECURSOS 2014'!$N:$N)</f>
        <v>130000</v>
      </c>
      <c r="F204" s="22">
        <f>+SUMIF('TOTAL RECURSOS 2014'!$P:$P,CONCATENATE("E006",$A204,1,$F$8),'TOTAL RECURSOS 2014'!$N:$N)</f>
        <v>1900000</v>
      </c>
      <c r="G204" s="22">
        <f>+SUMIF('TOTAL RECURSOS 2014'!$P:$P,CONCATENATE("E006",$A204,1,$G$8),'TOTAL RECURSOS 2014'!$N:$N)</f>
        <v>0</v>
      </c>
      <c r="H204" s="22">
        <f>+SUMIF('TOTAL RECURSOS 2014'!$P:$P,CONCATENATE("K024",$A204,1,$H$8),'TOTAL RECURSOS 2014'!$N:$N)</f>
        <v>0</v>
      </c>
      <c r="I204" s="22">
        <f>+SUMIF('TOTAL RECURSOS 2014'!$P:$P,CONCATENATE("O001",$A204,4,$F$8),'TOTAL RECURSOS 2014'!$N:$N)</f>
        <v>0</v>
      </c>
      <c r="J204" s="22">
        <f>+SUMIF('TOTAL RECURSOS 2014'!$P:$P,CONCATENATE("M001",$A204,4,$F$8),'TOTAL RECURSOS 2014'!$N:$N)</f>
        <v>0</v>
      </c>
      <c r="K204" s="22">
        <f>+SUMIF('TOTAL RECURSOS 2014'!$P:$P,CONCATENATE("E006",$A204,4,$F$8),'TOTAL RECURSOS 2014'!$N:$N)</f>
        <v>0</v>
      </c>
      <c r="L204" s="22">
        <f>+SUMIF('TOTAL RECURSOS 2014'!$P:$P,CONCATENATE("E006",$A204,4,$G$8),'TOTAL RECURSOS 2014'!$N:$N)</f>
        <v>0</v>
      </c>
      <c r="M204" s="22">
        <f>+SUMIF('TOTAL RECURSOS 2014'!$P:$P,CONCATENATE("K024",$A204,4,$H$8),'TOTAL RECURSOS 2014'!$N:$N)</f>
        <v>0</v>
      </c>
    </row>
    <row r="205" spans="1:13" ht="17.100000000000001" customHeight="1" x14ac:dyDescent="0.25">
      <c r="A205" s="27" t="s">
        <v>189</v>
      </c>
      <c r="B205" s="21" t="s">
        <v>357</v>
      </c>
      <c r="C205" s="22">
        <f t="shared" ref="C205:M205" si="84">+C206</f>
        <v>2190000</v>
      </c>
      <c r="D205" s="22">
        <f t="shared" si="84"/>
        <v>50000</v>
      </c>
      <c r="E205" s="22">
        <f t="shared" si="84"/>
        <v>240000</v>
      </c>
      <c r="F205" s="22">
        <f t="shared" si="84"/>
        <v>1900000</v>
      </c>
      <c r="G205" s="22">
        <f t="shared" si="84"/>
        <v>0</v>
      </c>
      <c r="H205" s="22">
        <f t="shared" si="84"/>
        <v>0</v>
      </c>
      <c r="I205" s="22">
        <f t="shared" si="84"/>
        <v>0</v>
      </c>
      <c r="J205" s="22">
        <f t="shared" si="84"/>
        <v>0</v>
      </c>
      <c r="K205" s="22">
        <f t="shared" si="84"/>
        <v>0</v>
      </c>
      <c r="L205" s="22">
        <f t="shared" si="84"/>
        <v>0</v>
      </c>
      <c r="M205" s="22">
        <f t="shared" si="84"/>
        <v>0</v>
      </c>
    </row>
    <row r="206" spans="1:13" ht="17.100000000000001" customHeight="1" x14ac:dyDescent="0.25">
      <c r="A206" s="28" t="s">
        <v>45</v>
      </c>
      <c r="B206" s="21" t="s">
        <v>357</v>
      </c>
      <c r="C206" s="22">
        <f>+SUM(D206:M206)</f>
        <v>2190000</v>
      </c>
      <c r="D206" s="22">
        <f>+SUMIF('TOTAL RECURSOS 2014'!$P:$P,CONCATENATE("O001",$A206,1,$F$8),'TOTAL RECURSOS 2014'!$N:$N)</f>
        <v>50000</v>
      </c>
      <c r="E206" s="22">
        <f>+SUMIF('TOTAL RECURSOS 2014'!$P:$P,CONCATENATE("M001",$A206,1,$F$8),'TOTAL RECURSOS 2014'!$N:$N)</f>
        <v>240000</v>
      </c>
      <c r="F206" s="22">
        <f>+SUMIF('TOTAL RECURSOS 2014'!$P:$P,CONCATENATE("E006",$A206,1,$F$8),'TOTAL RECURSOS 2014'!$N:$N)</f>
        <v>1900000</v>
      </c>
      <c r="G206" s="22">
        <f>+SUMIF('TOTAL RECURSOS 2014'!$P:$P,CONCATENATE("E006",$A206,1,$G$8),'TOTAL RECURSOS 2014'!$N:$N)</f>
        <v>0</v>
      </c>
      <c r="H206" s="22">
        <f>+SUMIF('TOTAL RECURSOS 2014'!$P:$P,CONCATENATE("K024",$A206,1,$H$8),'TOTAL RECURSOS 2014'!$N:$N)</f>
        <v>0</v>
      </c>
      <c r="I206" s="22">
        <f>+SUMIF('TOTAL RECURSOS 2014'!$P:$P,CONCATENATE("O001",$A206,4,$F$8),'TOTAL RECURSOS 2014'!$N:$N)</f>
        <v>0</v>
      </c>
      <c r="J206" s="22">
        <f>+SUMIF('TOTAL RECURSOS 2014'!$P:$P,CONCATENATE("M001",$A206,4,$F$8),'TOTAL RECURSOS 2014'!$N:$N)</f>
        <v>0</v>
      </c>
      <c r="K206" s="22">
        <f>+SUMIF('TOTAL RECURSOS 2014'!$P:$P,CONCATENATE("E006",$A206,4,$F$8),'TOTAL RECURSOS 2014'!$N:$N)</f>
        <v>0</v>
      </c>
      <c r="L206" s="22">
        <f>+SUMIF('TOTAL RECURSOS 2014'!$P:$P,CONCATENATE("E006",$A206,4,$G$8),'TOTAL RECURSOS 2014'!$N:$N)</f>
        <v>0</v>
      </c>
      <c r="M206" s="22">
        <f>+SUMIF('TOTAL RECURSOS 2014'!$P:$P,CONCATENATE("K024",$A206,4,$H$8),'TOTAL RECURSOS 2014'!$N:$N)</f>
        <v>0</v>
      </c>
    </row>
    <row r="207" spans="1:13" s="9" customFormat="1" ht="17.100000000000001" customHeight="1" x14ac:dyDescent="0.2">
      <c r="A207" s="26">
        <v>3700</v>
      </c>
      <c r="B207" s="19" t="s">
        <v>358</v>
      </c>
      <c r="C207" s="20">
        <f t="shared" ref="C207:M207" si="85">+C208+C212+C216+C219</f>
        <v>9405000</v>
      </c>
      <c r="D207" s="20">
        <f t="shared" si="85"/>
        <v>0</v>
      </c>
      <c r="E207" s="20">
        <f t="shared" si="85"/>
        <v>0</v>
      </c>
      <c r="F207" s="20">
        <f t="shared" si="85"/>
        <v>0</v>
      </c>
      <c r="G207" s="20">
        <f t="shared" si="85"/>
        <v>0</v>
      </c>
      <c r="H207" s="20">
        <f t="shared" si="85"/>
        <v>0</v>
      </c>
      <c r="I207" s="20">
        <f t="shared" si="85"/>
        <v>50000</v>
      </c>
      <c r="J207" s="20">
        <f t="shared" si="85"/>
        <v>280000</v>
      </c>
      <c r="K207" s="20">
        <f t="shared" si="85"/>
        <v>9075000</v>
      </c>
      <c r="L207" s="20">
        <f t="shared" si="85"/>
        <v>0</v>
      </c>
      <c r="M207" s="20">
        <f t="shared" si="85"/>
        <v>0</v>
      </c>
    </row>
    <row r="208" spans="1:13" ht="17.100000000000001" customHeight="1" x14ac:dyDescent="0.25">
      <c r="A208" s="27" t="s">
        <v>190</v>
      </c>
      <c r="B208" s="21" t="s">
        <v>359</v>
      </c>
      <c r="C208" s="22">
        <f t="shared" ref="C208:M208" si="86">+C209+C210+C211</f>
        <v>2390500</v>
      </c>
      <c r="D208" s="22">
        <f t="shared" si="86"/>
        <v>0</v>
      </c>
      <c r="E208" s="22">
        <f t="shared" si="86"/>
        <v>0</v>
      </c>
      <c r="F208" s="22">
        <f t="shared" si="86"/>
        <v>0</v>
      </c>
      <c r="G208" s="22">
        <f t="shared" si="86"/>
        <v>0</v>
      </c>
      <c r="H208" s="22">
        <f t="shared" si="86"/>
        <v>0</v>
      </c>
      <c r="I208" s="22">
        <f t="shared" si="86"/>
        <v>0</v>
      </c>
      <c r="J208" s="22">
        <f t="shared" si="86"/>
        <v>0</v>
      </c>
      <c r="K208" s="22">
        <f t="shared" si="86"/>
        <v>2390500</v>
      </c>
      <c r="L208" s="22">
        <f t="shared" si="86"/>
        <v>0</v>
      </c>
      <c r="M208" s="22">
        <f t="shared" si="86"/>
        <v>0</v>
      </c>
    </row>
    <row r="209" spans="1:13" ht="17.100000000000001" customHeight="1" x14ac:dyDescent="0.25">
      <c r="A209" s="28" t="s">
        <v>104</v>
      </c>
      <c r="B209" s="21" t="s">
        <v>360</v>
      </c>
      <c r="C209" s="22">
        <f>+SUM(D209:M209)</f>
        <v>720500</v>
      </c>
      <c r="D209" s="22">
        <f>+SUMIF('TOTAL RECURSOS 2014'!$P:$P,CONCATENATE("O001",$A209,1,$F$8),'TOTAL RECURSOS 2014'!$N:$N)</f>
        <v>0</v>
      </c>
      <c r="E209" s="22">
        <f>+SUMIF('TOTAL RECURSOS 2014'!$P:$P,CONCATENATE("M001",$A209,1,$F$8),'TOTAL RECURSOS 2014'!$N:$N)</f>
        <v>0</v>
      </c>
      <c r="F209" s="22">
        <f>+SUMIF('TOTAL RECURSOS 2014'!$P:$P,CONCATENATE("E006",$A209,1,$F$8),'TOTAL RECURSOS 2014'!$N:$N)</f>
        <v>0</v>
      </c>
      <c r="G209" s="22">
        <f>+SUMIF('TOTAL RECURSOS 2014'!$P:$P,CONCATENATE("E006",$A209,1,$G$8),'TOTAL RECURSOS 2014'!$N:$N)</f>
        <v>0</v>
      </c>
      <c r="H209" s="22">
        <f>+SUMIF('TOTAL RECURSOS 2014'!$P:$P,CONCATENATE("K024",$A209,1,$H$8),'TOTAL RECURSOS 2014'!$N:$N)</f>
        <v>0</v>
      </c>
      <c r="I209" s="22">
        <f>+SUMIF('TOTAL RECURSOS 2014'!$P:$P,CONCATENATE("O001",$A209,4,$F$8),'TOTAL RECURSOS 2014'!$N:$N)</f>
        <v>0</v>
      </c>
      <c r="J209" s="22">
        <f>+SUMIF('TOTAL RECURSOS 2014'!$P:$P,CONCATENATE("M001",$A209,4,$F$8),'TOTAL RECURSOS 2014'!$N:$N)</f>
        <v>0</v>
      </c>
      <c r="K209" s="22">
        <f>+SUMIF('TOTAL RECURSOS 2014'!$P:$P,CONCATENATE("E006",$A209,4,$F$8),'TOTAL RECURSOS 2014'!$N:$N)</f>
        <v>720500</v>
      </c>
      <c r="L209" s="22">
        <f>+SUMIF('TOTAL RECURSOS 2014'!$P:$P,CONCATENATE("E006",$A209,4,$G$8),'TOTAL RECURSOS 2014'!$N:$N)</f>
        <v>0</v>
      </c>
      <c r="M209" s="22">
        <f>+SUMIF('TOTAL RECURSOS 2014'!$P:$P,CONCATENATE("K024",$A209,4,$H$8),'TOTAL RECURSOS 2014'!$N:$N)</f>
        <v>0</v>
      </c>
    </row>
    <row r="210" spans="1:13" ht="17.100000000000001" customHeight="1" x14ac:dyDescent="0.25">
      <c r="A210" s="28" t="s">
        <v>105</v>
      </c>
      <c r="B210" s="30" t="s">
        <v>396</v>
      </c>
      <c r="C210" s="22">
        <f>+SUM(D210:M210)</f>
        <v>270000</v>
      </c>
      <c r="D210" s="22">
        <f>+SUMIF('TOTAL RECURSOS 2014'!$P:$P,CONCATENATE("O001",$A210,1,$F$8),'TOTAL RECURSOS 2014'!$N:$N)</f>
        <v>0</v>
      </c>
      <c r="E210" s="22">
        <f>+SUMIF('TOTAL RECURSOS 2014'!$P:$P,CONCATENATE("M001",$A210,1,$F$8),'TOTAL RECURSOS 2014'!$N:$N)</f>
        <v>0</v>
      </c>
      <c r="F210" s="22">
        <f>+SUMIF('TOTAL RECURSOS 2014'!$P:$P,CONCATENATE("E006",$A210,1,$F$8),'TOTAL RECURSOS 2014'!$N:$N)</f>
        <v>0</v>
      </c>
      <c r="G210" s="22">
        <f>+SUMIF('TOTAL RECURSOS 2014'!$P:$P,CONCATENATE("E006",$A210,1,$G$8),'TOTAL RECURSOS 2014'!$N:$N)</f>
        <v>0</v>
      </c>
      <c r="H210" s="22">
        <f>+SUMIF('TOTAL RECURSOS 2014'!$P:$P,CONCATENATE("K024",$A210,1,$H$8),'TOTAL RECURSOS 2014'!$N:$N)</f>
        <v>0</v>
      </c>
      <c r="I210" s="22">
        <f>+SUMIF('TOTAL RECURSOS 2014'!$P:$P,CONCATENATE("O001",$A210,4,$F$8),'TOTAL RECURSOS 2014'!$N:$N)</f>
        <v>0</v>
      </c>
      <c r="J210" s="22">
        <f>+SUMIF('TOTAL RECURSOS 2014'!$P:$P,CONCATENATE("M001",$A210,4,$F$8),'TOTAL RECURSOS 2014'!$N:$N)</f>
        <v>0</v>
      </c>
      <c r="K210" s="22">
        <f>+SUMIF('TOTAL RECURSOS 2014'!$P:$P,CONCATENATE("E006",$A210,4,$F$8),'TOTAL RECURSOS 2014'!$N:$N)</f>
        <v>270000</v>
      </c>
      <c r="L210" s="22">
        <f>+SUMIF('TOTAL RECURSOS 2014'!$P:$P,CONCATENATE("E006",$A210,4,$G$8),'TOTAL RECURSOS 2014'!$N:$N)</f>
        <v>0</v>
      </c>
      <c r="M210" s="22">
        <f>+SUMIF('TOTAL RECURSOS 2014'!$P:$P,CONCATENATE("K024",$A210,4,$H$8),'TOTAL RECURSOS 2014'!$N:$N)</f>
        <v>0</v>
      </c>
    </row>
    <row r="211" spans="1:13" ht="17.100000000000001" customHeight="1" x14ac:dyDescent="0.25">
      <c r="A211" s="28" t="s">
        <v>106</v>
      </c>
      <c r="B211" s="29" t="s">
        <v>361</v>
      </c>
      <c r="C211" s="22">
        <f>+SUM(D211:M211)</f>
        <v>1400000</v>
      </c>
      <c r="D211" s="22">
        <f>+SUMIF('TOTAL RECURSOS 2014'!$P:$P,CONCATENATE("O001",$A211,1,$F$8),'TOTAL RECURSOS 2014'!$N:$N)</f>
        <v>0</v>
      </c>
      <c r="E211" s="22">
        <f>+SUMIF('TOTAL RECURSOS 2014'!$P:$P,CONCATENATE("M001",$A211,1,$F$8),'TOTAL RECURSOS 2014'!$N:$N)</f>
        <v>0</v>
      </c>
      <c r="F211" s="22">
        <f>+SUMIF('TOTAL RECURSOS 2014'!$P:$P,CONCATENATE("E006",$A211,1,$F$8),'TOTAL RECURSOS 2014'!$N:$N)</f>
        <v>0</v>
      </c>
      <c r="G211" s="22">
        <f>+SUMIF('TOTAL RECURSOS 2014'!$P:$P,CONCATENATE("E006",$A211,1,$G$8),'TOTAL RECURSOS 2014'!$N:$N)</f>
        <v>0</v>
      </c>
      <c r="H211" s="22">
        <f>+SUMIF('TOTAL RECURSOS 2014'!$P:$P,CONCATENATE("K024",$A211,1,$H$8),'TOTAL RECURSOS 2014'!$N:$N)</f>
        <v>0</v>
      </c>
      <c r="I211" s="22">
        <f>+SUMIF('TOTAL RECURSOS 2014'!$P:$P,CONCATENATE("O001",$A211,4,$F$8),'TOTAL RECURSOS 2014'!$N:$N)</f>
        <v>0</v>
      </c>
      <c r="J211" s="22">
        <f>+SUMIF('TOTAL RECURSOS 2014'!$P:$P,CONCATENATE("M001",$A211,4,$F$8),'TOTAL RECURSOS 2014'!$N:$N)</f>
        <v>0</v>
      </c>
      <c r="K211" s="22">
        <f>+SUMIF('TOTAL RECURSOS 2014'!$P:$P,CONCATENATE("E006",$A211,4,$F$8),'TOTAL RECURSOS 2014'!$N:$N)</f>
        <v>1400000</v>
      </c>
      <c r="L211" s="22">
        <f>+SUMIF('TOTAL RECURSOS 2014'!$P:$P,CONCATENATE("E006",$A211,4,$G$8),'TOTAL RECURSOS 2014'!$N:$N)</f>
        <v>0</v>
      </c>
      <c r="M211" s="22">
        <f>+SUMIF('TOTAL RECURSOS 2014'!$P:$P,CONCATENATE("K024",$A211,4,$H$8),'TOTAL RECURSOS 2014'!$N:$N)</f>
        <v>0</v>
      </c>
    </row>
    <row r="212" spans="1:13" ht="17.100000000000001" customHeight="1" x14ac:dyDescent="0.25">
      <c r="A212" s="27" t="s">
        <v>191</v>
      </c>
      <c r="B212" s="21" t="s">
        <v>362</v>
      </c>
      <c r="C212" s="22">
        <f t="shared" ref="C212:M212" si="87">+C213+C214+C215</f>
        <v>1358200</v>
      </c>
      <c r="D212" s="22">
        <f t="shared" si="87"/>
        <v>0</v>
      </c>
      <c r="E212" s="22">
        <f t="shared" si="87"/>
        <v>0</v>
      </c>
      <c r="F212" s="22">
        <f t="shared" si="87"/>
        <v>0</v>
      </c>
      <c r="G212" s="22">
        <f t="shared" si="87"/>
        <v>0</v>
      </c>
      <c r="H212" s="22">
        <f t="shared" si="87"/>
        <v>0</v>
      </c>
      <c r="I212" s="22">
        <f t="shared" si="87"/>
        <v>15000</v>
      </c>
      <c r="J212" s="22">
        <f t="shared" si="87"/>
        <v>100000</v>
      </c>
      <c r="K212" s="22">
        <f t="shared" si="87"/>
        <v>1243200</v>
      </c>
      <c r="L212" s="22">
        <f t="shared" si="87"/>
        <v>0</v>
      </c>
      <c r="M212" s="22">
        <f t="shared" si="87"/>
        <v>0</v>
      </c>
    </row>
    <row r="213" spans="1:13" ht="17.100000000000001" customHeight="1" x14ac:dyDescent="0.25">
      <c r="A213" s="28" t="s">
        <v>68</v>
      </c>
      <c r="B213" s="21" t="s">
        <v>363</v>
      </c>
      <c r="C213" s="22">
        <f>+SUM(D213:M213)</f>
        <v>873200</v>
      </c>
      <c r="D213" s="22">
        <f>+SUMIF('TOTAL RECURSOS 2014'!$P:$P,CONCATENATE("O001",$A213,1,$F$8),'TOTAL RECURSOS 2014'!$N:$N)</f>
        <v>0</v>
      </c>
      <c r="E213" s="22">
        <f>+SUMIF('TOTAL RECURSOS 2014'!$P:$P,CONCATENATE("M001",$A213,1,$F$8),'TOTAL RECURSOS 2014'!$N:$N)</f>
        <v>0</v>
      </c>
      <c r="F213" s="22">
        <f>+SUMIF('TOTAL RECURSOS 2014'!$P:$P,CONCATENATE("E006",$A213,1,$F$8),'TOTAL RECURSOS 2014'!$N:$N)</f>
        <v>0</v>
      </c>
      <c r="G213" s="22">
        <f>+SUMIF('TOTAL RECURSOS 2014'!$P:$P,CONCATENATE("E006",$A213,1,$G$8),'TOTAL RECURSOS 2014'!$N:$N)</f>
        <v>0</v>
      </c>
      <c r="H213" s="22">
        <f>+SUMIF('TOTAL RECURSOS 2014'!$P:$P,CONCATENATE("K024",$A213,1,$H$8),'TOTAL RECURSOS 2014'!$N:$N)</f>
        <v>0</v>
      </c>
      <c r="I213" s="22">
        <f>+SUMIF('TOTAL RECURSOS 2014'!$P:$P,CONCATENATE("O001",$A213,4,$F$8),'TOTAL RECURSOS 2014'!$N:$N)</f>
        <v>0</v>
      </c>
      <c r="J213" s="22">
        <f>+SUMIF('TOTAL RECURSOS 2014'!$P:$P,CONCATENATE("M001",$A213,4,$F$8),'TOTAL RECURSOS 2014'!$N:$N)</f>
        <v>50000</v>
      </c>
      <c r="K213" s="22">
        <f>+SUMIF('TOTAL RECURSOS 2014'!$P:$P,CONCATENATE("E006",$A213,4,$F$8),'TOTAL RECURSOS 2014'!$N:$N)</f>
        <v>823200</v>
      </c>
      <c r="L213" s="22">
        <f>+SUMIF('TOTAL RECURSOS 2014'!$P:$P,CONCATENATE("E006",$A213,4,$G$8),'TOTAL RECURSOS 2014'!$N:$N)</f>
        <v>0</v>
      </c>
      <c r="M213" s="22">
        <f>+SUMIF('TOTAL RECURSOS 2014'!$P:$P,CONCATENATE("K024",$A213,4,$H$8),'TOTAL RECURSOS 2014'!$N:$N)</f>
        <v>0</v>
      </c>
    </row>
    <row r="214" spans="1:13" ht="17.100000000000001" customHeight="1" x14ac:dyDescent="0.25">
      <c r="A214" s="28" t="s">
        <v>61</v>
      </c>
      <c r="B214" s="29" t="s">
        <v>364</v>
      </c>
      <c r="C214" s="22">
        <f>+SUM(D214:M214)</f>
        <v>335000</v>
      </c>
      <c r="D214" s="22">
        <f>+SUMIF('TOTAL RECURSOS 2014'!$P:$P,CONCATENATE("O001",$A214,1,$F$8),'TOTAL RECURSOS 2014'!$N:$N)</f>
        <v>0</v>
      </c>
      <c r="E214" s="22">
        <f>+SUMIF('TOTAL RECURSOS 2014'!$P:$P,CONCATENATE("M001",$A214,1,$F$8),'TOTAL RECURSOS 2014'!$N:$N)</f>
        <v>0</v>
      </c>
      <c r="F214" s="22">
        <f>+SUMIF('TOTAL RECURSOS 2014'!$P:$P,CONCATENATE("E006",$A214,1,$F$8),'TOTAL RECURSOS 2014'!$N:$N)</f>
        <v>0</v>
      </c>
      <c r="G214" s="22">
        <f>+SUMIF('TOTAL RECURSOS 2014'!$P:$P,CONCATENATE("E006",$A214,1,$G$8),'TOTAL RECURSOS 2014'!$N:$N)</f>
        <v>0</v>
      </c>
      <c r="H214" s="22">
        <f>+SUMIF('TOTAL RECURSOS 2014'!$P:$P,CONCATENATE("K024",$A214,1,$H$8),'TOTAL RECURSOS 2014'!$N:$N)</f>
        <v>0</v>
      </c>
      <c r="I214" s="22">
        <f>+SUMIF('TOTAL RECURSOS 2014'!$P:$P,CONCATENATE("O001",$A214,4,$F$8),'TOTAL RECURSOS 2014'!$N:$N)</f>
        <v>15000</v>
      </c>
      <c r="J214" s="22">
        <f>+SUMIF('TOTAL RECURSOS 2014'!$P:$P,CONCATENATE("M001",$A214,4,$F$8),'TOTAL RECURSOS 2014'!$N:$N)</f>
        <v>50000</v>
      </c>
      <c r="K214" s="22">
        <f>+SUMIF('TOTAL RECURSOS 2014'!$P:$P,CONCATENATE("E006",$A214,4,$F$8),'TOTAL RECURSOS 2014'!$N:$N)</f>
        <v>270000</v>
      </c>
      <c r="L214" s="22">
        <f>+SUMIF('TOTAL RECURSOS 2014'!$P:$P,CONCATENATE("E006",$A214,4,$G$8),'TOTAL RECURSOS 2014'!$N:$N)</f>
        <v>0</v>
      </c>
      <c r="M214" s="22">
        <f>+SUMIF('TOTAL RECURSOS 2014'!$P:$P,CONCATENATE("K024",$A214,4,$H$8),'TOTAL RECURSOS 2014'!$N:$N)</f>
        <v>0</v>
      </c>
    </row>
    <row r="215" spans="1:13" ht="17.100000000000001" customHeight="1" x14ac:dyDescent="0.25">
      <c r="A215" s="28" t="s">
        <v>107</v>
      </c>
      <c r="B215" s="29" t="s">
        <v>365</v>
      </c>
      <c r="C215" s="22">
        <f>+SUM(D215:M215)</f>
        <v>150000</v>
      </c>
      <c r="D215" s="22">
        <f>+SUMIF('TOTAL RECURSOS 2014'!$P:$P,CONCATENATE("O001",$A215,1,$F$8),'TOTAL RECURSOS 2014'!$N:$N)</f>
        <v>0</v>
      </c>
      <c r="E215" s="22">
        <f>+SUMIF('TOTAL RECURSOS 2014'!$P:$P,CONCATENATE("M001",$A215,1,$F$8),'TOTAL RECURSOS 2014'!$N:$N)</f>
        <v>0</v>
      </c>
      <c r="F215" s="22">
        <f>+SUMIF('TOTAL RECURSOS 2014'!$P:$P,CONCATENATE("E006",$A215,1,$F$8),'TOTAL RECURSOS 2014'!$N:$N)</f>
        <v>0</v>
      </c>
      <c r="G215" s="22">
        <f>+SUMIF('TOTAL RECURSOS 2014'!$P:$P,CONCATENATE("E006",$A215,1,$G$8),'TOTAL RECURSOS 2014'!$N:$N)</f>
        <v>0</v>
      </c>
      <c r="H215" s="22">
        <f>+SUMIF('TOTAL RECURSOS 2014'!$P:$P,CONCATENATE("K024",$A215,1,$H$8),'TOTAL RECURSOS 2014'!$N:$N)</f>
        <v>0</v>
      </c>
      <c r="I215" s="22">
        <f>+SUMIF('TOTAL RECURSOS 2014'!$P:$P,CONCATENATE("O001",$A215,4,$F$8),'TOTAL RECURSOS 2014'!$N:$N)</f>
        <v>0</v>
      </c>
      <c r="J215" s="22">
        <f>+SUMIF('TOTAL RECURSOS 2014'!$P:$P,CONCATENATE("M001",$A215,4,$F$8),'TOTAL RECURSOS 2014'!$N:$N)</f>
        <v>0</v>
      </c>
      <c r="K215" s="22">
        <f>+SUMIF('TOTAL RECURSOS 2014'!$P:$P,CONCATENATE("E006",$A215,4,$F$8),'TOTAL RECURSOS 2014'!$N:$N)</f>
        <v>150000</v>
      </c>
      <c r="L215" s="22">
        <f>+SUMIF('TOTAL RECURSOS 2014'!$P:$P,CONCATENATE("E006",$A215,4,$G$8),'TOTAL RECURSOS 2014'!$N:$N)</f>
        <v>0</v>
      </c>
      <c r="M215" s="22">
        <f>+SUMIF('TOTAL RECURSOS 2014'!$P:$P,CONCATENATE("K024",$A215,4,$H$8),'TOTAL RECURSOS 2014'!$N:$N)</f>
        <v>0</v>
      </c>
    </row>
    <row r="216" spans="1:13" ht="17.100000000000001" customHeight="1" x14ac:dyDescent="0.25">
      <c r="A216" s="27" t="s">
        <v>192</v>
      </c>
      <c r="B216" s="21" t="s">
        <v>366</v>
      </c>
      <c r="C216" s="22">
        <f t="shared" ref="C216:M216" si="88">+C217+C218</f>
        <v>4656300</v>
      </c>
      <c r="D216" s="22">
        <f t="shared" si="88"/>
        <v>0</v>
      </c>
      <c r="E216" s="22">
        <f t="shared" si="88"/>
        <v>0</v>
      </c>
      <c r="F216" s="22">
        <f t="shared" si="88"/>
        <v>0</v>
      </c>
      <c r="G216" s="22">
        <f t="shared" si="88"/>
        <v>0</v>
      </c>
      <c r="H216" s="22">
        <f t="shared" si="88"/>
        <v>0</v>
      </c>
      <c r="I216" s="22">
        <f t="shared" si="88"/>
        <v>35000</v>
      </c>
      <c r="J216" s="22">
        <f t="shared" si="88"/>
        <v>180000</v>
      </c>
      <c r="K216" s="22">
        <f t="shared" si="88"/>
        <v>4441300</v>
      </c>
      <c r="L216" s="22">
        <f t="shared" si="88"/>
        <v>0</v>
      </c>
      <c r="M216" s="22">
        <f t="shared" si="88"/>
        <v>0</v>
      </c>
    </row>
    <row r="217" spans="1:13" ht="17.100000000000001" customHeight="1" x14ac:dyDescent="0.25">
      <c r="A217" s="28" t="s">
        <v>69</v>
      </c>
      <c r="B217" s="21" t="s">
        <v>367</v>
      </c>
      <c r="C217" s="22">
        <f>+SUM(D217:M217)</f>
        <v>3861300</v>
      </c>
      <c r="D217" s="22">
        <f>+SUMIF('TOTAL RECURSOS 2014'!$P:$P,CONCATENATE("O001",$A217,1,$F$8),'TOTAL RECURSOS 2014'!$N:$N)</f>
        <v>0</v>
      </c>
      <c r="E217" s="22">
        <f>+SUMIF('TOTAL RECURSOS 2014'!$P:$P,CONCATENATE("M001",$A217,1,$F$8),'TOTAL RECURSOS 2014'!$N:$N)</f>
        <v>0</v>
      </c>
      <c r="F217" s="22">
        <f>+SUMIF('TOTAL RECURSOS 2014'!$P:$P,CONCATENATE("E006",$A217,1,$F$8),'TOTAL RECURSOS 2014'!$N:$N)</f>
        <v>0</v>
      </c>
      <c r="G217" s="22">
        <f>+SUMIF('TOTAL RECURSOS 2014'!$P:$P,CONCATENATE("E006",$A217,1,$G$8),'TOTAL RECURSOS 2014'!$N:$N)</f>
        <v>0</v>
      </c>
      <c r="H217" s="22">
        <f>+SUMIF('TOTAL RECURSOS 2014'!$P:$P,CONCATENATE("K024",$A217,1,$H$8),'TOTAL RECURSOS 2014'!$N:$N)</f>
        <v>0</v>
      </c>
      <c r="I217" s="22">
        <f>+SUMIF('TOTAL RECURSOS 2014'!$P:$P,CONCATENATE("O001",$A217,4,$F$8),'TOTAL RECURSOS 2014'!$N:$N)</f>
        <v>0</v>
      </c>
      <c r="J217" s="22">
        <f>+SUMIF('TOTAL RECURSOS 2014'!$P:$P,CONCATENATE("M001",$A217,4,$F$8),'TOTAL RECURSOS 2014'!$N:$N)</f>
        <v>80000</v>
      </c>
      <c r="K217" s="22">
        <f>+SUMIF('TOTAL RECURSOS 2014'!$P:$P,CONCATENATE("E006",$A217,4,$F$8),'TOTAL RECURSOS 2014'!$N:$N)</f>
        <v>3781300</v>
      </c>
      <c r="L217" s="22">
        <f>+SUMIF('TOTAL RECURSOS 2014'!$P:$P,CONCATENATE("E006",$A217,4,$G$8),'TOTAL RECURSOS 2014'!$N:$N)</f>
        <v>0</v>
      </c>
      <c r="M217" s="22">
        <f>+SUMIF('TOTAL RECURSOS 2014'!$P:$P,CONCATENATE("K024",$A217,4,$H$8),'TOTAL RECURSOS 2014'!$N:$N)</f>
        <v>0</v>
      </c>
    </row>
    <row r="218" spans="1:13" ht="17.100000000000001" customHeight="1" x14ac:dyDescent="0.25">
      <c r="A218" s="28" t="s">
        <v>62</v>
      </c>
      <c r="B218" s="21" t="s">
        <v>368</v>
      </c>
      <c r="C218" s="22">
        <f>+SUM(D218:M218)</f>
        <v>795000</v>
      </c>
      <c r="D218" s="22">
        <f>+SUMIF('TOTAL RECURSOS 2014'!$P:$P,CONCATENATE("O001",$A218,1,$F$8),'TOTAL RECURSOS 2014'!$N:$N)</f>
        <v>0</v>
      </c>
      <c r="E218" s="22">
        <f>+SUMIF('TOTAL RECURSOS 2014'!$P:$P,CONCATENATE("M001",$A218,1,$F$8),'TOTAL RECURSOS 2014'!$N:$N)</f>
        <v>0</v>
      </c>
      <c r="F218" s="22">
        <f>+SUMIF('TOTAL RECURSOS 2014'!$P:$P,CONCATENATE("E006",$A218,1,$F$8),'TOTAL RECURSOS 2014'!$N:$N)</f>
        <v>0</v>
      </c>
      <c r="G218" s="22">
        <f>+SUMIF('TOTAL RECURSOS 2014'!$P:$P,CONCATENATE("E006",$A218,1,$G$8),'TOTAL RECURSOS 2014'!$N:$N)</f>
        <v>0</v>
      </c>
      <c r="H218" s="22">
        <f>+SUMIF('TOTAL RECURSOS 2014'!$P:$P,CONCATENATE("K024",$A218,1,$H$8),'TOTAL RECURSOS 2014'!$N:$N)</f>
        <v>0</v>
      </c>
      <c r="I218" s="22">
        <f>+SUMIF('TOTAL RECURSOS 2014'!$P:$P,CONCATENATE("O001",$A218,4,$F$8),'TOTAL RECURSOS 2014'!$N:$N)</f>
        <v>35000</v>
      </c>
      <c r="J218" s="22">
        <f>+SUMIF('TOTAL RECURSOS 2014'!$P:$P,CONCATENATE("M001",$A218,4,$F$8),'TOTAL RECURSOS 2014'!$N:$N)</f>
        <v>100000</v>
      </c>
      <c r="K218" s="22">
        <f>+SUMIF('TOTAL RECURSOS 2014'!$P:$P,CONCATENATE("E006",$A218,4,$F$8),'TOTAL RECURSOS 2014'!$N:$N)</f>
        <v>660000</v>
      </c>
      <c r="L218" s="22">
        <f>+SUMIF('TOTAL RECURSOS 2014'!$P:$P,CONCATENATE("E006",$A218,4,$G$8),'TOTAL RECURSOS 2014'!$N:$N)</f>
        <v>0</v>
      </c>
      <c r="M218" s="22">
        <f>+SUMIF('TOTAL RECURSOS 2014'!$P:$P,CONCATENATE("K024",$A218,4,$H$8),'TOTAL RECURSOS 2014'!$N:$N)</f>
        <v>0</v>
      </c>
    </row>
    <row r="219" spans="1:13" ht="17.100000000000001" customHeight="1" x14ac:dyDescent="0.25">
      <c r="A219" s="27" t="s">
        <v>193</v>
      </c>
      <c r="B219" s="21" t="s">
        <v>369</v>
      </c>
      <c r="C219" s="22">
        <f t="shared" ref="C219:M219" si="89">+C220</f>
        <v>1000000</v>
      </c>
      <c r="D219" s="22">
        <f t="shared" si="89"/>
        <v>0</v>
      </c>
      <c r="E219" s="22">
        <f t="shared" si="89"/>
        <v>0</v>
      </c>
      <c r="F219" s="22">
        <f t="shared" si="89"/>
        <v>0</v>
      </c>
      <c r="G219" s="22">
        <f t="shared" si="89"/>
        <v>0</v>
      </c>
      <c r="H219" s="22">
        <f t="shared" si="89"/>
        <v>0</v>
      </c>
      <c r="I219" s="22">
        <f t="shared" si="89"/>
        <v>0</v>
      </c>
      <c r="J219" s="22">
        <f t="shared" si="89"/>
        <v>0</v>
      </c>
      <c r="K219" s="22">
        <f t="shared" si="89"/>
        <v>1000000</v>
      </c>
      <c r="L219" s="22">
        <f t="shared" si="89"/>
        <v>0</v>
      </c>
      <c r="M219" s="22">
        <f t="shared" si="89"/>
        <v>0</v>
      </c>
    </row>
    <row r="220" spans="1:13" ht="17.100000000000001" customHeight="1" x14ac:dyDescent="0.25">
      <c r="A220" s="28" t="s">
        <v>108</v>
      </c>
      <c r="B220" s="29" t="s">
        <v>370</v>
      </c>
      <c r="C220" s="22">
        <f>+SUM(D220:M220)</f>
        <v>1000000</v>
      </c>
      <c r="D220" s="22">
        <f>+SUMIF('TOTAL RECURSOS 2014'!$P:$P,CONCATENATE("O001",$A220,1,$F$8),'TOTAL RECURSOS 2014'!$N:$N)</f>
        <v>0</v>
      </c>
      <c r="E220" s="22">
        <f>+SUMIF('TOTAL RECURSOS 2014'!$P:$P,CONCATENATE("M001",$A220,1,$F$8),'TOTAL RECURSOS 2014'!$N:$N)</f>
        <v>0</v>
      </c>
      <c r="F220" s="22">
        <f>+SUMIF('TOTAL RECURSOS 2014'!$P:$P,CONCATENATE("E006",$A220,1,$F$8),'TOTAL RECURSOS 2014'!$N:$N)</f>
        <v>0</v>
      </c>
      <c r="G220" s="22">
        <f>+SUMIF('TOTAL RECURSOS 2014'!$P:$P,CONCATENATE("E006",$A220,1,$G$8),'TOTAL RECURSOS 2014'!$N:$N)</f>
        <v>0</v>
      </c>
      <c r="H220" s="22">
        <f>+SUMIF('TOTAL RECURSOS 2014'!$P:$P,CONCATENATE("K024",$A220,1,$H$8),'TOTAL RECURSOS 2014'!$N:$N)</f>
        <v>0</v>
      </c>
      <c r="I220" s="22">
        <f>+SUMIF('TOTAL RECURSOS 2014'!$P:$P,CONCATENATE("O001",$A220,4,$F$8),'TOTAL RECURSOS 2014'!$N:$N)</f>
        <v>0</v>
      </c>
      <c r="J220" s="22">
        <f>+SUMIF('TOTAL RECURSOS 2014'!$P:$P,CONCATENATE("M001",$A220,4,$F$8),'TOTAL RECURSOS 2014'!$N:$N)</f>
        <v>0</v>
      </c>
      <c r="K220" s="22">
        <f>+SUMIF('TOTAL RECURSOS 2014'!$P:$P,CONCATENATE("E006",$A220,4,$F$8),'TOTAL RECURSOS 2014'!$N:$N)</f>
        <v>1000000</v>
      </c>
      <c r="L220" s="22">
        <f>+SUMIF('TOTAL RECURSOS 2014'!$P:$P,CONCATENATE("E006",$A220,4,$G$8),'TOTAL RECURSOS 2014'!$N:$N)</f>
        <v>0</v>
      </c>
      <c r="M220" s="22">
        <f>+SUMIF('TOTAL RECURSOS 2014'!$P:$P,CONCATENATE("K024",$A220,4,$H$8),'TOTAL RECURSOS 2014'!$N:$N)</f>
        <v>0</v>
      </c>
    </row>
    <row r="221" spans="1:13" s="9" customFormat="1" ht="17.100000000000001" customHeight="1" x14ac:dyDescent="0.2">
      <c r="A221" s="26">
        <v>3800</v>
      </c>
      <c r="B221" s="19" t="s">
        <v>371</v>
      </c>
      <c r="C221" s="20">
        <f t="shared" ref="C221:M221" si="90">+C222+C224+C226</f>
        <v>2530000</v>
      </c>
      <c r="D221" s="20">
        <f t="shared" si="90"/>
        <v>0</v>
      </c>
      <c r="E221" s="20">
        <f t="shared" si="90"/>
        <v>0</v>
      </c>
      <c r="F221" s="20">
        <f t="shared" si="90"/>
        <v>0</v>
      </c>
      <c r="G221" s="20">
        <f t="shared" si="90"/>
        <v>0</v>
      </c>
      <c r="H221" s="20">
        <f t="shared" si="90"/>
        <v>0</v>
      </c>
      <c r="I221" s="20">
        <f t="shared" si="90"/>
        <v>0</v>
      </c>
      <c r="J221" s="20">
        <f t="shared" si="90"/>
        <v>0</v>
      </c>
      <c r="K221" s="20">
        <f t="shared" si="90"/>
        <v>2530000</v>
      </c>
      <c r="L221" s="20">
        <f t="shared" si="90"/>
        <v>0</v>
      </c>
      <c r="M221" s="20">
        <f t="shared" si="90"/>
        <v>0</v>
      </c>
    </row>
    <row r="222" spans="1:13" ht="17.100000000000001" customHeight="1" x14ac:dyDescent="0.25">
      <c r="A222" s="27" t="s">
        <v>194</v>
      </c>
      <c r="B222" s="21" t="s">
        <v>372</v>
      </c>
      <c r="C222" s="22">
        <f t="shared" ref="C222:M222" si="91">+C223</f>
        <v>30000</v>
      </c>
      <c r="D222" s="22">
        <f t="shared" si="91"/>
        <v>0</v>
      </c>
      <c r="E222" s="22">
        <f t="shared" si="91"/>
        <v>0</v>
      </c>
      <c r="F222" s="22">
        <f t="shared" si="91"/>
        <v>0</v>
      </c>
      <c r="G222" s="22">
        <f t="shared" si="91"/>
        <v>0</v>
      </c>
      <c r="H222" s="22">
        <f t="shared" si="91"/>
        <v>0</v>
      </c>
      <c r="I222" s="22">
        <f t="shared" si="91"/>
        <v>0</v>
      </c>
      <c r="J222" s="22">
        <f t="shared" si="91"/>
        <v>0</v>
      </c>
      <c r="K222" s="22">
        <f t="shared" si="91"/>
        <v>30000</v>
      </c>
      <c r="L222" s="22">
        <f t="shared" si="91"/>
        <v>0</v>
      </c>
      <c r="M222" s="22">
        <f t="shared" si="91"/>
        <v>0</v>
      </c>
    </row>
    <row r="223" spans="1:13" ht="17.100000000000001" customHeight="1" x14ac:dyDescent="0.25">
      <c r="A223" s="28" t="s">
        <v>70</v>
      </c>
      <c r="B223" s="21" t="s">
        <v>373</v>
      </c>
      <c r="C223" s="22">
        <f>+SUM(D223:M223)</f>
        <v>30000</v>
      </c>
      <c r="D223" s="22">
        <f>+SUMIF('TOTAL RECURSOS 2014'!$P:$P,CONCATENATE("O001",$A223,1,$F$8),'TOTAL RECURSOS 2014'!$N:$N)</f>
        <v>0</v>
      </c>
      <c r="E223" s="22">
        <f>+SUMIF('TOTAL RECURSOS 2014'!$P:$P,CONCATENATE("M001",$A223,1,$F$8),'TOTAL RECURSOS 2014'!$N:$N)</f>
        <v>0</v>
      </c>
      <c r="F223" s="22">
        <f>+SUMIF('TOTAL RECURSOS 2014'!$P:$P,CONCATENATE("E006",$A223,1,$F$8),'TOTAL RECURSOS 2014'!$N:$N)</f>
        <v>0</v>
      </c>
      <c r="G223" s="22">
        <f>+SUMIF('TOTAL RECURSOS 2014'!$P:$P,CONCATENATE("E006",$A223,1,$G$8),'TOTAL RECURSOS 2014'!$N:$N)</f>
        <v>0</v>
      </c>
      <c r="H223" s="22">
        <f>+SUMIF('TOTAL RECURSOS 2014'!$P:$P,CONCATENATE("K024",$A223,1,$H$8),'TOTAL RECURSOS 2014'!$N:$N)</f>
        <v>0</v>
      </c>
      <c r="I223" s="22">
        <f>+SUMIF('TOTAL RECURSOS 2014'!$P:$P,CONCATENATE("O001",$A223,4,$F$8),'TOTAL RECURSOS 2014'!$N:$N)</f>
        <v>0</v>
      </c>
      <c r="J223" s="22">
        <f>+SUMIF('TOTAL RECURSOS 2014'!$P:$P,CONCATENATE("M001",$A223,4,$F$8),'TOTAL RECURSOS 2014'!$N:$N)</f>
        <v>0</v>
      </c>
      <c r="K223" s="22">
        <f>+SUMIF('TOTAL RECURSOS 2014'!$P:$P,CONCATENATE("E006",$A223,4,$F$8),'TOTAL RECURSOS 2014'!$N:$N)</f>
        <v>30000</v>
      </c>
      <c r="L223" s="22">
        <f>+SUMIF('TOTAL RECURSOS 2014'!$P:$P,CONCATENATE("E006",$A223,4,$G$8),'TOTAL RECURSOS 2014'!$N:$N)</f>
        <v>0</v>
      </c>
      <c r="M223" s="22">
        <f>+SUMIF('TOTAL RECURSOS 2014'!$P:$P,CONCATENATE("K024",$A223,4,$H$8),'TOTAL RECURSOS 2014'!$N:$N)</f>
        <v>0</v>
      </c>
    </row>
    <row r="224" spans="1:13" ht="17.100000000000001" customHeight="1" x14ac:dyDescent="0.25">
      <c r="A224" s="27" t="s">
        <v>195</v>
      </c>
      <c r="B224" s="21" t="s">
        <v>374</v>
      </c>
      <c r="C224" s="22">
        <f t="shared" ref="C224:M224" si="92">+C225</f>
        <v>2500000</v>
      </c>
      <c r="D224" s="22">
        <f t="shared" si="92"/>
        <v>0</v>
      </c>
      <c r="E224" s="22">
        <f t="shared" si="92"/>
        <v>0</v>
      </c>
      <c r="F224" s="22">
        <f t="shared" si="92"/>
        <v>0</v>
      </c>
      <c r="G224" s="22">
        <f t="shared" si="92"/>
        <v>0</v>
      </c>
      <c r="H224" s="22">
        <f t="shared" si="92"/>
        <v>0</v>
      </c>
      <c r="I224" s="22">
        <f t="shared" si="92"/>
        <v>0</v>
      </c>
      <c r="J224" s="22">
        <f t="shared" si="92"/>
        <v>0</v>
      </c>
      <c r="K224" s="22">
        <f t="shared" si="92"/>
        <v>2500000</v>
      </c>
      <c r="L224" s="22">
        <f t="shared" si="92"/>
        <v>0</v>
      </c>
      <c r="M224" s="22">
        <f t="shared" si="92"/>
        <v>0</v>
      </c>
    </row>
    <row r="225" spans="1:13" ht="17.100000000000001" customHeight="1" x14ac:dyDescent="0.25">
      <c r="A225" s="28" t="s">
        <v>109</v>
      </c>
      <c r="B225" s="21" t="s">
        <v>374</v>
      </c>
      <c r="C225" s="22">
        <f>+SUM(D225:M225)</f>
        <v>2500000</v>
      </c>
      <c r="D225" s="22">
        <f>+SUMIF('TOTAL RECURSOS 2014'!$P:$P,CONCATENATE("O001",$A225,1,$F$8),'TOTAL RECURSOS 2014'!$N:$N)</f>
        <v>0</v>
      </c>
      <c r="E225" s="22">
        <f>+SUMIF('TOTAL RECURSOS 2014'!$P:$P,CONCATENATE("M001",$A225,1,$F$8),'TOTAL RECURSOS 2014'!$N:$N)</f>
        <v>0</v>
      </c>
      <c r="F225" s="22">
        <f>+SUMIF('TOTAL RECURSOS 2014'!$P:$P,CONCATENATE("E006",$A225,1,$F$8),'TOTAL RECURSOS 2014'!$N:$N)</f>
        <v>0</v>
      </c>
      <c r="G225" s="22">
        <f>+SUMIF('TOTAL RECURSOS 2014'!$P:$P,CONCATENATE("E006",$A225,1,$G$8),'TOTAL RECURSOS 2014'!$N:$N)</f>
        <v>0</v>
      </c>
      <c r="H225" s="22">
        <f>+SUMIF('TOTAL RECURSOS 2014'!$P:$P,CONCATENATE("K024",$A225,1,$H$8),'TOTAL RECURSOS 2014'!$N:$N)</f>
        <v>0</v>
      </c>
      <c r="I225" s="22">
        <f>+SUMIF('TOTAL RECURSOS 2014'!$P:$P,CONCATENATE("O001",$A225,4,$F$8),'TOTAL RECURSOS 2014'!$N:$N)</f>
        <v>0</v>
      </c>
      <c r="J225" s="22">
        <f>+SUMIF('TOTAL RECURSOS 2014'!$P:$P,CONCATENATE("M001",$A225,4,$F$8),'TOTAL RECURSOS 2014'!$N:$N)</f>
        <v>0</v>
      </c>
      <c r="K225" s="22">
        <f>+SUMIF('TOTAL RECURSOS 2014'!$P:$P,CONCATENATE("E006",$A225,4,$F$8),'TOTAL RECURSOS 2014'!$N:$N)</f>
        <v>2500000</v>
      </c>
      <c r="L225" s="22">
        <f>+SUMIF('TOTAL RECURSOS 2014'!$P:$P,CONCATENATE("E006",$A225,4,$G$8),'TOTAL RECURSOS 2014'!$N:$N)</f>
        <v>0</v>
      </c>
      <c r="M225" s="22">
        <f>+SUMIF('TOTAL RECURSOS 2014'!$P:$P,CONCATENATE("K024",$A225,4,$H$8),'TOTAL RECURSOS 2014'!$N:$N)</f>
        <v>0</v>
      </c>
    </row>
    <row r="226" spans="1:13" ht="17.100000000000001" customHeight="1" x14ac:dyDescent="0.25">
      <c r="A226" s="27" t="s">
        <v>196</v>
      </c>
      <c r="B226" s="21" t="s">
        <v>375</v>
      </c>
      <c r="C226" s="22">
        <f t="shared" ref="C226:M226" si="93">+C227</f>
        <v>0</v>
      </c>
      <c r="D226" s="22">
        <f t="shared" si="93"/>
        <v>0</v>
      </c>
      <c r="E226" s="22">
        <f t="shared" si="93"/>
        <v>0</v>
      </c>
      <c r="F226" s="22">
        <f t="shared" si="93"/>
        <v>0</v>
      </c>
      <c r="G226" s="22">
        <f t="shared" si="93"/>
        <v>0</v>
      </c>
      <c r="H226" s="22">
        <f t="shared" si="93"/>
        <v>0</v>
      </c>
      <c r="I226" s="22">
        <f t="shared" si="93"/>
        <v>0</v>
      </c>
      <c r="J226" s="22">
        <f t="shared" si="93"/>
        <v>0</v>
      </c>
      <c r="K226" s="22">
        <f t="shared" si="93"/>
        <v>0</v>
      </c>
      <c r="L226" s="22">
        <f t="shared" si="93"/>
        <v>0</v>
      </c>
      <c r="M226" s="22">
        <f t="shared" si="93"/>
        <v>0</v>
      </c>
    </row>
    <row r="227" spans="1:13" ht="17.100000000000001" customHeight="1" x14ac:dyDescent="0.25">
      <c r="A227" s="28" t="s">
        <v>110</v>
      </c>
      <c r="B227" s="21" t="s">
        <v>376</v>
      </c>
      <c r="C227" s="22">
        <f>+SUM(D227:M227)</f>
        <v>0</v>
      </c>
      <c r="D227" s="22">
        <f>+SUMIF('TOTAL RECURSOS 2014'!$P:$P,CONCATENATE("O001",$A227,1,$F$8),'TOTAL RECURSOS 2014'!$N:$N)</f>
        <v>0</v>
      </c>
      <c r="E227" s="22">
        <f>+SUMIF('TOTAL RECURSOS 2014'!$P:$P,CONCATENATE("M001",$A227,1,$F$8),'TOTAL RECURSOS 2014'!$N:$N)</f>
        <v>0</v>
      </c>
      <c r="F227" s="22">
        <f>+SUMIF('TOTAL RECURSOS 2014'!$P:$P,CONCATENATE("E006",$A227,1,$F$8),'TOTAL RECURSOS 2014'!$N:$N)</f>
        <v>0</v>
      </c>
      <c r="G227" s="22">
        <f>+SUMIF('TOTAL RECURSOS 2014'!$P:$P,CONCATENATE("E006",$A227,1,$G$8),'TOTAL RECURSOS 2014'!$N:$N)</f>
        <v>0</v>
      </c>
      <c r="H227" s="22">
        <f>+SUMIF('TOTAL RECURSOS 2014'!$P:$P,CONCATENATE("K024",$A227,1,$H$8),'TOTAL RECURSOS 2014'!$N:$N)</f>
        <v>0</v>
      </c>
      <c r="I227" s="22">
        <f>+SUMIF('TOTAL RECURSOS 2014'!$P:$P,CONCATENATE("O001",$A227,4,$F$8),'TOTAL RECURSOS 2014'!$N:$N)</f>
        <v>0</v>
      </c>
      <c r="J227" s="22">
        <f>+SUMIF('TOTAL RECURSOS 2014'!$P:$P,CONCATENATE("M001",$A227,4,$F$8),'TOTAL RECURSOS 2014'!$N:$N)</f>
        <v>0</v>
      </c>
      <c r="K227" s="22">
        <f>+SUMIF('TOTAL RECURSOS 2014'!$P:$P,CONCATENATE("E006",$A227,4,$F$8),'TOTAL RECURSOS 2014'!$N:$N)</f>
        <v>0</v>
      </c>
      <c r="L227" s="22">
        <f>+SUMIF('TOTAL RECURSOS 2014'!$P:$P,CONCATENATE("E006",$A227,4,$G$8),'TOTAL RECURSOS 2014'!$N:$N)</f>
        <v>0</v>
      </c>
      <c r="M227" s="22">
        <f>+SUMIF('TOTAL RECURSOS 2014'!$P:$P,CONCATENATE("K024",$A227,4,$H$8),'TOTAL RECURSOS 2014'!$N:$N)</f>
        <v>0</v>
      </c>
    </row>
    <row r="228" spans="1:13" s="9" customFormat="1" ht="17.100000000000001" customHeight="1" x14ac:dyDescent="0.2">
      <c r="A228" s="26">
        <v>3900</v>
      </c>
      <c r="B228" s="19" t="s">
        <v>377</v>
      </c>
      <c r="C228" s="20">
        <f t="shared" ref="C228:M228" si="94">+C229+C232+C234+C236</f>
        <v>8419127</v>
      </c>
      <c r="D228" s="20">
        <f t="shared" si="94"/>
        <v>88669</v>
      </c>
      <c r="E228" s="20">
        <f t="shared" si="94"/>
        <v>210007</v>
      </c>
      <c r="F228" s="20">
        <f t="shared" si="94"/>
        <v>2310451</v>
      </c>
      <c r="G228" s="20">
        <f t="shared" si="94"/>
        <v>0</v>
      </c>
      <c r="H228" s="20">
        <f t="shared" si="94"/>
        <v>0</v>
      </c>
      <c r="I228" s="20">
        <f t="shared" si="94"/>
        <v>0</v>
      </c>
      <c r="J228" s="20">
        <f t="shared" si="94"/>
        <v>10000</v>
      </c>
      <c r="K228" s="20">
        <f t="shared" si="94"/>
        <v>5800000</v>
      </c>
      <c r="L228" s="20">
        <f t="shared" si="94"/>
        <v>0</v>
      </c>
      <c r="M228" s="20">
        <f t="shared" si="94"/>
        <v>0</v>
      </c>
    </row>
    <row r="229" spans="1:13" ht="17.100000000000001" customHeight="1" x14ac:dyDescent="0.25">
      <c r="A229" s="27" t="s">
        <v>197</v>
      </c>
      <c r="B229" s="21" t="s">
        <v>378</v>
      </c>
      <c r="C229" s="22">
        <f t="shared" ref="C229:M229" si="95">+C230+C231</f>
        <v>260000</v>
      </c>
      <c r="D229" s="22">
        <f t="shared" si="95"/>
        <v>0</v>
      </c>
      <c r="E229" s="22">
        <f t="shared" si="95"/>
        <v>0</v>
      </c>
      <c r="F229" s="22">
        <f t="shared" si="95"/>
        <v>0</v>
      </c>
      <c r="G229" s="22">
        <f t="shared" si="95"/>
        <v>0</v>
      </c>
      <c r="H229" s="22">
        <f t="shared" si="95"/>
        <v>0</v>
      </c>
      <c r="I229" s="22">
        <f t="shared" si="95"/>
        <v>0</v>
      </c>
      <c r="J229" s="22">
        <f t="shared" si="95"/>
        <v>10000</v>
      </c>
      <c r="K229" s="22">
        <f t="shared" si="95"/>
        <v>250000</v>
      </c>
      <c r="L229" s="22">
        <f t="shared" si="95"/>
        <v>0</v>
      </c>
      <c r="M229" s="22">
        <f t="shared" si="95"/>
        <v>0</v>
      </c>
    </row>
    <row r="230" spans="1:13" ht="17.100000000000001" customHeight="1" x14ac:dyDescent="0.25">
      <c r="A230" s="28" t="s">
        <v>111</v>
      </c>
      <c r="B230" s="21" t="s">
        <v>379</v>
      </c>
      <c r="C230" s="22">
        <f>+SUM(D230:M230)</f>
        <v>100000</v>
      </c>
      <c r="D230" s="22">
        <f>+SUMIF('TOTAL RECURSOS 2014'!$P:$P,CONCATENATE("O001",$A230,1,$F$8),'TOTAL RECURSOS 2014'!$N:$N)</f>
        <v>0</v>
      </c>
      <c r="E230" s="22">
        <f>+SUMIF('TOTAL RECURSOS 2014'!$P:$P,CONCATENATE("M001",$A230,1,$F$8),'TOTAL RECURSOS 2014'!$N:$N)</f>
        <v>0</v>
      </c>
      <c r="F230" s="22">
        <f>+SUMIF('TOTAL RECURSOS 2014'!$P:$P,CONCATENATE("E006",$A230,1,$F$8),'TOTAL RECURSOS 2014'!$N:$N)</f>
        <v>0</v>
      </c>
      <c r="G230" s="22">
        <f>+SUMIF('TOTAL RECURSOS 2014'!$P:$P,CONCATENATE("E006",$A230,1,$G$8),'TOTAL RECURSOS 2014'!$N:$N)</f>
        <v>0</v>
      </c>
      <c r="H230" s="22">
        <f>+SUMIF('TOTAL RECURSOS 2014'!$P:$P,CONCATENATE("K024",$A230,1,$H$8),'TOTAL RECURSOS 2014'!$N:$N)</f>
        <v>0</v>
      </c>
      <c r="I230" s="22">
        <f>+SUMIF('TOTAL RECURSOS 2014'!$P:$P,CONCATENATE("O001",$A230,4,$F$8),'TOTAL RECURSOS 2014'!$N:$N)</f>
        <v>0</v>
      </c>
      <c r="J230" s="22">
        <f>+SUMIF('TOTAL RECURSOS 2014'!$P:$P,CONCATENATE("M001",$A230,4,$F$8),'TOTAL RECURSOS 2014'!$N:$N)</f>
        <v>0</v>
      </c>
      <c r="K230" s="22">
        <f>+SUMIF('TOTAL RECURSOS 2014'!$P:$P,CONCATENATE("E006",$A230,4,$F$8),'TOTAL RECURSOS 2014'!$N:$N)</f>
        <v>100000</v>
      </c>
      <c r="L230" s="22">
        <f>+SUMIF('TOTAL RECURSOS 2014'!$P:$P,CONCATENATE("E006",$A230,4,$G$8),'TOTAL RECURSOS 2014'!$N:$N)</f>
        <v>0</v>
      </c>
      <c r="M230" s="22">
        <f>+SUMIF('TOTAL RECURSOS 2014'!$P:$P,CONCATENATE("K024",$A230,4,$H$8),'TOTAL RECURSOS 2014'!$N:$N)</f>
        <v>0</v>
      </c>
    </row>
    <row r="231" spans="1:13" ht="17.100000000000001" customHeight="1" x14ac:dyDescent="0.25">
      <c r="A231" s="28" t="s">
        <v>71</v>
      </c>
      <c r="B231" s="21" t="s">
        <v>380</v>
      </c>
      <c r="C231" s="22">
        <f>+SUM(D231:M231)</f>
        <v>160000</v>
      </c>
      <c r="D231" s="22">
        <f>+SUMIF('TOTAL RECURSOS 2014'!$P:$P,CONCATENATE("O001",$A231,1,$F$8),'TOTAL RECURSOS 2014'!$N:$N)</f>
        <v>0</v>
      </c>
      <c r="E231" s="22">
        <f>+SUMIF('TOTAL RECURSOS 2014'!$P:$P,CONCATENATE("M001",$A231,1,$F$8),'TOTAL RECURSOS 2014'!$N:$N)</f>
        <v>0</v>
      </c>
      <c r="F231" s="22">
        <f>+SUMIF('TOTAL RECURSOS 2014'!$P:$P,CONCATENATE("E006",$A231,1,$F$8),'TOTAL RECURSOS 2014'!$N:$N)</f>
        <v>0</v>
      </c>
      <c r="G231" s="22">
        <f>+SUMIF('TOTAL RECURSOS 2014'!$P:$P,CONCATENATE("E006",$A231,1,$G$8),'TOTAL RECURSOS 2014'!$N:$N)</f>
        <v>0</v>
      </c>
      <c r="H231" s="22">
        <f>+SUMIF('TOTAL RECURSOS 2014'!$P:$P,CONCATENATE("K024",$A231,1,$H$8),'TOTAL RECURSOS 2014'!$N:$N)</f>
        <v>0</v>
      </c>
      <c r="I231" s="22">
        <f>+SUMIF('TOTAL RECURSOS 2014'!$P:$P,CONCATENATE("O001",$A231,4,$F$8),'TOTAL RECURSOS 2014'!$N:$N)</f>
        <v>0</v>
      </c>
      <c r="J231" s="22">
        <f>+SUMIF('TOTAL RECURSOS 2014'!$P:$P,CONCATENATE("M001",$A231,4,$F$8),'TOTAL RECURSOS 2014'!$N:$N)</f>
        <v>10000</v>
      </c>
      <c r="K231" s="22">
        <f>+SUMIF('TOTAL RECURSOS 2014'!$P:$P,CONCATENATE("E006",$A231,4,$F$8),'TOTAL RECURSOS 2014'!$N:$N)</f>
        <v>150000</v>
      </c>
      <c r="L231" s="22">
        <f>+SUMIF('TOTAL RECURSOS 2014'!$P:$P,CONCATENATE("E006",$A231,4,$G$8),'TOTAL RECURSOS 2014'!$N:$N)</f>
        <v>0</v>
      </c>
      <c r="M231" s="22">
        <f>+SUMIF('TOTAL RECURSOS 2014'!$P:$P,CONCATENATE("K024",$A231,4,$H$8),'TOTAL RECURSOS 2014'!$N:$N)</f>
        <v>0</v>
      </c>
    </row>
    <row r="232" spans="1:13" ht="17.100000000000001" customHeight="1" x14ac:dyDescent="0.25">
      <c r="A232" s="27" t="s">
        <v>198</v>
      </c>
      <c r="B232" s="21" t="s">
        <v>381</v>
      </c>
      <c r="C232" s="22">
        <f t="shared" ref="C232:M232" si="96">+C233</f>
        <v>550000</v>
      </c>
      <c r="D232" s="22">
        <f t="shared" si="96"/>
        <v>0</v>
      </c>
      <c r="E232" s="22">
        <f t="shared" si="96"/>
        <v>0</v>
      </c>
      <c r="F232" s="22">
        <f t="shared" si="96"/>
        <v>0</v>
      </c>
      <c r="G232" s="22">
        <f t="shared" si="96"/>
        <v>0</v>
      </c>
      <c r="H232" s="22">
        <f t="shared" si="96"/>
        <v>0</v>
      </c>
      <c r="I232" s="22">
        <f t="shared" si="96"/>
        <v>0</v>
      </c>
      <c r="J232" s="22">
        <f t="shared" si="96"/>
        <v>0</v>
      </c>
      <c r="K232" s="22">
        <f t="shared" si="96"/>
        <v>550000</v>
      </c>
      <c r="L232" s="22">
        <f t="shared" si="96"/>
        <v>0</v>
      </c>
      <c r="M232" s="22">
        <f t="shared" si="96"/>
        <v>0</v>
      </c>
    </row>
    <row r="233" spans="1:13" ht="17.100000000000001" customHeight="1" x14ac:dyDescent="0.25">
      <c r="A233" s="28" t="s">
        <v>112</v>
      </c>
      <c r="B233" s="21" t="s">
        <v>381</v>
      </c>
      <c r="C233" s="22">
        <f>+SUM(D233:M233)</f>
        <v>550000</v>
      </c>
      <c r="D233" s="22">
        <f>+SUMIF('TOTAL RECURSOS 2014'!$P:$P,CONCATENATE("O001",$A233,1,$F$8),'TOTAL RECURSOS 2014'!$N:$N)</f>
        <v>0</v>
      </c>
      <c r="E233" s="22">
        <f>+SUMIF('TOTAL RECURSOS 2014'!$P:$P,CONCATENATE("M001",$A233,1,$F$8),'TOTAL RECURSOS 2014'!$N:$N)</f>
        <v>0</v>
      </c>
      <c r="F233" s="22">
        <f>+SUMIF('TOTAL RECURSOS 2014'!$P:$P,CONCATENATE("E006",$A233,1,$F$8),'TOTAL RECURSOS 2014'!$N:$N)</f>
        <v>0</v>
      </c>
      <c r="G233" s="22">
        <f>+SUMIF('TOTAL RECURSOS 2014'!$P:$P,CONCATENATE("E006",$A233,1,$G$8),'TOTAL RECURSOS 2014'!$N:$N)</f>
        <v>0</v>
      </c>
      <c r="H233" s="22">
        <f>+SUMIF('TOTAL RECURSOS 2014'!$P:$P,CONCATENATE("K024",$A233,1,$H$8),'TOTAL RECURSOS 2014'!$N:$N)</f>
        <v>0</v>
      </c>
      <c r="I233" s="22">
        <f>+SUMIF('TOTAL RECURSOS 2014'!$P:$P,CONCATENATE("O001",$A233,4,$F$8),'TOTAL RECURSOS 2014'!$N:$N)</f>
        <v>0</v>
      </c>
      <c r="J233" s="22">
        <f>+SUMIF('TOTAL RECURSOS 2014'!$P:$P,CONCATENATE("M001",$A233,4,$F$8),'TOTAL RECURSOS 2014'!$N:$N)</f>
        <v>0</v>
      </c>
      <c r="K233" s="22">
        <f>+SUMIF('TOTAL RECURSOS 2014'!$P:$P,CONCATENATE("E006",$A233,4,$F$8),'TOTAL RECURSOS 2014'!$N:$N)</f>
        <v>550000</v>
      </c>
      <c r="L233" s="22">
        <f>+SUMIF('TOTAL RECURSOS 2014'!$P:$P,CONCATENATE("E006",$A233,4,$G$8),'TOTAL RECURSOS 2014'!$N:$N)</f>
        <v>0</v>
      </c>
      <c r="M233" s="22">
        <f>+SUMIF('TOTAL RECURSOS 2014'!$P:$P,CONCATENATE("K024",$A233,4,$H$8),'TOTAL RECURSOS 2014'!$N:$N)</f>
        <v>0</v>
      </c>
    </row>
    <row r="234" spans="1:13" ht="17.100000000000001" customHeight="1" x14ac:dyDescent="0.25">
      <c r="A234" s="27" t="s">
        <v>199</v>
      </c>
      <c r="B234" s="21" t="s">
        <v>382</v>
      </c>
      <c r="C234" s="22">
        <f t="shared" ref="C234:M234" si="97">+C235</f>
        <v>5000000</v>
      </c>
      <c r="D234" s="22">
        <f t="shared" si="97"/>
        <v>0</v>
      </c>
      <c r="E234" s="22">
        <f t="shared" si="97"/>
        <v>0</v>
      </c>
      <c r="F234" s="22">
        <f t="shared" si="97"/>
        <v>0</v>
      </c>
      <c r="G234" s="22">
        <f t="shared" si="97"/>
        <v>0</v>
      </c>
      <c r="H234" s="22">
        <f t="shared" si="97"/>
        <v>0</v>
      </c>
      <c r="I234" s="22">
        <f t="shared" si="97"/>
        <v>0</v>
      </c>
      <c r="J234" s="22">
        <f t="shared" si="97"/>
        <v>0</v>
      </c>
      <c r="K234" s="22">
        <f t="shared" si="97"/>
        <v>5000000</v>
      </c>
      <c r="L234" s="22">
        <f t="shared" si="97"/>
        <v>0</v>
      </c>
      <c r="M234" s="22">
        <f t="shared" si="97"/>
        <v>0</v>
      </c>
    </row>
    <row r="235" spans="1:13" ht="17.100000000000001" customHeight="1" x14ac:dyDescent="0.25">
      <c r="A235" s="28" t="s">
        <v>113</v>
      </c>
      <c r="B235" s="21" t="s">
        <v>383</v>
      </c>
      <c r="C235" s="22">
        <f>+SUM(D235:M235)</f>
        <v>5000000</v>
      </c>
      <c r="D235" s="22">
        <f>+SUMIF('TOTAL RECURSOS 2014'!$P:$P,CONCATENATE("O001",$A235,1,$F$8),'TOTAL RECURSOS 2014'!$N:$N)</f>
        <v>0</v>
      </c>
      <c r="E235" s="22">
        <f>+SUMIF('TOTAL RECURSOS 2014'!$P:$P,CONCATENATE("M001",$A235,1,$F$8),'TOTAL RECURSOS 2014'!$N:$N)</f>
        <v>0</v>
      </c>
      <c r="F235" s="22">
        <f>+SUMIF('TOTAL RECURSOS 2014'!$P:$P,CONCATENATE("E006",$A235,1,$F$8),'TOTAL RECURSOS 2014'!$N:$N)</f>
        <v>0</v>
      </c>
      <c r="G235" s="22">
        <f>+SUMIF('TOTAL RECURSOS 2014'!$P:$P,CONCATENATE("E006",$A235,1,$G$8),'TOTAL RECURSOS 2014'!$N:$N)</f>
        <v>0</v>
      </c>
      <c r="H235" s="22">
        <f>+SUMIF('TOTAL RECURSOS 2014'!$P:$P,CONCATENATE("K024",$A235,1,$H$8),'TOTAL RECURSOS 2014'!$N:$N)</f>
        <v>0</v>
      </c>
      <c r="I235" s="22">
        <f>+SUMIF('TOTAL RECURSOS 2014'!$P:$P,CONCATENATE("O001",$A235,4,$F$8),'TOTAL RECURSOS 2014'!$N:$N)</f>
        <v>0</v>
      </c>
      <c r="J235" s="22">
        <f>+SUMIF('TOTAL RECURSOS 2014'!$P:$P,CONCATENATE("M001",$A235,4,$F$8),'TOTAL RECURSOS 2014'!$N:$N)</f>
        <v>0</v>
      </c>
      <c r="K235" s="22">
        <f>+SUMIF('TOTAL RECURSOS 2014'!$P:$P,CONCATENATE("E006",$A235,4,$F$8),'TOTAL RECURSOS 2014'!$N:$N)</f>
        <v>5000000</v>
      </c>
      <c r="L235" s="22">
        <f>+SUMIF('TOTAL RECURSOS 2014'!$P:$P,CONCATENATE("E006",$A235,4,$G$8),'TOTAL RECURSOS 2014'!$N:$N)</f>
        <v>0</v>
      </c>
      <c r="M235" s="22">
        <f>+SUMIF('TOTAL RECURSOS 2014'!$P:$P,CONCATENATE("K024",$A235,4,$H$8),'TOTAL RECURSOS 2014'!$N:$N)</f>
        <v>0</v>
      </c>
    </row>
    <row r="236" spans="1:13" ht="17.100000000000001" customHeight="1" x14ac:dyDescent="0.25">
      <c r="A236" s="27" t="s">
        <v>200</v>
      </c>
      <c r="B236" s="21" t="s">
        <v>384</v>
      </c>
      <c r="C236" s="22">
        <f t="shared" ref="C236:M236" si="98">+C237</f>
        <v>2609127</v>
      </c>
      <c r="D236" s="22">
        <f t="shared" si="98"/>
        <v>88669</v>
      </c>
      <c r="E236" s="22">
        <f t="shared" si="98"/>
        <v>210007</v>
      </c>
      <c r="F236" s="22">
        <f t="shared" si="98"/>
        <v>2310451</v>
      </c>
      <c r="G236" s="22">
        <f t="shared" si="98"/>
        <v>0</v>
      </c>
      <c r="H236" s="22">
        <f t="shared" si="98"/>
        <v>0</v>
      </c>
      <c r="I236" s="22">
        <f t="shared" si="98"/>
        <v>0</v>
      </c>
      <c r="J236" s="22">
        <f t="shared" si="98"/>
        <v>0</v>
      </c>
      <c r="K236" s="22">
        <f t="shared" si="98"/>
        <v>0</v>
      </c>
      <c r="L236" s="22">
        <f t="shared" si="98"/>
        <v>0</v>
      </c>
      <c r="M236" s="22">
        <f t="shared" si="98"/>
        <v>0</v>
      </c>
    </row>
    <row r="237" spans="1:13" ht="17.100000000000001" customHeight="1" x14ac:dyDescent="0.25">
      <c r="A237" s="28" t="s">
        <v>22</v>
      </c>
      <c r="B237" s="21" t="s">
        <v>385</v>
      </c>
      <c r="C237" s="22">
        <f>+SUM(D237:M237)</f>
        <v>2609127</v>
      </c>
      <c r="D237" s="22">
        <f>+SUMIF('TOTAL RECURSOS 2014'!$P:$P,CONCATENATE("O001",$A237,1,$F$8),'TOTAL RECURSOS 2014'!$N:$N)</f>
        <v>88669</v>
      </c>
      <c r="E237" s="22">
        <f>+SUMIF('TOTAL RECURSOS 2014'!$P:$P,CONCATENATE("M001",$A237,1,$F$8),'TOTAL RECURSOS 2014'!$N:$N)</f>
        <v>210007</v>
      </c>
      <c r="F237" s="22">
        <f>+SUMIF('TOTAL RECURSOS 2014'!$P:$P,CONCATENATE("E006",$A237,1,$F$8),'TOTAL RECURSOS 2014'!$N:$N)</f>
        <v>2310451</v>
      </c>
      <c r="G237" s="22">
        <f>+SUMIF('TOTAL RECURSOS 2014'!$P:$P,CONCATENATE("E006",$A237,1,$G$8),'TOTAL RECURSOS 2014'!$N:$N)</f>
        <v>0</v>
      </c>
      <c r="H237" s="22">
        <f>+SUMIF('TOTAL RECURSOS 2014'!$P:$P,CONCATENATE("K024",$A237,1,$H$8),'TOTAL RECURSOS 2014'!$N:$N)</f>
        <v>0</v>
      </c>
      <c r="I237" s="22">
        <f>+SUMIF('TOTAL RECURSOS 2014'!$P:$P,CONCATENATE("O001",$A237,4,$F$8),'TOTAL RECURSOS 2014'!$N:$N)</f>
        <v>0</v>
      </c>
      <c r="J237" s="22">
        <f>+SUMIF('TOTAL RECURSOS 2014'!$P:$P,CONCATENATE("M001",$A237,4,$F$8),'TOTAL RECURSOS 2014'!$N:$N)</f>
        <v>0</v>
      </c>
      <c r="K237" s="22">
        <f>+SUMIF('TOTAL RECURSOS 2014'!$P:$P,CONCATENATE("E006",$A237,4,$F$8),'TOTAL RECURSOS 2014'!$N:$N)</f>
        <v>0</v>
      </c>
      <c r="L237" s="22">
        <f>+SUMIF('TOTAL RECURSOS 2014'!$P:$P,CONCATENATE("E006",$A237,4,$G$8),'TOTAL RECURSOS 2014'!$N:$N)</f>
        <v>0</v>
      </c>
      <c r="M237" s="22">
        <f>+SUMIF('TOTAL RECURSOS 2014'!$P:$P,CONCATENATE("K024",$A237,4,$H$8),'TOTAL RECURSOS 2014'!$N:$N)</f>
        <v>0</v>
      </c>
    </row>
    <row r="238" spans="1:13" s="9" customFormat="1" ht="17.100000000000001" customHeight="1" x14ac:dyDescent="0.2">
      <c r="A238" s="23">
        <v>5000</v>
      </c>
      <c r="B238" s="24" t="s">
        <v>386</v>
      </c>
      <c r="C238" s="18">
        <f t="shared" ref="C238:M238" si="99">+C239</f>
        <v>29941643</v>
      </c>
      <c r="D238" s="18">
        <f t="shared" si="99"/>
        <v>0</v>
      </c>
      <c r="E238" s="18">
        <f t="shared" si="99"/>
        <v>0</v>
      </c>
      <c r="F238" s="18">
        <f t="shared" si="99"/>
        <v>0</v>
      </c>
      <c r="G238" s="18">
        <f t="shared" si="99"/>
        <v>29941643</v>
      </c>
      <c r="H238" s="18">
        <f t="shared" si="99"/>
        <v>0</v>
      </c>
      <c r="I238" s="18">
        <f t="shared" si="99"/>
        <v>0</v>
      </c>
      <c r="J238" s="18">
        <f t="shared" si="99"/>
        <v>0</v>
      </c>
      <c r="K238" s="18">
        <f t="shared" si="99"/>
        <v>0</v>
      </c>
      <c r="L238" s="18">
        <f t="shared" si="99"/>
        <v>0</v>
      </c>
      <c r="M238" s="18">
        <f t="shared" si="99"/>
        <v>0</v>
      </c>
    </row>
    <row r="239" spans="1:13" s="9" customFormat="1" ht="17.100000000000001" customHeight="1" x14ac:dyDescent="0.2">
      <c r="A239" s="26">
        <v>5300</v>
      </c>
      <c r="B239" s="19" t="s">
        <v>387</v>
      </c>
      <c r="C239" s="20">
        <f t="shared" ref="C239:M239" si="100">+C240+C242</f>
        <v>29941643</v>
      </c>
      <c r="D239" s="20">
        <f t="shared" si="100"/>
        <v>0</v>
      </c>
      <c r="E239" s="20">
        <f t="shared" si="100"/>
        <v>0</v>
      </c>
      <c r="F239" s="20">
        <f t="shared" si="100"/>
        <v>0</v>
      </c>
      <c r="G239" s="20">
        <f t="shared" si="100"/>
        <v>29941643</v>
      </c>
      <c r="H239" s="20">
        <f t="shared" si="100"/>
        <v>0</v>
      </c>
      <c r="I239" s="20">
        <f t="shared" si="100"/>
        <v>0</v>
      </c>
      <c r="J239" s="20">
        <f t="shared" si="100"/>
        <v>0</v>
      </c>
      <c r="K239" s="20">
        <f t="shared" si="100"/>
        <v>0</v>
      </c>
      <c r="L239" s="20">
        <f t="shared" si="100"/>
        <v>0</v>
      </c>
      <c r="M239" s="20">
        <f t="shared" si="100"/>
        <v>0</v>
      </c>
    </row>
    <row r="240" spans="1:13" ht="17.100000000000001" customHeight="1" x14ac:dyDescent="0.25">
      <c r="A240" s="27" t="s">
        <v>201</v>
      </c>
      <c r="B240" s="21" t="s">
        <v>388</v>
      </c>
      <c r="C240" s="22">
        <f t="shared" ref="C240:M240" si="101">+C241</f>
        <v>0</v>
      </c>
      <c r="D240" s="22">
        <f t="shared" si="101"/>
        <v>0</v>
      </c>
      <c r="E240" s="22">
        <f t="shared" si="101"/>
        <v>0</v>
      </c>
      <c r="F240" s="22">
        <f t="shared" si="101"/>
        <v>0</v>
      </c>
      <c r="G240" s="22">
        <f t="shared" si="101"/>
        <v>0</v>
      </c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</row>
    <row r="241" spans="1:13" ht="17.100000000000001" customHeight="1" x14ac:dyDescent="0.25">
      <c r="A241" s="28" t="s">
        <v>46</v>
      </c>
      <c r="B241" s="21" t="s">
        <v>388</v>
      </c>
      <c r="C241" s="22">
        <f>+SUM(D241:M241)</f>
        <v>0</v>
      </c>
      <c r="D241" s="22">
        <f>+SUMIF('TOTAL RECURSOS 2014'!$P:$P,CONCATENATE("O001",$A241,1,$F$8),'TOTAL RECURSOS 2014'!$N:$N)</f>
        <v>0</v>
      </c>
      <c r="E241" s="22">
        <f>+SUMIF('TOTAL RECURSOS 2014'!$P:$P,CONCATENATE("M001",$A241,1,$F$8),'TOTAL RECURSOS 2014'!$N:$N)</f>
        <v>0</v>
      </c>
      <c r="F241" s="22">
        <f>+SUMIF('TOTAL RECURSOS 2014'!$P:$P,CONCATENATE("E006",$A241,1,$F$8),'TOTAL RECURSOS 2014'!$N:$N)</f>
        <v>0</v>
      </c>
      <c r="G241" s="22">
        <f>+SUMIF('TOTAL RECURSOS 2014'!$P:$P,CONCATENATE("E006",$A241,1,$G$8),'TOTAL RECURSOS 2014'!$N:$N)</f>
        <v>0</v>
      </c>
      <c r="H241" s="22">
        <f>+SUMIF('TOTAL RECURSOS 2014'!$P:$P,CONCATENATE("K024",$A241,1,$H$8),'TOTAL RECURSOS 2014'!$N:$N)</f>
        <v>0</v>
      </c>
      <c r="I241" s="22">
        <f>+SUMIF('TOTAL RECURSOS 2014'!$P:$P,CONCATENATE("O001",$A241,4,$F$8),'TOTAL RECURSOS 2014'!$N:$N)</f>
        <v>0</v>
      </c>
      <c r="J241" s="22">
        <f>+SUMIF('TOTAL RECURSOS 2014'!$P:$P,CONCATENATE("M001",$A241,4,$F$8),'TOTAL RECURSOS 2014'!$N:$N)</f>
        <v>0</v>
      </c>
      <c r="K241" s="22">
        <f>+SUMIF('TOTAL RECURSOS 2014'!$P:$P,CONCATENATE("E006",$A241,4,$F$8),'TOTAL RECURSOS 2014'!$N:$N)</f>
        <v>0</v>
      </c>
      <c r="L241" s="22">
        <f>+SUMIF('TOTAL RECURSOS 2014'!$P:$P,CONCATENATE("E006",$A241,4,$G$8),'TOTAL RECURSOS 2014'!$N:$N)</f>
        <v>0</v>
      </c>
      <c r="M241" s="22">
        <f>+SUMIF('TOTAL RECURSOS 2014'!$P:$P,CONCATENATE("K024",$A241,4,$H$8),'TOTAL RECURSOS 2014'!$N:$N)</f>
        <v>0</v>
      </c>
    </row>
    <row r="242" spans="1:13" ht="17.100000000000001" customHeight="1" x14ac:dyDescent="0.25">
      <c r="A242" s="27" t="s">
        <v>202</v>
      </c>
      <c r="B242" s="21" t="s">
        <v>389</v>
      </c>
      <c r="C242" s="22">
        <f t="shared" ref="C242:M242" si="102">+C243</f>
        <v>29941643</v>
      </c>
      <c r="D242" s="22">
        <f t="shared" si="102"/>
        <v>0</v>
      </c>
      <c r="E242" s="22">
        <f t="shared" si="102"/>
        <v>0</v>
      </c>
      <c r="F242" s="22">
        <f t="shared" si="102"/>
        <v>0</v>
      </c>
      <c r="G242" s="22">
        <f t="shared" si="102"/>
        <v>29941643</v>
      </c>
      <c r="H242" s="22">
        <f t="shared" si="102"/>
        <v>0</v>
      </c>
      <c r="I242" s="22">
        <f t="shared" si="102"/>
        <v>0</v>
      </c>
      <c r="J242" s="22">
        <f t="shared" si="102"/>
        <v>0</v>
      </c>
      <c r="K242" s="22">
        <f t="shared" si="102"/>
        <v>0</v>
      </c>
      <c r="L242" s="22">
        <f t="shared" si="102"/>
        <v>0</v>
      </c>
      <c r="M242" s="22">
        <f t="shared" si="102"/>
        <v>0</v>
      </c>
    </row>
    <row r="243" spans="1:13" ht="17.100000000000001" customHeight="1" x14ac:dyDescent="0.25">
      <c r="A243" s="28" t="s">
        <v>47</v>
      </c>
      <c r="B243" s="21" t="s">
        <v>389</v>
      </c>
      <c r="C243" s="22">
        <f>+SUM(D243:M243)</f>
        <v>29941643</v>
      </c>
      <c r="D243" s="22">
        <f>+SUMIF('TOTAL RECURSOS 2014'!$P:$P,CONCATENATE("O001",$A243,1,$F$8),'TOTAL RECURSOS 2014'!$N:$N)</f>
        <v>0</v>
      </c>
      <c r="E243" s="22">
        <f>+SUMIF('TOTAL RECURSOS 2014'!$P:$P,CONCATENATE("M001",$A243,1,$F$8),'TOTAL RECURSOS 2014'!$N:$N)</f>
        <v>0</v>
      </c>
      <c r="F243" s="22">
        <f>+SUMIF('TOTAL RECURSOS 2014'!$P:$P,CONCATENATE("E006",$A243,1,$F$8),'TOTAL RECURSOS 2014'!$N:$N)</f>
        <v>0</v>
      </c>
      <c r="G243" s="22">
        <f>+SUMIF('TOTAL RECURSOS 2014'!$P:$P,CONCATENATE("E006",$A243,1,$G$8),'TOTAL RECURSOS 2014'!$N:$N)</f>
        <v>29941643</v>
      </c>
      <c r="H243" s="22">
        <f>+SUMIF('TOTAL RECURSOS 2014'!$P:$P,CONCATENATE("K024",$A243,1,$H$8),'TOTAL RECURSOS 2014'!$N:$N)</f>
        <v>0</v>
      </c>
      <c r="I243" s="22">
        <f>+SUMIF('TOTAL RECURSOS 2014'!$P:$P,CONCATENATE("O001",$A243,4,$F$8),'TOTAL RECURSOS 2014'!$N:$N)</f>
        <v>0</v>
      </c>
      <c r="J243" s="22">
        <f>+SUMIF('TOTAL RECURSOS 2014'!$P:$P,CONCATENATE("M001",$A243,4,$F$8),'TOTAL RECURSOS 2014'!$N:$N)</f>
        <v>0</v>
      </c>
      <c r="K243" s="22">
        <f>+SUMIF('TOTAL RECURSOS 2014'!$P:$P,CONCATENATE("E006",$A243,4,$F$8),'TOTAL RECURSOS 2014'!$N:$N)</f>
        <v>0</v>
      </c>
      <c r="L243" s="22">
        <f>+SUMIF('TOTAL RECURSOS 2014'!$P:$P,CONCATENATE("E006",$A243,4,$G$8),'TOTAL RECURSOS 2014'!$N:$N)</f>
        <v>0</v>
      </c>
      <c r="M243" s="22">
        <f>+SUMIF('TOTAL RECURSOS 2014'!$P:$P,CONCATENATE("K024",$A243,4,$H$8),'TOTAL RECURSOS 2014'!$N:$N)</f>
        <v>0</v>
      </c>
    </row>
    <row r="244" spans="1:13" s="9" customFormat="1" ht="17.100000000000001" customHeight="1" x14ac:dyDescent="0.2">
      <c r="A244" s="23">
        <v>6000</v>
      </c>
      <c r="B244" s="24" t="s">
        <v>390</v>
      </c>
      <c r="C244" s="18">
        <f t="shared" ref="C244:M246" si="103">+C245</f>
        <v>36736020</v>
      </c>
      <c r="D244" s="18">
        <f t="shared" si="103"/>
        <v>0</v>
      </c>
      <c r="E244" s="18">
        <f t="shared" si="103"/>
        <v>0</v>
      </c>
      <c r="F244" s="18">
        <f t="shared" si="103"/>
        <v>0</v>
      </c>
      <c r="G244" s="18">
        <f t="shared" si="103"/>
        <v>0</v>
      </c>
      <c r="H244" s="18">
        <f t="shared" si="103"/>
        <v>36736020</v>
      </c>
      <c r="I244" s="18">
        <f t="shared" si="103"/>
        <v>0</v>
      </c>
      <c r="J244" s="18">
        <f t="shared" si="103"/>
        <v>0</v>
      </c>
      <c r="K244" s="18">
        <f t="shared" si="103"/>
        <v>0</v>
      </c>
      <c r="L244" s="18">
        <f t="shared" si="103"/>
        <v>0</v>
      </c>
      <c r="M244" s="18">
        <f t="shared" si="103"/>
        <v>0</v>
      </c>
    </row>
    <row r="245" spans="1:13" s="9" customFormat="1" ht="17.100000000000001" customHeight="1" x14ac:dyDescent="0.2">
      <c r="A245" s="26">
        <v>6200</v>
      </c>
      <c r="B245" s="19" t="s">
        <v>391</v>
      </c>
      <c r="C245" s="20">
        <f t="shared" si="103"/>
        <v>36736020</v>
      </c>
      <c r="D245" s="20">
        <f t="shared" si="103"/>
        <v>0</v>
      </c>
      <c r="E245" s="20">
        <f t="shared" si="103"/>
        <v>0</v>
      </c>
      <c r="F245" s="20">
        <f t="shared" si="103"/>
        <v>0</v>
      </c>
      <c r="G245" s="20">
        <f t="shared" si="103"/>
        <v>0</v>
      </c>
      <c r="H245" s="20">
        <f t="shared" si="103"/>
        <v>36736020</v>
      </c>
      <c r="I245" s="20">
        <f t="shared" si="103"/>
        <v>0</v>
      </c>
      <c r="J245" s="20">
        <f t="shared" si="103"/>
        <v>0</v>
      </c>
      <c r="K245" s="20">
        <f t="shared" si="103"/>
        <v>0</v>
      </c>
      <c r="L245" s="20">
        <f t="shared" si="103"/>
        <v>0</v>
      </c>
      <c r="M245" s="20">
        <f t="shared" si="103"/>
        <v>0</v>
      </c>
    </row>
    <row r="246" spans="1:13" ht="17.100000000000001" customHeight="1" x14ac:dyDescent="0.25">
      <c r="A246" s="27" t="s">
        <v>203</v>
      </c>
      <c r="B246" s="21" t="s">
        <v>392</v>
      </c>
      <c r="C246" s="22">
        <f t="shared" si="103"/>
        <v>36736020</v>
      </c>
      <c r="D246" s="22">
        <f t="shared" si="103"/>
        <v>0</v>
      </c>
      <c r="E246" s="22">
        <f t="shared" si="103"/>
        <v>0</v>
      </c>
      <c r="F246" s="22">
        <f t="shared" si="103"/>
        <v>0</v>
      </c>
      <c r="G246" s="22">
        <f t="shared" si="103"/>
        <v>0</v>
      </c>
      <c r="H246" s="22">
        <f t="shared" si="103"/>
        <v>36736020</v>
      </c>
      <c r="I246" s="22">
        <f t="shared" si="103"/>
        <v>0</v>
      </c>
      <c r="J246" s="22">
        <f t="shared" si="103"/>
        <v>0</v>
      </c>
      <c r="K246" s="22">
        <f t="shared" si="103"/>
        <v>0</v>
      </c>
      <c r="L246" s="22">
        <f t="shared" si="103"/>
        <v>0</v>
      </c>
      <c r="M246" s="22">
        <f t="shared" si="103"/>
        <v>0</v>
      </c>
    </row>
    <row r="247" spans="1:13" ht="17.100000000000001" customHeight="1" x14ac:dyDescent="0.25">
      <c r="A247" s="28" t="s">
        <v>48</v>
      </c>
      <c r="B247" s="21" t="s">
        <v>393</v>
      </c>
      <c r="C247" s="22">
        <f>+SUM(D247:M247)</f>
        <v>36736020</v>
      </c>
      <c r="D247" s="22">
        <f>+SUMIF('TOTAL RECURSOS 2014'!$P:$P,CONCATENATE("O001",$A247,1,$F$8),'TOTAL RECURSOS 2014'!$N:$N)</f>
        <v>0</v>
      </c>
      <c r="E247" s="22">
        <f>+SUMIF('TOTAL RECURSOS 2014'!$P:$P,CONCATENATE("M001",$A247,1,$F$8),'TOTAL RECURSOS 2014'!$N:$N)</f>
        <v>0</v>
      </c>
      <c r="F247" s="22">
        <f>+SUMIF('TOTAL RECURSOS 2014'!$P:$P,CONCATENATE("E006",$A247,1,$F$8),'TOTAL RECURSOS 2014'!$N:$N)</f>
        <v>0</v>
      </c>
      <c r="G247" s="22">
        <f>+SUMIF('TOTAL RECURSOS 2014'!$P:$P,CONCATENATE("E006",$A247,1,$G$8),'TOTAL RECURSOS 2014'!$N:$N)</f>
        <v>0</v>
      </c>
      <c r="H247" s="22">
        <f>+SUMIF('TOTAL RECURSOS 2014'!$P:$P,CONCATENATE("K027",$A247,1,$H$8),'TOTAL RECURSOS 2014'!$N:$N)</f>
        <v>36736020</v>
      </c>
      <c r="I247" s="22">
        <f>+SUMIF('TOTAL RECURSOS 2014'!$P:$P,CONCATENATE("O001",$A247,4,$F$8),'TOTAL RECURSOS 2014'!$N:$N)</f>
        <v>0</v>
      </c>
      <c r="J247" s="22">
        <f>+SUMIF('TOTAL RECURSOS 2014'!$P:$P,CONCATENATE("M001",$A247,4,$F$8),'TOTAL RECURSOS 2014'!$N:$N)</f>
        <v>0</v>
      </c>
      <c r="K247" s="22">
        <f>+SUMIF('TOTAL RECURSOS 2014'!$P:$P,CONCATENATE("E006",$A247,4,$F$8),'TOTAL RECURSOS 2014'!$N:$N)</f>
        <v>0</v>
      </c>
      <c r="L247" s="22">
        <f>+SUMIF('TOTAL RECURSOS 2014'!$P:$P,CONCATENATE("E006",$A247,4,$G$8),'TOTAL RECURSOS 2014'!$N:$N)</f>
        <v>0</v>
      </c>
      <c r="M247" s="22">
        <f>+SUMIF('TOTAL RECURSOS 2014'!$P:$P,CONCATENATE("K027",$A247,4,$H$8),'TOTAL RECURSOS 2014'!$N:$N)</f>
        <v>0</v>
      </c>
    </row>
    <row r="248" spans="1:13" s="9" customFormat="1" ht="17.100000000000001" customHeight="1" thickBot="1" x14ac:dyDescent="0.25">
      <c r="A248" s="11" t="s">
        <v>118</v>
      </c>
      <c r="B248" s="58"/>
      <c r="C248" s="25">
        <f t="shared" ref="C248:M248" si="104">+C10+C53+C129+C238+C244</f>
        <v>452463938</v>
      </c>
      <c r="D248" s="25">
        <f t="shared" si="104"/>
        <v>3930766</v>
      </c>
      <c r="E248" s="25">
        <f t="shared" si="104"/>
        <v>29152129</v>
      </c>
      <c r="F248" s="25">
        <f t="shared" si="104"/>
        <v>241875214</v>
      </c>
      <c r="G248" s="25">
        <f t="shared" si="104"/>
        <v>29941643</v>
      </c>
      <c r="H248" s="25">
        <f t="shared" si="104"/>
        <v>36736020</v>
      </c>
      <c r="I248" s="25">
        <f t="shared" si="104"/>
        <v>498910</v>
      </c>
      <c r="J248" s="25">
        <f t="shared" si="104"/>
        <v>4075991</v>
      </c>
      <c r="K248" s="25">
        <f t="shared" si="104"/>
        <v>75406393</v>
      </c>
      <c r="L248" s="25">
        <f t="shared" si="104"/>
        <v>0</v>
      </c>
      <c r="M248" s="25">
        <f t="shared" si="104"/>
        <v>0</v>
      </c>
    </row>
  </sheetData>
  <mergeCells count="9">
    <mergeCell ref="A1:M1"/>
    <mergeCell ref="A2:M2"/>
    <mergeCell ref="A3:M3"/>
    <mergeCell ref="F7:G7"/>
    <mergeCell ref="D5:H6"/>
    <mergeCell ref="I5:M6"/>
    <mergeCell ref="K7:L7"/>
    <mergeCell ref="B5:B8"/>
    <mergeCell ref="C5:C8"/>
  </mergeCells>
  <printOptions horizontalCentered="1"/>
  <pageMargins left="0.55000000000000004" right="0.23622047244094491" top="0.23622047244094491" bottom="0.27559055118110237" header="0.15748031496062992" footer="0.15748031496062992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9"/>
  <sheetViews>
    <sheetView workbookViewId="0"/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465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880823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14100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24785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423242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120228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40698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44641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17856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58033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47930</v>
      </c>
      <c r="O17" s="41"/>
      <c r="P17" s="8" t="str">
        <f t="shared" si="0"/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85664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396302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4261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2251895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27552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9700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18</v>
      </c>
      <c r="J24" s="1" t="s">
        <v>402</v>
      </c>
      <c r="K24" s="1" t="s">
        <v>402</v>
      </c>
      <c r="L24" s="1" t="s">
        <v>401</v>
      </c>
      <c r="M24" s="1" t="s">
        <v>400</v>
      </c>
      <c r="N24" s="42">
        <v>80000</v>
      </c>
      <c r="O24" s="41"/>
      <c r="P24" s="8" t="str">
        <f t="shared" si="0"/>
        <v>O00131101100000000000</v>
      </c>
      <c r="R24" s="8" t="str">
        <f t="shared" si="1"/>
        <v>3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19</v>
      </c>
      <c r="J25" s="1" t="s">
        <v>402</v>
      </c>
      <c r="K25" s="1" t="s">
        <v>402</v>
      </c>
      <c r="L25" s="1" t="s">
        <v>401</v>
      </c>
      <c r="M25" s="1" t="s">
        <v>400</v>
      </c>
      <c r="N25" s="42">
        <v>13000</v>
      </c>
      <c r="O25" s="41"/>
      <c r="P25" s="8" t="str">
        <f t="shared" si="0"/>
        <v>O00131201100000000000</v>
      </c>
      <c r="R25" s="8" t="str">
        <f t="shared" si="1"/>
        <v>3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20</v>
      </c>
      <c r="J26" s="1" t="s">
        <v>402</v>
      </c>
      <c r="K26" s="1" t="s">
        <v>402</v>
      </c>
      <c r="L26" s="1" t="s">
        <v>401</v>
      </c>
      <c r="M26" s="1" t="s">
        <v>400</v>
      </c>
      <c r="N26" s="42">
        <v>50000</v>
      </c>
      <c r="O26" s="41"/>
      <c r="P26" s="8" t="str">
        <f t="shared" si="0"/>
        <v>O00133801100000000000</v>
      </c>
      <c r="R26" s="8" t="str">
        <f t="shared" si="1"/>
        <v>3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44</v>
      </c>
      <c r="J27" s="1" t="s">
        <v>402</v>
      </c>
      <c r="K27" s="1" t="s">
        <v>402</v>
      </c>
      <c r="L27" s="1" t="s">
        <v>401</v>
      </c>
      <c r="M27" s="1" t="s">
        <v>400</v>
      </c>
      <c r="N27" s="42">
        <v>30000</v>
      </c>
      <c r="O27" s="41"/>
      <c r="P27" s="8" t="str">
        <f t="shared" si="0"/>
        <v>O00135801100000000000</v>
      </c>
      <c r="R27" s="8" t="str">
        <f t="shared" si="1"/>
        <v>3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45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50000</v>
      </c>
      <c r="O28" s="41"/>
      <c r="P28" s="8" t="str">
        <f t="shared" si="0"/>
        <v>O00135901100000000000</v>
      </c>
      <c r="R28" s="8" t="str">
        <f t="shared" si="1"/>
        <v>3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22</v>
      </c>
      <c r="J29" s="1" t="s">
        <v>402</v>
      </c>
      <c r="K29" s="1" t="s">
        <v>402</v>
      </c>
      <c r="L29" s="1" t="s">
        <v>401</v>
      </c>
      <c r="M29" s="1" t="s">
        <v>400</v>
      </c>
      <c r="N29" s="42">
        <v>88669</v>
      </c>
      <c r="O29" s="41"/>
      <c r="P29" s="8" t="str">
        <f t="shared" si="0"/>
        <v>O00139801100000000000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408</v>
      </c>
      <c r="D30" s="1" t="s">
        <v>402</v>
      </c>
      <c r="E30" s="1" t="s">
        <v>412</v>
      </c>
      <c r="F30" s="1" t="s">
        <v>405</v>
      </c>
      <c r="G30" s="1" t="s">
        <v>411</v>
      </c>
      <c r="H30" s="1" t="s">
        <v>410</v>
      </c>
      <c r="I30" s="53" t="s">
        <v>2</v>
      </c>
      <c r="J30" s="1" t="s">
        <v>402</v>
      </c>
      <c r="K30" s="1" t="s">
        <v>402</v>
      </c>
      <c r="L30" s="1" t="s">
        <v>401</v>
      </c>
      <c r="M30" s="1" t="s">
        <v>400</v>
      </c>
      <c r="N30" s="42">
        <v>2671463</v>
      </c>
      <c r="O30" s="41"/>
      <c r="P30" s="8" t="str">
        <f t="shared" si="0"/>
        <v>M00111301100000000000</v>
      </c>
      <c r="R30" s="8" t="str">
        <f t="shared" si="1"/>
        <v>1</v>
      </c>
    </row>
    <row r="31" spans="1:18" ht="20.100000000000001" customHeight="1" x14ac:dyDescent="0.25">
      <c r="A31" s="5"/>
      <c r="B31" s="1" t="s">
        <v>409</v>
      </c>
      <c r="C31" s="1" t="s">
        <v>408</v>
      </c>
      <c r="D31" s="1" t="s">
        <v>402</v>
      </c>
      <c r="E31" s="1" t="s">
        <v>412</v>
      </c>
      <c r="F31" s="1" t="s">
        <v>405</v>
      </c>
      <c r="G31" s="1" t="s">
        <v>411</v>
      </c>
      <c r="H31" s="1" t="s">
        <v>410</v>
      </c>
      <c r="I31" s="53" t="s">
        <v>3</v>
      </c>
      <c r="J31" s="1" t="s">
        <v>402</v>
      </c>
      <c r="K31" s="1" t="s">
        <v>402</v>
      </c>
      <c r="L31" s="1" t="s">
        <v>401</v>
      </c>
      <c r="M31" s="1" t="s">
        <v>400</v>
      </c>
      <c r="N31" s="42">
        <v>55932</v>
      </c>
      <c r="O31" s="41"/>
      <c r="P31" s="8" t="str">
        <f t="shared" si="0"/>
        <v>M00113101100000000000</v>
      </c>
      <c r="R31" s="8" t="str">
        <f t="shared" si="1"/>
        <v>1</v>
      </c>
    </row>
    <row r="32" spans="1:18" ht="20.100000000000001" customHeight="1" x14ac:dyDescent="0.25">
      <c r="A32" s="5"/>
      <c r="B32" s="1" t="s">
        <v>409</v>
      </c>
      <c r="C32" s="1" t="s">
        <v>408</v>
      </c>
      <c r="D32" s="1" t="s">
        <v>402</v>
      </c>
      <c r="E32" s="1" t="s">
        <v>412</v>
      </c>
      <c r="F32" s="1" t="s">
        <v>405</v>
      </c>
      <c r="G32" s="1" t="s">
        <v>411</v>
      </c>
      <c r="H32" s="1" t="s">
        <v>410</v>
      </c>
      <c r="I32" s="53" t="s">
        <v>4</v>
      </c>
      <c r="J32" s="1" t="s">
        <v>402</v>
      </c>
      <c r="K32" s="1" t="s">
        <v>402</v>
      </c>
      <c r="L32" s="1" t="s">
        <v>401</v>
      </c>
      <c r="M32" s="1" t="s">
        <v>400</v>
      </c>
      <c r="N32" s="42">
        <v>74207</v>
      </c>
      <c r="O32" s="41"/>
      <c r="P32" s="8" t="str">
        <f t="shared" si="0"/>
        <v>M00113201100000000000</v>
      </c>
      <c r="R32" s="8" t="str">
        <f t="shared" si="1"/>
        <v>1</v>
      </c>
    </row>
    <row r="33" spans="1:18" ht="20.100000000000001" customHeight="1" x14ac:dyDescent="0.25">
      <c r="A33" s="5"/>
      <c r="B33" s="1" t="s">
        <v>409</v>
      </c>
      <c r="C33" s="1" t="s">
        <v>408</v>
      </c>
      <c r="D33" s="1" t="s">
        <v>402</v>
      </c>
      <c r="E33" s="1" t="s">
        <v>412</v>
      </c>
      <c r="F33" s="1" t="s">
        <v>405</v>
      </c>
      <c r="G33" s="1" t="s">
        <v>411</v>
      </c>
      <c r="H33" s="1" t="s">
        <v>410</v>
      </c>
      <c r="I33" s="53" t="s">
        <v>5</v>
      </c>
      <c r="J33" s="1" t="s">
        <v>402</v>
      </c>
      <c r="K33" s="1" t="s">
        <v>402</v>
      </c>
      <c r="L33" s="1" t="s">
        <v>401</v>
      </c>
      <c r="M33" s="1" t="s">
        <v>400</v>
      </c>
      <c r="N33" s="42">
        <v>486603</v>
      </c>
      <c r="O33" s="41"/>
      <c r="P33" s="8" t="str">
        <f t="shared" si="0"/>
        <v>M00113202100000000000</v>
      </c>
      <c r="R33" s="8" t="str">
        <f t="shared" si="1"/>
        <v>1</v>
      </c>
    </row>
    <row r="34" spans="1:18" ht="20.100000000000001" customHeight="1" x14ac:dyDescent="0.25">
      <c r="A34" s="5"/>
      <c r="B34" s="1" t="s">
        <v>409</v>
      </c>
      <c r="C34" s="1" t="s">
        <v>408</v>
      </c>
      <c r="D34" s="1" t="s">
        <v>402</v>
      </c>
      <c r="E34" s="1" t="s">
        <v>412</v>
      </c>
      <c r="F34" s="1" t="s">
        <v>405</v>
      </c>
      <c r="G34" s="1" t="s">
        <v>411</v>
      </c>
      <c r="H34" s="1" t="s">
        <v>410</v>
      </c>
      <c r="I34" s="53" t="s">
        <v>6</v>
      </c>
      <c r="J34" s="1" t="s">
        <v>402</v>
      </c>
      <c r="K34" s="1" t="s">
        <v>402</v>
      </c>
      <c r="L34" s="1" t="s">
        <v>401</v>
      </c>
      <c r="M34" s="1" t="s">
        <v>400</v>
      </c>
      <c r="N34" s="42">
        <v>436773</v>
      </c>
      <c r="O34" s="41"/>
      <c r="P34" s="8" t="str">
        <f t="shared" si="0"/>
        <v>M00114101100000000000</v>
      </c>
      <c r="R34" s="8" t="str">
        <f t="shared" si="1"/>
        <v>1</v>
      </c>
    </row>
    <row r="35" spans="1:18" ht="20.100000000000001" customHeight="1" x14ac:dyDescent="0.25">
      <c r="A35" s="5"/>
      <c r="B35" s="1" t="s">
        <v>409</v>
      </c>
      <c r="C35" s="1" t="s">
        <v>408</v>
      </c>
      <c r="D35" s="1" t="s">
        <v>402</v>
      </c>
      <c r="E35" s="1" t="s">
        <v>412</v>
      </c>
      <c r="F35" s="1" t="s">
        <v>405</v>
      </c>
      <c r="G35" s="1" t="s">
        <v>411</v>
      </c>
      <c r="H35" s="1" t="s">
        <v>410</v>
      </c>
      <c r="I35" s="53" t="s">
        <v>7</v>
      </c>
      <c r="J35" s="1" t="s">
        <v>402</v>
      </c>
      <c r="K35" s="1" t="s">
        <v>402</v>
      </c>
      <c r="L35" s="1" t="s">
        <v>401</v>
      </c>
      <c r="M35" s="1" t="s">
        <v>400</v>
      </c>
      <c r="N35" s="42">
        <v>148795</v>
      </c>
      <c r="O35" s="41"/>
      <c r="P35" s="8" t="str">
        <f t="shared" si="0"/>
        <v>M00114105100000000000</v>
      </c>
      <c r="R35" s="8" t="str">
        <f t="shared" si="1"/>
        <v>1</v>
      </c>
    </row>
    <row r="36" spans="1:18" ht="20.100000000000001" customHeight="1" x14ac:dyDescent="0.25">
      <c r="A36" s="5"/>
      <c r="B36" s="1" t="s">
        <v>409</v>
      </c>
      <c r="C36" s="1" t="s">
        <v>408</v>
      </c>
      <c r="D36" s="1" t="s">
        <v>402</v>
      </c>
      <c r="E36" s="1" t="s">
        <v>412</v>
      </c>
      <c r="F36" s="1" t="s">
        <v>405</v>
      </c>
      <c r="G36" s="1" t="s">
        <v>411</v>
      </c>
      <c r="H36" s="1" t="s">
        <v>410</v>
      </c>
      <c r="I36" s="53" t="s">
        <v>8</v>
      </c>
      <c r="J36" s="1" t="s">
        <v>402</v>
      </c>
      <c r="K36" s="1" t="s">
        <v>402</v>
      </c>
      <c r="L36" s="1" t="s">
        <v>401</v>
      </c>
      <c r="M36" s="1" t="s">
        <v>400</v>
      </c>
      <c r="N36" s="42">
        <v>133573</v>
      </c>
      <c r="O36" s="41"/>
      <c r="P36" s="8" t="str">
        <f t="shared" si="0"/>
        <v>M00114201100000000000</v>
      </c>
      <c r="R36" s="8" t="str">
        <f t="shared" si="1"/>
        <v>1</v>
      </c>
    </row>
    <row r="37" spans="1:18" ht="20.100000000000001" customHeight="1" x14ac:dyDescent="0.25">
      <c r="A37" s="5"/>
      <c r="B37" s="1" t="s">
        <v>409</v>
      </c>
      <c r="C37" s="1" t="s">
        <v>408</v>
      </c>
      <c r="D37" s="1" t="s">
        <v>402</v>
      </c>
      <c r="E37" s="1" t="s">
        <v>412</v>
      </c>
      <c r="F37" s="1" t="s">
        <v>405</v>
      </c>
      <c r="G37" s="1" t="s">
        <v>411</v>
      </c>
      <c r="H37" s="1" t="s">
        <v>410</v>
      </c>
      <c r="I37" s="53" t="s">
        <v>9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53429</v>
      </c>
      <c r="O37" s="41"/>
      <c r="P37" s="8" t="str">
        <f t="shared" si="0"/>
        <v>M00114301100000000000</v>
      </c>
      <c r="R37" s="8" t="str">
        <f t="shared" si="1"/>
        <v>1</v>
      </c>
    </row>
    <row r="38" spans="1:18" ht="20.100000000000001" customHeight="1" x14ac:dyDescent="0.25">
      <c r="A38" s="5"/>
      <c r="B38" s="1" t="s">
        <v>409</v>
      </c>
      <c r="C38" s="1" t="s">
        <v>408</v>
      </c>
      <c r="D38" s="1" t="s">
        <v>402</v>
      </c>
      <c r="E38" s="1" t="s">
        <v>412</v>
      </c>
      <c r="F38" s="1" t="s">
        <v>405</v>
      </c>
      <c r="G38" s="1" t="s">
        <v>411</v>
      </c>
      <c r="H38" s="1" t="s">
        <v>410</v>
      </c>
      <c r="I38" s="53" t="s">
        <v>445</v>
      </c>
      <c r="J38" s="1" t="s">
        <v>402</v>
      </c>
      <c r="K38" s="1" t="s">
        <v>402</v>
      </c>
      <c r="L38" s="1" t="s">
        <v>401</v>
      </c>
      <c r="M38" s="1" t="s">
        <v>400</v>
      </c>
      <c r="N38" s="42">
        <v>173645</v>
      </c>
      <c r="O38" s="41"/>
      <c r="P38" s="8" t="str">
        <f t="shared" si="0"/>
        <v>M00114302100000000000</v>
      </c>
      <c r="R38" s="8" t="str">
        <f t="shared" si="1"/>
        <v>1</v>
      </c>
    </row>
    <row r="39" spans="1:18" ht="20.100000000000001" customHeight="1" x14ac:dyDescent="0.25">
      <c r="A39" s="5"/>
      <c r="B39" s="1" t="s">
        <v>409</v>
      </c>
      <c r="C39" s="1" t="s">
        <v>408</v>
      </c>
      <c r="D39" s="1" t="s">
        <v>402</v>
      </c>
      <c r="E39" s="1" t="s">
        <v>412</v>
      </c>
      <c r="F39" s="1" t="s">
        <v>405</v>
      </c>
      <c r="G39" s="1" t="s">
        <v>411</v>
      </c>
      <c r="H39" s="1" t="s">
        <v>410</v>
      </c>
      <c r="I39" s="53" t="s">
        <v>10</v>
      </c>
      <c r="J39" s="1" t="s">
        <v>402</v>
      </c>
      <c r="K39" s="1" t="s">
        <v>402</v>
      </c>
      <c r="L39" s="1" t="s">
        <v>401</v>
      </c>
      <c r="M39" s="1" t="s">
        <v>400</v>
      </c>
      <c r="N39" s="42">
        <v>131358</v>
      </c>
      <c r="O39" s="41"/>
      <c r="P39" s="8" t="str">
        <f t="shared" si="0"/>
        <v>M00114401100000000000</v>
      </c>
      <c r="R39" s="8" t="str">
        <f t="shared" si="1"/>
        <v>1</v>
      </c>
    </row>
    <row r="40" spans="1:18" ht="20.100000000000001" customHeight="1" x14ac:dyDescent="0.25">
      <c r="A40" s="5"/>
      <c r="B40" s="1" t="s">
        <v>409</v>
      </c>
      <c r="C40" s="1" t="s">
        <v>408</v>
      </c>
      <c r="D40" s="1" t="s">
        <v>402</v>
      </c>
      <c r="E40" s="1" t="s">
        <v>412</v>
      </c>
      <c r="F40" s="1" t="s">
        <v>405</v>
      </c>
      <c r="G40" s="1" t="s">
        <v>411</v>
      </c>
      <c r="H40" s="1" t="s">
        <v>410</v>
      </c>
      <c r="I40" s="53" t="s">
        <v>11</v>
      </c>
      <c r="J40" s="1" t="s">
        <v>402</v>
      </c>
      <c r="K40" s="1" t="s">
        <v>402</v>
      </c>
      <c r="L40" s="1" t="s">
        <v>401</v>
      </c>
      <c r="M40" s="1" t="s">
        <v>400</v>
      </c>
      <c r="N40" s="42">
        <v>334247</v>
      </c>
      <c r="O40" s="41"/>
      <c r="P40" s="8" t="str">
        <f t="shared" si="0"/>
        <v>M00114403100000000000</v>
      </c>
      <c r="R40" s="8" t="str">
        <f t="shared" si="1"/>
        <v>1</v>
      </c>
    </row>
    <row r="41" spans="1:18" ht="20.100000000000001" customHeight="1" x14ac:dyDescent="0.25">
      <c r="A41" s="5"/>
      <c r="B41" s="1" t="s">
        <v>409</v>
      </c>
      <c r="C41" s="1" t="s">
        <v>408</v>
      </c>
      <c r="D41" s="1" t="s">
        <v>402</v>
      </c>
      <c r="E41" s="1" t="s">
        <v>412</v>
      </c>
      <c r="F41" s="1" t="s">
        <v>405</v>
      </c>
      <c r="G41" s="1" t="s">
        <v>411</v>
      </c>
      <c r="H41" s="1" t="s">
        <v>410</v>
      </c>
      <c r="I41" s="53" t="s">
        <v>12</v>
      </c>
      <c r="J41" s="1" t="s">
        <v>402</v>
      </c>
      <c r="K41" s="1" t="s">
        <v>402</v>
      </c>
      <c r="L41" s="1" t="s">
        <v>401</v>
      </c>
      <c r="M41" s="1" t="s">
        <v>400</v>
      </c>
      <c r="N41" s="42">
        <v>1116114</v>
      </c>
      <c r="O41" s="41"/>
      <c r="P41" s="8" t="str">
        <f t="shared" si="0"/>
        <v>M00114404100000000000</v>
      </c>
      <c r="R41" s="8" t="str">
        <f t="shared" si="1"/>
        <v>1</v>
      </c>
    </row>
    <row r="42" spans="1:18" ht="20.100000000000001" customHeight="1" x14ac:dyDescent="0.25">
      <c r="A42" s="5"/>
      <c r="B42" s="1" t="s">
        <v>409</v>
      </c>
      <c r="C42" s="1" t="s">
        <v>408</v>
      </c>
      <c r="D42" s="1" t="s">
        <v>402</v>
      </c>
      <c r="E42" s="1" t="s">
        <v>412</v>
      </c>
      <c r="F42" s="1" t="s">
        <v>405</v>
      </c>
      <c r="G42" s="1" t="s">
        <v>411</v>
      </c>
      <c r="H42" s="1" t="s">
        <v>410</v>
      </c>
      <c r="I42" s="53" t="s">
        <v>13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14676</v>
      </c>
      <c r="O42" s="41"/>
      <c r="P42" s="8" t="str">
        <f t="shared" si="0"/>
        <v>M00114405100000000000</v>
      </c>
      <c r="R42" s="8" t="str">
        <f t="shared" si="1"/>
        <v>1</v>
      </c>
    </row>
    <row r="43" spans="1:18" ht="20.100000000000001" customHeight="1" x14ac:dyDescent="0.25">
      <c r="A43" s="5"/>
      <c r="B43" s="1" t="s">
        <v>409</v>
      </c>
      <c r="C43" s="1" t="s">
        <v>408</v>
      </c>
      <c r="D43" s="1" t="s">
        <v>402</v>
      </c>
      <c r="E43" s="1" t="s">
        <v>412</v>
      </c>
      <c r="F43" s="1" t="s">
        <v>405</v>
      </c>
      <c r="G43" s="1" t="s">
        <v>411</v>
      </c>
      <c r="H43" s="1" t="s">
        <v>410</v>
      </c>
      <c r="I43" s="53" t="s">
        <v>14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5914023</v>
      </c>
      <c r="O43" s="41"/>
      <c r="P43" s="8" t="str">
        <f t="shared" si="0"/>
        <v>M00115402100000000000</v>
      </c>
      <c r="R43" s="8" t="str">
        <f t="shared" si="1"/>
        <v>1</v>
      </c>
    </row>
    <row r="44" spans="1:18" ht="20.100000000000001" customHeight="1" x14ac:dyDescent="0.25">
      <c r="A44" s="5"/>
      <c r="B44" s="1" t="s">
        <v>409</v>
      </c>
      <c r="C44" s="1" t="s">
        <v>408</v>
      </c>
      <c r="D44" s="1" t="s">
        <v>402</v>
      </c>
      <c r="E44" s="1" t="s">
        <v>412</v>
      </c>
      <c r="F44" s="1" t="s">
        <v>405</v>
      </c>
      <c r="G44" s="1" t="s">
        <v>411</v>
      </c>
      <c r="H44" s="1" t="s">
        <v>410</v>
      </c>
      <c r="I44" s="53" t="s">
        <v>15</v>
      </c>
      <c r="J44" s="1" t="s">
        <v>402</v>
      </c>
      <c r="K44" s="1" t="s">
        <v>402</v>
      </c>
      <c r="L44" s="1" t="s">
        <v>401</v>
      </c>
      <c r="M44" s="1" t="s">
        <v>400</v>
      </c>
      <c r="N44" s="42">
        <v>28644</v>
      </c>
      <c r="O44" s="41"/>
      <c r="P44" s="8" t="str">
        <f t="shared" si="0"/>
        <v>M00115403100000000000</v>
      </c>
      <c r="R44" s="8" t="str">
        <f t="shared" si="1"/>
        <v>1</v>
      </c>
    </row>
    <row r="45" spans="1:18" ht="20.100000000000001" customHeight="1" x14ac:dyDescent="0.25">
      <c r="A45" s="5"/>
      <c r="B45" s="1" t="s">
        <v>409</v>
      </c>
      <c r="C45" s="1" t="s">
        <v>408</v>
      </c>
      <c r="D45" s="1" t="s">
        <v>402</v>
      </c>
      <c r="E45" s="1" t="s">
        <v>412</v>
      </c>
      <c r="F45" s="1" t="s">
        <v>405</v>
      </c>
      <c r="G45" s="1" t="s">
        <v>411</v>
      </c>
      <c r="H45" s="1" t="s">
        <v>410</v>
      </c>
      <c r="I45" s="53" t="s">
        <v>420</v>
      </c>
      <c r="J45" s="1" t="s">
        <v>402</v>
      </c>
      <c r="K45" s="1" t="s">
        <v>402</v>
      </c>
      <c r="L45" s="1" t="s">
        <v>455</v>
      </c>
      <c r="M45" s="1" t="s">
        <v>400</v>
      </c>
      <c r="N45" s="42">
        <v>4109304</v>
      </c>
      <c r="O45" s="41"/>
      <c r="P45" s="8" t="str">
        <f t="shared" si="0"/>
        <v>M00116101100000000000</v>
      </c>
      <c r="R45" s="8" t="str">
        <f t="shared" si="1"/>
        <v>1</v>
      </c>
    </row>
    <row r="46" spans="1:18" ht="20.100000000000001" customHeight="1" x14ac:dyDescent="0.25">
      <c r="A46" s="5"/>
      <c r="B46" s="1" t="s">
        <v>409</v>
      </c>
      <c r="C46" s="1" t="s">
        <v>408</v>
      </c>
      <c r="D46" s="1" t="s">
        <v>402</v>
      </c>
      <c r="E46" s="1" t="s">
        <v>412</v>
      </c>
      <c r="F46" s="1" t="s">
        <v>405</v>
      </c>
      <c r="G46" s="1" t="s">
        <v>411</v>
      </c>
      <c r="H46" s="1" t="s">
        <v>410</v>
      </c>
      <c r="I46" s="53" t="s">
        <v>464</v>
      </c>
      <c r="J46" s="1" t="s">
        <v>402</v>
      </c>
      <c r="K46" s="1" t="s">
        <v>402</v>
      </c>
      <c r="L46" s="1" t="s">
        <v>455</v>
      </c>
      <c r="M46" s="1" t="s">
        <v>400</v>
      </c>
      <c r="N46" s="42">
        <v>15000000</v>
      </c>
      <c r="O46" s="41"/>
      <c r="P46" s="8" t="str">
        <f t="shared" si="0"/>
        <v>M00116102100000000000</v>
      </c>
      <c r="R46" s="8" t="str">
        <f t="shared" si="1"/>
        <v>1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419</v>
      </c>
      <c r="J47" s="1" t="s">
        <v>402</v>
      </c>
      <c r="K47" s="1" t="s">
        <v>402</v>
      </c>
      <c r="L47" s="1" t="s">
        <v>455</v>
      </c>
      <c r="M47" s="1" t="s">
        <v>400</v>
      </c>
      <c r="N47" s="42">
        <v>3574</v>
      </c>
      <c r="O47" s="41"/>
      <c r="P47" s="8" t="str">
        <f t="shared" si="0"/>
        <v>M00116103100000000000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418</v>
      </c>
      <c r="J48" s="1" t="s">
        <v>402</v>
      </c>
      <c r="K48" s="1" t="s">
        <v>402</v>
      </c>
      <c r="L48" s="1" t="s">
        <v>455</v>
      </c>
      <c r="M48" s="1" t="s">
        <v>400</v>
      </c>
      <c r="N48" s="42">
        <v>85458</v>
      </c>
      <c r="O48" s="41"/>
      <c r="P48" s="8" t="str">
        <f t="shared" si="0"/>
        <v>M00116104100000000000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417</v>
      </c>
      <c r="J49" s="1" t="s">
        <v>402</v>
      </c>
      <c r="K49" s="1" t="s">
        <v>402</v>
      </c>
      <c r="L49" s="1" t="s">
        <v>455</v>
      </c>
      <c r="M49" s="1" t="s">
        <v>400</v>
      </c>
      <c r="N49" s="42">
        <v>42849</v>
      </c>
      <c r="O49" s="41"/>
      <c r="P49" s="8" t="str">
        <f t="shared" si="0"/>
        <v>M00116105100000000000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416</v>
      </c>
      <c r="J50" s="1" t="s">
        <v>402</v>
      </c>
      <c r="K50" s="1" t="s">
        <v>402</v>
      </c>
      <c r="L50" s="1" t="s">
        <v>455</v>
      </c>
      <c r="M50" s="1" t="s">
        <v>400</v>
      </c>
      <c r="N50" s="42">
        <v>17139</v>
      </c>
      <c r="O50" s="41"/>
      <c r="P50" s="8" t="str">
        <f t="shared" si="0"/>
        <v>M00116106100000000000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456</v>
      </c>
      <c r="J51" s="1" t="s">
        <v>402</v>
      </c>
      <c r="K51" s="1" t="s">
        <v>402</v>
      </c>
      <c r="L51" s="1" t="s">
        <v>455</v>
      </c>
      <c r="M51" s="1" t="s">
        <v>400</v>
      </c>
      <c r="N51" s="42">
        <v>27210</v>
      </c>
      <c r="O51" s="41"/>
      <c r="P51" s="8" t="str">
        <f t="shared" si="0"/>
        <v>M00116107100000000000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457</v>
      </c>
      <c r="J52" s="1" t="s">
        <v>402</v>
      </c>
      <c r="K52" s="1" t="s">
        <v>402</v>
      </c>
      <c r="L52" s="1" t="s">
        <v>455</v>
      </c>
      <c r="M52" s="1" t="s">
        <v>400</v>
      </c>
      <c r="N52" s="42">
        <v>55716</v>
      </c>
      <c r="O52" s="41"/>
      <c r="P52" s="8" t="str">
        <f t="shared" si="0"/>
        <v>M00116108100000000000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19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35000</v>
      </c>
      <c r="O53" s="41"/>
      <c r="P53" s="8" t="str">
        <f t="shared" si="0"/>
        <v>M00131201100000000000</v>
      </c>
      <c r="R53" s="8" t="str">
        <f t="shared" si="1"/>
        <v>3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44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130000</v>
      </c>
      <c r="O54" s="41"/>
      <c r="P54" s="8" t="str">
        <f t="shared" si="0"/>
        <v>M00135801100000000000</v>
      </c>
      <c r="R54" s="8" t="str">
        <f t="shared" si="1"/>
        <v>3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45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240000</v>
      </c>
      <c r="O55" s="41"/>
      <c r="P55" s="8" t="str">
        <f t="shared" si="0"/>
        <v>M00135901100000000000</v>
      </c>
      <c r="R55" s="8" t="str">
        <f t="shared" si="1"/>
        <v>3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22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210007</v>
      </c>
      <c r="O56" s="41"/>
      <c r="P56" s="8" t="str">
        <f t="shared" si="0"/>
        <v>M00139801100000000000</v>
      </c>
      <c r="R56" s="8" t="str">
        <f t="shared" si="1"/>
        <v>3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407</v>
      </c>
      <c r="E57" s="1" t="s">
        <v>406</v>
      </c>
      <c r="F57" s="1" t="s">
        <v>405</v>
      </c>
      <c r="G57" s="1" t="s">
        <v>404</v>
      </c>
      <c r="H57" s="1" t="s">
        <v>403</v>
      </c>
      <c r="I57" s="53" t="s">
        <v>2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25016090</v>
      </c>
      <c r="O57" s="41"/>
      <c r="P57" s="8" t="str">
        <f t="shared" si="0"/>
        <v>E00611301100000000000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407</v>
      </c>
      <c r="E58" s="1" t="s">
        <v>406</v>
      </c>
      <c r="F58" s="1" t="s">
        <v>405</v>
      </c>
      <c r="G58" s="1" t="s">
        <v>404</v>
      </c>
      <c r="H58" s="1" t="s">
        <v>403</v>
      </c>
      <c r="I58" s="53" t="s">
        <v>23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4319413</v>
      </c>
      <c r="O58" s="41"/>
      <c r="P58" s="8" t="str">
        <f t="shared" si="0"/>
        <v>E00612101100000000000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407</v>
      </c>
      <c r="E59" s="1" t="s">
        <v>406</v>
      </c>
      <c r="F59" s="1" t="s">
        <v>405</v>
      </c>
      <c r="G59" s="1" t="s">
        <v>404</v>
      </c>
      <c r="H59" s="1" t="s">
        <v>403</v>
      </c>
      <c r="I59" s="53" t="s">
        <v>3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467268</v>
      </c>
      <c r="O59" s="41"/>
      <c r="P59" s="8" t="str">
        <f t="shared" si="0"/>
        <v>E00613101100000000000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407</v>
      </c>
      <c r="E60" s="1" t="s">
        <v>406</v>
      </c>
      <c r="F60" s="1" t="s">
        <v>405</v>
      </c>
      <c r="G60" s="1" t="s">
        <v>404</v>
      </c>
      <c r="H60" s="1" t="s">
        <v>403</v>
      </c>
      <c r="I60" s="53" t="s">
        <v>4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694891</v>
      </c>
      <c r="O60" s="41"/>
      <c r="P60" s="8" t="str">
        <f t="shared" si="0"/>
        <v>E00613201100000000000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407</v>
      </c>
      <c r="E61" s="1" t="s">
        <v>406</v>
      </c>
      <c r="F61" s="1" t="s">
        <v>405</v>
      </c>
      <c r="G61" s="1" t="s">
        <v>404</v>
      </c>
      <c r="H61" s="1" t="s">
        <v>403</v>
      </c>
      <c r="I61" s="53" t="s">
        <v>5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5430801</v>
      </c>
      <c r="O61" s="41"/>
      <c r="P61" s="8" t="str">
        <f t="shared" si="0"/>
        <v>E00613202100000000000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407</v>
      </c>
      <c r="E62" s="1" t="s">
        <v>406</v>
      </c>
      <c r="F62" s="1" t="s">
        <v>405</v>
      </c>
      <c r="G62" s="1" t="s">
        <v>404</v>
      </c>
      <c r="H62" s="1" t="s">
        <v>403</v>
      </c>
      <c r="I62" s="53" t="s">
        <v>6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3999716</v>
      </c>
      <c r="O62" s="41"/>
      <c r="P62" s="8" t="str">
        <f t="shared" si="0"/>
        <v>E00614101100000000000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407</v>
      </c>
      <c r="E63" s="1" t="s">
        <v>406</v>
      </c>
      <c r="F63" s="1" t="s">
        <v>405</v>
      </c>
      <c r="G63" s="1" t="s">
        <v>404</v>
      </c>
      <c r="H63" s="1" t="s">
        <v>403</v>
      </c>
      <c r="I63" s="53" t="s">
        <v>7</v>
      </c>
      <c r="J63" s="1" t="s">
        <v>402</v>
      </c>
      <c r="K63" s="1" t="s">
        <v>402</v>
      </c>
      <c r="L63" s="1" t="s">
        <v>401</v>
      </c>
      <c r="M63" s="1" t="s">
        <v>400</v>
      </c>
      <c r="N63" s="42">
        <v>1357604</v>
      </c>
      <c r="O63" s="41"/>
      <c r="P63" s="8" t="str">
        <f t="shared" si="0"/>
        <v>E00614105100000000000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407</v>
      </c>
      <c r="E64" s="1" t="s">
        <v>406</v>
      </c>
      <c r="F64" s="1" t="s">
        <v>405</v>
      </c>
      <c r="G64" s="1" t="s">
        <v>404</v>
      </c>
      <c r="H64" s="1" t="s">
        <v>403</v>
      </c>
      <c r="I64" s="53" t="s">
        <v>8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1250804</v>
      </c>
      <c r="O64" s="41"/>
      <c r="P64" s="8" t="str">
        <f t="shared" si="0"/>
        <v>E00614201100000000000</v>
      </c>
      <c r="R64" s="8" t="str">
        <f t="shared" si="1"/>
        <v>1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407</v>
      </c>
      <c r="E65" s="1" t="s">
        <v>406</v>
      </c>
      <c r="F65" s="1" t="s">
        <v>405</v>
      </c>
      <c r="G65" s="1" t="s">
        <v>404</v>
      </c>
      <c r="H65" s="1" t="s">
        <v>403</v>
      </c>
      <c r="I65" s="53" t="s">
        <v>9</v>
      </c>
      <c r="J65" s="1" t="s">
        <v>402</v>
      </c>
      <c r="K65" s="1" t="s">
        <v>402</v>
      </c>
      <c r="L65" s="1" t="s">
        <v>401</v>
      </c>
      <c r="M65" s="1" t="s">
        <v>400</v>
      </c>
      <c r="N65" s="42">
        <v>500322</v>
      </c>
      <c r="O65" s="41"/>
      <c r="P65" s="8" t="str">
        <f t="shared" si="0"/>
        <v>E00614301100000000000</v>
      </c>
      <c r="R65" s="8" t="str">
        <f t="shared" si="1"/>
        <v>1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407</v>
      </c>
      <c r="E66" s="1" t="s">
        <v>406</v>
      </c>
      <c r="F66" s="1" t="s">
        <v>405</v>
      </c>
      <c r="G66" s="1" t="s">
        <v>404</v>
      </c>
      <c r="H66" s="1" t="s">
        <v>403</v>
      </c>
      <c r="I66" s="53" t="s">
        <v>445</v>
      </c>
      <c r="J66" s="1" t="s">
        <v>402</v>
      </c>
      <c r="K66" s="1" t="s">
        <v>402</v>
      </c>
      <c r="L66" s="1" t="s">
        <v>401</v>
      </c>
      <c r="M66" s="1" t="s">
        <v>400</v>
      </c>
      <c r="N66" s="42">
        <v>1626046</v>
      </c>
      <c r="O66" s="41"/>
      <c r="P66" s="8" t="str">
        <f t="shared" si="0"/>
        <v>E00614302100000000000</v>
      </c>
      <c r="R66" s="8" t="str">
        <f t="shared" si="1"/>
        <v>1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407</v>
      </c>
      <c r="E67" s="1" t="s">
        <v>406</v>
      </c>
      <c r="F67" s="1" t="s">
        <v>405</v>
      </c>
      <c r="G67" s="1" t="s">
        <v>404</v>
      </c>
      <c r="H67" s="1" t="s">
        <v>403</v>
      </c>
      <c r="I67" s="53" t="s">
        <v>10</v>
      </c>
      <c r="J67" s="1" t="s">
        <v>402</v>
      </c>
      <c r="K67" s="1" t="s">
        <v>402</v>
      </c>
      <c r="L67" s="1" t="s">
        <v>401</v>
      </c>
      <c r="M67" s="1" t="s">
        <v>400</v>
      </c>
      <c r="N67" s="42">
        <v>1449094</v>
      </c>
      <c r="O67" s="41"/>
      <c r="P67" s="8" t="str">
        <f t="shared" si="0"/>
        <v>E00614401100000000000</v>
      </c>
      <c r="R67" s="8" t="str">
        <f t="shared" si="1"/>
        <v>1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407</v>
      </c>
      <c r="E68" s="1" t="s">
        <v>406</v>
      </c>
      <c r="F68" s="1" t="s">
        <v>405</v>
      </c>
      <c r="G68" s="1" t="s">
        <v>404</v>
      </c>
      <c r="H68" s="1" t="s">
        <v>403</v>
      </c>
      <c r="I68" s="53" t="s">
        <v>11</v>
      </c>
      <c r="J68" s="1" t="s">
        <v>402</v>
      </c>
      <c r="K68" s="1" t="s">
        <v>402</v>
      </c>
      <c r="L68" s="1" t="s">
        <v>401</v>
      </c>
      <c r="M68" s="1" t="s">
        <v>400</v>
      </c>
      <c r="N68" s="42">
        <v>2987650</v>
      </c>
      <c r="O68" s="41"/>
      <c r="P68" s="8" t="str">
        <f t="shared" si="0"/>
        <v>E00614403100000000000</v>
      </c>
      <c r="R68" s="8" t="str">
        <f t="shared" si="1"/>
        <v>1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407</v>
      </c>
      <c r="E69" s="1" t="s">
        <v>406</v>
      </c>
      <c r="F69" s="1" t="s">
        <v>405</v>
      </c>
      <c r="G69" s="1" t="s">
        <v>404</v>
      </c>
      <c r="H69" s="1" t="s">
        <v>403</v>
      </c>
      <c r="I69" s="53" t="s">
        <v>12</v>
      </c>
      <c r="J69" s="1" t="s">
        <v>402</v>
      </c>
      <c r="K69" s="1" t="s">
        <v>402</v>
      </c>
      <c r="L69" s="1" t="s">
        <v>401</v>
      </c>
      <c r="M69" s="1" t="s">
        <v>400</v>
      </c>
      <c r="N69" s="42">
        <v>7993149</v>
      </c>
      <c r="O69" s="41"/>
      <c r="P69" s="8" t="str">
        <f t="shared" si="0"/>
        <v>E00614404100000000000</v>
      </c>
      <c r="R69" s="8" t="str">
        <f t="shared" si="1"/>
        <v>1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407</v>
      </c>
      <c r="E70" s="1" t="s">
        <v>406</v>
      </c>
      <c r="F70" s="1" t="s">
        <v>405</v>
      </c>
      <c r="G70" s="1" t="s">
        <v>404</v>
      </c>
      <c r="H70" s="1" t="s">
        <v>403</v>
      </c>
      <c r="I70" s="53" t="s">
        <v>13</v>
      </c>
      <c r="J70" s="1" t="s">
        <v>402</v>
      </c>
      <c r="K70" s="1" t="s">
        <v>402</v>
      </c>
      <c r="L70" s="1" t="s">
        <v>401</v>
      </c>
      <c r="M70" s="1" t="s">
        <v>400</v>
      </c>
      <c r="N70" s="42">
        <v>126871</v>
      </c>
      <c r="O70" s="41"/>
      <c r="P70" s="8" t="str">
        <f t="shared" si="0"/>
        <v>E00614405100000000000</v>
      </c>
      <c r="R70" s="8" t="str">
        <f t="shared" si="1"/>
        <v>1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407</v>
      </c>
      <c r="E71" s="1" t="s">
        <v>406</v>
      </c>
      <c r="F71" s="1" t="s">
        <v>405</v>
      </c>
      <c r="G71" s="1" t="s">
        <v>404</v>
      </c>
      <c r="H71" s="1" t="s">
        <v>403</v>
      </c>
      <c r="I71" s="53" t="s">
        <v>14</v>
      </c>
      <c r="J71" s="1" t="s">
        <v>402</v>
      </c>
      <c r="K71" s="1" t="s">
        <v>402</v>
      </c>
      <c r="L71" s="1" t="s">
        <v>401</v>
      </c>
      <c r="M71" s="1" t="s">
        <v>400</v>
      </c>
      <c r="N71" s="42">
        <v>69695923</v>
      </c>
      <c r="O71" s="41"/>
      <c r="P71" s="8" t="str">
        <f t="shared" si="0"/>
        <v>E00615402100000000000</v>
      </c>
      <c r="R71" s="8" t="str">
        <f t="shared" si="1"/>
        <v>1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407</v>
      </c>
      <c r="E72" s="1" t="s">
        <v>406</v>
      </c>
      <c r="F72" s="1" t="s">
        <v>405</v>
      </c>
      <c r="G72" s="1" t="s">
        <v>404</v>
      </c>
      <c r="H72" s="1" t="s">
        <v>403</v>
      </c>
      <c r="I72" s="53" t="s">
        <v>15</v>
      </c>
      <c r="J72" s="1" t="s">
        <v>402</v>
      </c>
      <c r="K72" s="1" t="s">
        <v>402</v>
      </c>
      <c r="L72" s="1" t="s">
        <v>401</v>
      </c>
      <c r="M72" s="1" t="s">
        <v>400</v>
      </c>
      <c r="N72" s="42">
        <v>247632</v>
      </c>
      <c r="O72" s="41"/>
      <c r="P72" s="8" t="str">
        <f t="shared" ref="P72:P135" si="2">+CONCATENATE(H72,I72,K72,M72)</f>
        <v>E00615403100000000000</v>
      </c>
      <c r="R72" s="8" t="str">
        <f t="shared" ref="R72:R135" si="3">+MID(I72,1,1)</f>
        <v>1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407</v>
      </c>
      <c r="E73" s="1" t="s">
        <v>406</v>
      </c>
      <c r="F73" s="1" t="s">
        <v>405</v>
      </c>
      <c r="G73" s="1" t="s">
        <v>404</v>
      </c>
      <c r="H73" s="1" t="s">
        <v>403</v>
      </c>
      <c r="I73" s="53" t="s">
        <v>28</v>
      </c>
      <c r="J73" s="1" t="s">
        <v>402</v>
      </c>
      <c r="K73" s="1" t="s">
        <v>402</v>
      </c>
      <c r="L73" s="1" t="s">
        <v>401</v>
      </c>
      <c r="M73" s="1" t="s">
        <v>400</v>
      </c>
      <c r="N73" s="42">
        <v>1087100</v>
      </c>
      <c r="O73" s="41"/>
      <c r="P73" s="8" t="str">
        <f t="shared" si="2"/>
        <v>E00625101100000000000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407</v>
      </c>
      <c r="E74" s="1" t="s">
        <v>406</v>
      </c>
      <c r="F74" s="1" t="s">
        <v>405</v>
      </c>
      <c r="G74" s="1" t="s">
        <v>404</v>
      </c>
      <c r="H74" s="1" t="s">
        <v>403</v>
      </c>
      <c r="I74" s="53" t="s">
        <v>33</v>
      </c>
      <c r="J74" s="1" t="s">
        <v>402</v>
      </c>
      <c r="K74" s="1" t="s">
        <v>402</v>
      </c>
      <c r="L74" s="1" t="s">
        <v>401</v>
      </c>
      <c r="M74" s="1" t="s">
        <v>400</v>
      </c>
      <c r="N74" s="42">
        <v>119300</v>
      </c>
      <c r="O74" s="41"/>
      <c r="P74" s="8" t="str">
        <f t="shared" si="2"/>
        <v>E00629201100000000000</v>
      </c>
      <c r="R74" s="8" t="str">
        <f t="shared" si="3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407</v>
      </c>
      <c r="E75" s="1" t="s">
        <v>406</v>
      </c>
      <c r="F75" s="1" t="s">
        <v>405</v>
      </c>
      <c r="G75" s="1" t="s">
        <v>404</v>
      </c>
      <c r="H75" s="1" t="s">
        <v>403</v>
      </c>
      <c r="I75" s="53" t="s">
        <v>18</v>
      </c>
      <c r="J75" s="1" t="s">
        <v>402</v>
      </c>
      <c r="K75" s="1" t="s">
        <v>402</v>
      </c>
      <c r="L75" s="1" t="s">
        <v>401</v>
      </c>
      <c r="M75" s="1" t="s">
        <v>400</v>
      </c>
      <c r="N75" s="42">
        <v>9862000</v>
      </c>
      <c r="O75" s="41"/>
      <c r="P75" s="8" t="str">
        <f t="shared" si="2"/>
        <v>E00631101100000000000</v>
      </c>
      <c r="R75" s="8" t="str">
        <f t="shared" si="3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407</v>
      </c>
      <c r="E76" s="1" t="s">
        <v>406</v>
      </c>
      <c r="F76" s="1" t="s">
        <v>405</v>
      </c>
      <c r="G76" s="1" t="s">
        <v>404</v>
      </c>
      <c r="H76" s="1" t="s">
        <v>403</v>
      </c>
      <c r="I76" s="53" t="s">
        <v>19</v>
      </c>
      <c r="J76" s="1" t="s">
        <v>402</v>
      </c>
      <c r="K76" s="1" t="s">
        <v>402</v>
      </c>
      <c r="L76" s="1" t="s">
        <v>401</v>
      </c>
      <c r="M76" s="1" t="s">
        <v>400</v>
      </c>
      <c r="N76" s="42">
        <v>2614648</v>
      </c>
      <c r="O76" s="41"/>
      <c r="P76" s="8" t="str">
        <f t="shared" si="2"/>
        <v>E00631201100000000000</v>
      </c>
      <c r="R76" s="8" t="str">
        <f t="shared" si="3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407</v>
      </c>
      <c r="E77" s="1" t="s">
        <v>406</v>
      </c>
      <c r="F77" s="1" t="s">
        <v>405</v>
      </c>
      <c r="G77" s="1" t="s">
        <v>404</v>
      </c>
      <c r="H77" s="1" t="s">
        <v>403</v>
      </c>
      <c r="I77" s="53" t="s">
        <v>37</v>
      </c>
      <c r="J77" s="1" t="s">
        <v>402</v>
      </c>
      <c r="K77" s="1" t="s">
        <v>402</v>
      </c>
      <c r="L77" s="1" t="s">
        <v>401</v>
      </c>
      <c r="M77" s="1" t="s">
        <v>400</v>
      </c>
      <c r="N77" s="42">
        <v>1500000</v>
      </c>
      <c r="O77" s="41"/>
      <c r="P77" s="8" t="str">
        <f t="shared" si="2"/>
        <v>E00631301100000000000</v>
      </c>
      <c r="R77" s="8" t="str">
        <f t="shared" si="3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407</v>
      </c>
      <c r="E78" s="1" t="s">
        <v>406</v>
      </c>
      <c r="F78" s="1" t="s">
        <v>405</v>
      </c>
      <c r="G78" s="1" t="s">
        <v>404</v>
      </c>
      <c r="H78" s="1" t="s">
        <v>403</v>
      </c>
      <c r="I78" s="53" t="s">
        <v>56</v>
      </c>
      <c r="J78" s="1" t="s">
        <v>402</v>
      </c>
      <c r="K78" s="1" t="s">
        <v>402</v>
      </c>
      <c r="L78" s="1" t="s">
        <v>401</v>
      </c>
      <c r="M78" s="1" t="s">
        <v>400</v>
      </c>
      <c r="N78" s="42">
        <v>108310517</v>
      </c>
      <c r="O78" s="41"/>
      <c r="P78" s="8" t="str">
        <f t="shared" si="2"/>
        <v>E00633301100000000000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407</v>
      </c>
      <c r="E79" s="1" t="s">
        <v>406</v>
      </c>
      <c r="F79" s="1" t="s">
        <v>405</v>
      </c>
      <c r="G79" s="1" t="s">
        <v>404</v>
      </c>
      <c r="H79" s="1" t="s">
        <v>403</v>
      </c>
      <c r="I79" s="53" t="s">
        <v>20</v>
      </c>
      <c r="J79" s="1" t="s">
        <v>402</v>
      </c>
      <c r="K79" s="1" t="s">
        <v>402</v>
      </c>
      <c r="L79" s="1" t="s">
        <v>401</v>
      </c>
      <c r="M79" s="1" t="s">
        <v>400</v>
      </c>
      <c r="N79" s="42">
        <v>2130000</v>
      </c>
      <c r="O79" s="41"/>
      <c r="P79" s="8" t="str">
        <f t="shared" si="2"/>
        <v>E00633801100000000000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407</v>
      </c>
      <c r="E80" s="1" t="s">
        <v>406</v>
      </c>
      <c r="F80" s="1" t="s">
        <v>405</v>
      </c>
      <c r="G80" s="1" t="s">
        <v>404</v>
      </c>
      <c r="H80" s="1" t="s">
        <v>403</v>
      </c>
      <c r="I80" s="53" t="s">
        <v>42</v>
      </c>
      <c r="J80" s="1" t="s">
        <v>402</v>
      </c>
      <c r="K80" s="1" t="s">
        <v>402</v>
      </c>
      <c r="L80" s="1" t="s">
        <v>401</v>
      </c>
      <c r="M80" s="1" t="s">
        <v>400</v>
      </c>
      <c r="N80" s="42">
        <v>8383828</v>
      </c>
      <c r="O80" s="41"/>
      <c r="P80" s="8" t="str">
        <f t="shared" si="2"/>
        <v>E00635401100000000000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407</v>
      </c>
      <c r="E81" s="1" t="s">
        <v>406</v>
      </c>
      <c r="F81" s="1" t="s">
        <v>405</v>
      </c>
      <c r="G81" s="1" t="s">
        <v>404</v>
      </c>
      <c r="H81" s="1" t="s">
        <v>403</v>
      </c>
      <c r="I81" s="53" t="s">
        <v>44</v>
      </c>
      <c r="J81" s="1" t="s">
        <v>402</v>
      </c>
      <c r="K81" s="1" t="s">
        <v>402</v>
      </c>
      <c r="L81" s="1" t="s">
        <v>401</v>
      </c>
      <c r="M81" s="1" t="s">
        <v>400</v>
      </c>
      <c r="N81" s="42">
        <v>1900000</v>
      </c>
      <c r="O81" s="41"/>
      <c r="P81" s="8" t="str">
        <f t="shared" si="2"/>
        <v>E00635801100000000000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407</v>
      </c>
      <c r="E82" s="1" t="s">
        <v>406</v>
      </c>
      <c r="F82" s="1" t="s">
        <v>405</v>
      </c>
      <c r="G82" s="1" t="s">
        <v>404</v>
      </c>
      <c r="H82" s="1" t="s">
        <v>403</v>
      </c>
      <c r="I82" s="53" t="s">
        <v>45</v>
      </c>
      <c r="J82" s="1" t="s">
        <v>402</v>
      </c>
      <c r="K82" s="1" t="s">
        <v>402</v>
      </c>
      <c r="L82" s="1" t="s">
        <v>401</v>
      </c>
      <c r="M82" s="1" t="s">
        <v>400</v>
      </c>
      <c r="N82" s="42">
        <v>1900000</v>
      </c>
      <c r="O82" s="41"/>
      <c r="P82" s="8" t="str">
        <f t="shared" si="2"/>
        <v>E00635901100000000000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407</v>
      </c>
      <c r="E83" s="1" t="s">
        <v>406</v>
      </c>
      <c r="F83" s="1" t="s">
        <v>405</v>
      </c>
      <c r="G83" s="1" t="s">
        <v>404</v>
      </c>
      <c r="H83" s="1" t="s">
        <v>403</v>
      </c>
      <c r="I83" s="53" t="s">
        <v>22</v>
      </c>
      <c r="J83" s="1" t="s">
        <v>402</v>
      </c>
      <c r="K83" s="1" t="s">
        <v>402</v>
      </c>
      <c r="L83" s="1" t="s">
        <v>401</v>
      </c>
      <c r="M83" s="1" t="s">
        <v>400</v>
      </c>
      <c r="N83" s="42">
        <v>2310451</v>
      </c>
      <c r="O83" s="41"/>
      <c r="P83" s="8" t="str">
        <f t="shared" si="2"/>
        <v>E00639801100000000000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407</v>
      </c>
      <c r="E84" s="1" t="s">
        <v>406</v>
      </c>
      <c r="F84" s="1" t="s">
        <v>405</v>
      </c>
      <c r="G84" s="1" t="s">
        <v>404</v>
      </c>
      <c r="H84" s="1" t="s">
        <v>403</v>
      </c>
      <c r="I84" s="53" t="s">
        <v>47</v>
      </c>
      <c r="J84" s="1" t="s">
        <v>458</v>
      </c>
      <c r="K84" s="1" t="s">
        <v>402</v>
      </c>
      <c r="L84" s="1" t="s">
        <v>401</v>
      </c>
      <c r="M84" s="1" t="s">
        <v>459</v>
      </c>
      <c r="N84" s="42">
        <v>29941643</v>
      </c>
      <c r="O84" s="41"/>
      <c r="P84" s="8" t="str">
        <f t="shared" si="2"/>
        <v>E0065320111210K2H0001</v>
      </c>
      <c r="R84" s="8" t="str">
        <f t="shared" si="3"/>
        <v>5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407</v>
      </c>
      <c r="E85" s="1" t="s">
        <v>406</v>
      </c>
      <c r="F85" s="1" t="s">
        <v>405</v>
      </c>
      <c r="G85" s="1" t="s">
        <v>404</v>
      </c>
      <c r="H85" s="1" t="s">
        <v>446</v>
      </c>
      <c r="I85" s="53" t="s">
        <v>48</v>
      </c>
      <c r="J85" s="1" t="s">
        <v>408</v>
      </c>
      <c r="K85" s="1" t="s">
        <v>402</v>
      </c>
      <c r="L85" s="1" t="s">
        <v>401</v>
      </c>
      <c r="M85" s="1" t="s">
        <v>447</v>
      </c>
      <c r="N85" s="42">
        <v>36736020</v>
      </c>
      <c r="O85" s="41"/>
      <c r="P85" s="8" t="str">
        <f t="shared" si="2"/>
        <v>K0276270111210K2H0002</v>
      </c>
      <c r="R85" s="8" t="str">
        <f t="shared" si="3"/>
        <v>6</v>
      </c>
    </row>
    <row r="86" spans="1:18" s="36" customFormat="1" ht="20.100000000000001" customHeight="1" x14ac:dyDescent="0.25">
      <c r="A86" s="5"/>
      <c r="B86" s="1" t="s">
        <v>409</v>
      </c>
      <c r="C86" s="1" t="s">
        <v>402</v>
      </c>
      <c r="D86" s="1" t="s">
        <v>408</v>
      </c>
      <c r="E86" s="1" t="s">
        <v>415</v>
      </c>
      <c r="F86" s="1" t="s">
        <v>405</v>
      </c>
      <c r="G86" s="1" t="s">
        <v>414</v>
      </c>
      <c r="H86" s="1" t="s">
        <v>413</v>
      </c>
      <c r="I86" s="53">
        <v>15901</v>
      </c>
      <c r="J86" s="1">
        <v>1</v>
      </c>
      <c r="K86" s="1">
        <v>4</v>
      </c>
      <c r="L86" s="1">
        <v>22</v>
      </c>
      <c r="M86" s="1" t="s">
        <v>400</v>
      </c>
      <c r="N86" s="42">
        <v>57410</v>
      </c>
      <c r="O86" s="41"/>
      <c r="P86" s="8" t="str">
        <f t="shared" si="2"/>
        <v>O00115901400000000000</v>
      </c>
      <c r="R86" s="8" t="str">
        <f t="shared" si="3"/>
        <v>1</v>
      </c>
    </row>
    <row r="87" spans="1:18" s="36" customFormat="1" ht="20.100000000000001" customHeight="1" x14ac:dyDescent="0.25">
      <c r="A87" s="5"/>
      <c r="B87" s="1" t="s">
        <v>409</v>
      </c>
      <c r="C87" s="1" t="s">
        <v>402</v>
      </c>
      <c r="D87" s="1" t="s">
        <v>408</v>
      </c>
      <c r="E87" s="1" t="s">
        <v>415</v>
      </c>
      <c r="F87" s="1" t="s">
        <v>405</v>
      </c>
      <c r="G87" s="1" t="s">
        <v>414</v>
      </c>
      <c r="H87" s="1" t="s">
        <v>413</v>
      </c>
      <c r="I87" s="53">
        <v>21101</v>
      </c>
      <c r="J87" s="1">
        <v>1</v>
      </c>
      <c r="K87" s="1">
        <v>4</v>
      </c>
      <c r="L87" s="1">
        <v>22</v>
      </c>
      <c r="M87" s="1" t="s">
        <v>400</v>
      </c>
      <c r="N87" s="42">
        <v>5000</v>
      </c>
      <c r="O87" s="41"/>
      <c r="P87" s="8" t="str">
        <f t="shared" si="2"/>
        <v>O00121101400000000000</v>
      </c>
      <c r="R87" s="8" t="str">
        <f t="shared" si="3"/>
        <v>2</v>
      </c>
    </row>
    <row r="88" spans="1:18" s="36" customFormat="1" ht="20.100000000000001" customHeight="1" x14ac:dyDescent="0.25">
      <c r="A88" s="5"/>
      <c r="B88" s="1" t="s">
        <v>409</v>
      </c>
      <c r="C88" s="1" t="s">
        <v>402</v>
      </c>
      <c r="D88" s="1" t="s">
        <v>408</v>
      </c>
      <c r="E88" s="1" t="s">
        <v>415</v>
      </c>
      <c r="F88" s="1" t="s">
        <v>405</v>
      </c>
      <c r="G88" s="1" t="s">
        <v>414</v>
      </c>
      <c r="H88" s="1" t="s">
        <v>413</v>
      </c>
      <c r="I88" s="53">
        <v>21501</v>
      </c>
      <c r="J88" s="1">
        <v>1</v>
      </c>
      <c r="K88" s="1">
        <v>4</v>
      </c>
      <c r="L88" s="1">
        <v>22</v>
      </c>
      <c r="M88" s="1" t="s">
        <v>400</v>
      </c>
      <c r="N88" s="42">
        <v>1000</v>
      </c>
      <c r="O88" s="41"/>
      <c r="P88" s="8" t="str">
        <f t="shared" si="2"/>
        <v>O00121501400000000000</v>
      </c>
      <c r="R88" s="8" t="str">
        <f t="shared" si="3"/>
        <v>2</v>
      </c>
    </row>
    <row r="89" spans="1:18" s="36" customFormat="1" ht="20.100000000000001" customHeight="1" x14ac:dyDescent="0.25">
      <c r="A89" s="5"/>
      <c r="B89" s="1" t="s">
        <v>409</v>
      </c>
      <c r="C89" s="1" t="s">
        <v>402</v>
      </c>
      <c r="D89" s="1" t="s">
        <v>408</v>
      </c>
      <c r="E89" s="1" t="s">
        <v>415</v>
      </c>
      <c r="F89" s="1" t="s">
        <v>405</v>
      </c>
      <c r="G89" s="1" t="s">
        <v>414</v>
      </c>
      <c r="H89" s="1" t="s">
        <v>413</v>
      </c>
      <c r="I89" s="53">
        <v>22104</v>
      </c>
      <c r="J89" s="1">
        <v>1</v>
      </c>
      <c r="K89" s="1">
        <v>4</v>
      </c>
      <c r="L89" s="1">
        <v>22</v>
      </c>
      <c r="M89" s="1" t="s">
        <v>400</v>
      </c>
      <c r="N89" s="42">
        <v>5000</v>
      </c>
      <c r="O89" s="41"/>
      <c r="P89" s="8" t="str">
        <f t="shared" si="2"/>
        <v>O00122104400000000000</v>
      </c>
      <c r="R89" s="8" t="str">
        <f t="shared" si="3"/>
        <v>2</v>
      </c>
    </row>
    <row r="90" spans="1:18" s="36" customFormat="1" ht="20.100000000000001" customHeight="1" x14ac:dyDescent="0.25">
      <c r="A90" s="5"/>
      <c r="B90" s="1" t="s">
        <v>409</v>
      </c>
      <c r="C90" s="1" t="s">
        <v>402</v>
      </c>
      <c r="D90" s="1" t="s">
        <v>408</v>
      </c>
      <c r="E90" s="1" t="s">
        <v>415</v>
      </c>
      <c r="F90" s="1" t="s">
        <v>405</v>
      </c>
      <c r="G90" s="1" t="s">
        <v>414</v>
      </c>
      <c r="H90" s="1" t="s">
        <v>413</v>
      </c>
      <c r="I90" s="53">
        <v>26102</v>
      </c>
      <c r="J90" s="1">
        <v>1</v>
      </c>
      <c r="K90" s="1">
        <v>4</v>
      </c>
      <c r="L90" s="1">
        <v>22</v>
      </c>
      <c r="M90" s="1" t="s">
        <v>400</v>
      </c>
      <c r="N90" s="42">
        <v>45000</v>
      </c>
      <c r="O90" s="41"/>
      <c r="P90" s="8" t="str">
        <f t="shared" si="2"/>
        <v>O00126102400000000000</v>
      </c>
      <c r="R90" s="8" t="str">
        <f t="shared" si="3"/>
        <v>2</v>
      </c>
    </row>
    <row r="91" spans="1:18" s="36" customFormat="1" ht="20.100000000000001" customHeight="1" x14ac:dyDescent="0.25">
      <c r="A91" s="5"/>
      <c r="B91" s="1" t="s">
        <v>409</v>
      </c>
      <c r="C91" s="1" t="s">
        <v>402</v>
      </c>
      <c r="D91" s="1" t="s">
        <v>408</v>
      </c>
      <c r="E91" s="1" t="s">
        <v>415</v>
      </c>
      <c r="F91" s="1" t="s">
        <v>405</v>
      </c>
      <c r="G91" s="1" t="s">
        <v>414</v>
      </c>
      <c r="H91" s="1" t="s">
        <v>413</v>
      </c>
      <c r="I91" s="53">
        <v>31201</v>
      </c>
      <c r="J91" s="1">
        <v>1</v>
      </c>
      <c r="K91" s="1">
        <v>4</v>
      </c>
      <c r="L91" s="1">
        <v>22</v>
      </c>
      <c r="M91" s="1" t="s">
        <v>400</v>
      </c>
      <c r="N91" s="42">
        <v>14000</v>
      </c>
      <c r="O91" s="41"/>
      <c r="P91" s="8" t="str">
        <f t="shared" si="2"/>
        <v>O00131201400000000000</v>
      </c>
      <c r="R91" s="8" t="str">
        <f t="shared" si="3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402</v>
      </c>
      <c r="D92" s="1" t="s">
        <v>408</v>
      </c>
      <c r="E92" s="1" t="s">
        <v>415</v>
      </c>
      <c r="F92" s="1" t="s">
        <v>405</v>
      </c>
      <c r="G92" s="1" t="s">
        <v>414</v>
      </c>
      <c r="H92" s="1" t="s">
        <v>413</v>
      </c>
      <c r="I92" s="53">
        <v>31401</v>
      </c>
      <c r="J92" s="1">
        <v>1</v>
      </c>
      <c r="K92" s="1">
        <v>4</v>
      </c>
      <c r="L92" s="1">
        <v>22</v>
      </c>
      <c r="M92" s="1" t="s">
        <v>400</v>
      </c>
      <c r="N92" s="42">
        <v>9000</v>
      </c>
      <c r="O92" s="41"/>
      <c r="P92" s="8" t="str">
        <f t="shared" si="2"/>
        <v>O00131401400000000000</v>
      </c>
      <c r="R92" s="8" t="str">
        <f t="shared" si="3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402</v>
      </c>
      <c r="D93" s="1" t="s">
        <v>408</v>
      </c>
      <c r="E93" s="1" t="s">
        <v>415</v>
      </c>
      <c r="F93" s="1" t="s">
        <v>405</v>
      </c>
      <c r="G93" s="1" t="s">
        <v>414</v>
      </c>
      <c r="H93" s="1" t="s">
        <v>413</v>
      </c>
      <c r="I93" s="53">
        <v>31601</v>
      </c>
      <c r="J93" s="1">
        <v>1</v>
      </c>
      <c r="K93" s="1">
        <v>4</v>
      </c>
      <c r="L93" s="1">
        <v>22</v>
      </c>
      <c r="M93" s="1" t="s">
        <v>400</v>
      </c>
      <c r="N93" s="42">
        <v>23000</v>
      </c>
      <c r="O93" s="41"/>
      <c r="P93" s="8" t="str">
        <f t="shared" si="2"/>
        <v>O00131601400000000000</v>
      </c>
      <c r="R93" s="8" t="str">
        <f t="shared" si="3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402</v>
      </c>
      <c r="D94" s="1" t="s">
        <v>408</v>
      </c>
      <c r="E94" s="1" t="s">
        <v>415</v>
      </c>
      <c r="F94" s="1" t="s">
        <v>405</v>
      </c>
      <c r="G94" s="1" t="s">
        <v>414</v>
      </c>
      <c r="H94" s="1" t="s">
        <v>413</v>
      </c>
      <c r="I94" s="53">
        <v>31701</v>
      </c>
      <c r="J94" s="1">
        <v>1</v>
      </c>
      <c r="K94" s="1">
        <v>4</v>
      </c>
      <c r="L94" s="1">
        <v>22</v>
      </c>
      <c r="M94" s="1" t="s">
        <v>400</v>
      </c>
      <c r="N94" s="42">
        <v>10000</v>
      </c>
      <c r="O94" s="41"/>
      <c r="P94" s="8" t="str">
        <f t="shared" si="2"/>
        <v>O00131701400000000000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402</v>
      </c>
      <c r="D95" s="1" t="s">
        <v>408</v>
      </c>
      <c r="E95" s="1" t="s">
        <v>415</v>
      </c>
      <c r="F95" s="1" t="s">
        <v>405</v>
      </c>
      <c r="G95" s="1" t="s">
        <v>414</v>
      </c>
      <c r="H95" s="1" t="s">
        <v>413</v>
      </c>
      <c r="I95" s="53">
        <v>32503</v>
      </c>
      <c r="J95" s="1">
        <v>1</v>
      </c>
      <c r="K95" s="1">
        <v>4</v>
      </c>
      <c r="L95" s="1">
        <v>22</v>
      </c>
      <c r="M95" s="1" t="s">
        <v>400</v>
      </c>
      <c r="N95" s="42">
        <v>49000</v>
      </c>
      <c r="O95" s="41"/>
      <c r="P95" s="8" t="str">
        <f t="shared" si="2"/>
        <v>O00132503400000000000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402</v>
      </c>
      <c r="D96" s="1" t="s">
        <v>408</v>
      </c>
      <c r="E96" s="1" t="s">
        <v>415</v>
      </c>
      <c r="F96" s="1" t="s">
        <v>405</v>
      </c>
      <c r="G96" s="1" t="s">
        <v>414</v>
      </c>
      <c r="H96" s="1" t="s">
        <v>413</v>
      </c>
      <c r="I96" s="53">
        <v>32701</v>
      </c>
      <c r="J96" s="1">
        <v>1</v>
      </c>
      <c r="K96" s="1">
        <v>4</v>
      </c>
      <c r="L96" s="1">
        <v>22</v>
      </c>
      <c r="M96" s="1" t="s">
        <v>400</v>
      </c>
      <c r="N96" s="42">
        <v>12000</v>
      </c>
      <c r="O96" s="41"/>
      <c r="P96" s="8" t="str">
        <f t="shared" si="2"/>
        <v>O00132701400000000000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402</v>
      </c>
      <c r="D97" s="1" t="s">
        <v>408</v>
      </c>
      <c r="E97" s="1" t="s">
        <v>415</v>
      </c>
      <c r="F97" s="1" t="s">
        <v>405</v>
      </c>
      <c r="G97" s="1" t="s">
        <v>414</v>
      </c>
      <c r="H97" s="1" t="s">
        <v>413</v>
      </c>
      <c r="I97" s="53">
        <v>33104</v>
      </c>
      <c r="J97" s="1">
        <v>1</v>
      </c>
      <c r="K97" s="1">
        <v>4</v>
      </c>
      <c r="L97" s="1">
        <v>22</v>
      </c>
      <c r="M97" s="1" t="s">
        <v>400</v>
      </c>
      <c r="N97" s="42">
        <v>500</v>
      </c>
      <c r="O97" s="41"/>
      <c r="P97" s="8" t="str">
        <f t="shared" si="2"/>
        <v>O00133104400000000000</v>
      </c>
      <c r="R97" s="8" t="str">
        <f t="shared" si="3"/>
        <v>3</v>
      </c>
    </row>
    <row r="98" spans="1:18" s="36" customFormat="1" ht="20.100000000000001" customHeight="1" x14ac:dyDescent="0.25">
      <c r="A98" s="5"/>
      <c r="B98" s="1" t="s">
        <v>409</v>
      </c>
      <c r="C98" s="1" t="s">
        <v>402</v>
      </c>
      <c r="D98" s="1" t="s">
        <v>408</v>
      </c>
      <c r="E98" s="1" t="s">
        <v>415</v>
      </c>
      <c r="F98" s="1" t="s">
        <v>405</v>
      </c>
      <c r="G98" s="1" t="s">
        <v>414</v>
      </c>
      <c r="H98" s="1" t="s">
        <v>413</v>
      </c>
      <c r="I98" s="53">
        <v>33301</v>
      </c>
      <c r="J98" s="1">
        <v>1</v>
      </c>
      <c r="K98" s="1">
        <v>4</v>
      </c>
      <c r="L98" s="1">
        <v>22</v>
      </c>
      <c r="M98" s="1" t="s">
        <v>400</v>
      </c>
      <c r="N98" s="42">
        <v>30000</v>
      </c>
      <c r="O98" s="41"/>
      <c r="P98" s="8" t="str">
        <f t="shared" si="2"/>
        <v>O00133301400000000000</v>
      </c>
      <c r="R98" s="8" t="str">
        <f t="shared" si="3"/>
        <v>3</v>
      </c>
    </row>
    <row r="99" spans="1:18" s="36" customFormat="1" ht="20.100000000000001" customHeight="1" x14ac:dyDescent="0.25">
      <c r="A99" s="5"/>
      <c r="B99" s="1" t="s">
        <v>409</v>
      </c>
      <c r="C99" s="1" t="s">
        <v>402</v>
      </c>
      <c r="D99" s="1" t="s">
        <v>408</v>
      </c>
      <c r="E99" s="1" t="s">
        <v>415</v>
      </c>
      <c r="F99" s="1" t="s">
        <v>405</v>
      </c>
      <c r="G99" s="1" t="s">
        <v>414</v>
      </c>
      <c r="H99" s="1" t="s">
        <v>413</v>
      </c>
      <c r="I99" s="53">
        <v>33401</v>
      </c>
      <c r="J99" s="1">
        <v>1</v>
      </c>
      <c r="K99" s="1">
        <v>4</v>
      </c>
      <c r="L99" s="1">
        <v>22</v>
      </c>
      <c r="M99" s="1" t="s">
        <v>400</v>
      </c>
      <c r="N99" s="42">
        <v>85000</v>
      </c>
      <c r="O99" s="41"/>
      <c r="P99" s="8" t="str">
        <f t="shared" si="2"/>
        <v>O00133401400000000000</v>
      </c>
      <c r="R99" s="8" t="str">
        <f t="shared" si="3"/>
        <v>3</v>
      </c>
    </row>
    <row r="100" spans="1:18" s="36" customFormat="1" ht="20.100000000000001" customHeight="1" x14ac:dyDescent="0.25">
      <c r="A100" s="5"/>
      <c r="B100" s="1" t="s">
        <v>409</v>
      </c>
      <c r="C100" s="1" t="s">
        <v>402</v>
      </c>
      <c r="D100" s="1" t="s">
        <v>408</v>
      </c>
      <c r="E100" s="1" t="s">
        <v>415</v>
      </c>
      <c r="F100" s="1" t="s">
        <v>405</v>
      </c>
      <c r="G100" s="1" t="s">
        <v>414</v>
      </c>
      <c r="H100" s="1" t="s">
        <v>413</v>
      </c>
      <c r="I100" s="53">
        <v>33602</v>
      </c>
      <c r="J100" s="1">
        <v>1</v>
      </c>
      <c r="K100" s="1">
        <v>4</v>
      </c>
      <c r="L100" s="1">
        <v>22</v>
      </c>
      <c r="M100" s="1" t="s">
        <v>400</v>
      </c>
      <c r="N100" s="42">
        <v>1000</v>
      </c>
      <c r="O100" s="41"/>
      <c r="P100" s="8" t="str">
        <f t="shared" si="2"/>
        <v>O00133602400000000000</v>
      </c>
      <c r="R100" s="8" t="str">
        <f t="shared" si="3"/>
        <v>3</v>
      </c>
    </row>
    <row r="101" spans="1:18" s="36" customFormat="1" ht="20.100000000000001" customHeight="1" x14ac:dyDescent="0.25">
      <c r="A101" s="5"/>
      <c r="B101" s="1" t="s">
        <v>409</v>
      </c>
      <c r="C101" s="1" t="s">
        <v>402</v>
      </c>
      <c r="D101" s="1" t="s">
        <v>408</v>
      </c>
      <c r="E101" s="1" t="s">
        <v>415</v>
      </c>
      <c r="F101" s="1" t="s">
        <v>405</v>
      </c>
      <c r="G101" s="1" t="s">
        <v>414</v>
      </c>
      <c r="H101" s="1" t="s">
        <v>413</v>
      </c>
      <c r="I101" s="53">
        <v>34501</v>
      </c>
      <c r="J101" s="1">
        <v>1</v>
      </c>
      <c r="K101" s="1">
        <v>4</v>
      </c>
      <c r="L101" s="1">
        <v>22</v>
      </c>
      <c r="M101" s="1" t="s">
        <v>400</v>
      </c>
      <c r="N101" s="42">
        <v>8000</v>
      </c>
      <c r="O101" s="41"/>
      <c r="P101" s="8" t="str">
        <f t="shared" si="2"/>
        <v>O00134501400000000000</v>
      </c>
      <c r="R101" s="8" t="str">
        <f t="shared" si="3"/>
        <v>3</v>
      </c>
    </row>
    <row r="102" spans="1:18" s="36" customFormat="1" ht="20.100000000000001" customHeight="1" x14ac:dyDescent="0.25">
      <c r="A102" s="5"/>
      <c r="B102" s="1" t="s">
        <v>409</v>
      </c>
      <c r="C102" s="1" t="s">
        <v>402</v>
      </c>
      <c r="D102" s="1" t="s">
        <v>408</v>
      </c>
      <c r="E102" s="1" t="s">
        <v>415</v>
      </c>
      <c r="F102" s="1" t="s">
        <v>405</v>
      </c>
      <c r="G102" s="1" t="s">
        <v>414</v>
      </c>
      <c r="H102" s="1" t="s">
        <v>413</v>
      </c>
      <c r="I102" s="53">
        <v>35101</v>
      </c>
      <c r="J102" s="1">
        <v>1</v>
      </c>
      <c r="K102" s="1">
        <v>4</v>
      </c>
      <c r="L102" s="1">
        <v>22</v>
      </c>
      <c r="M102" s="1" t="s">
        <v>400</v>
      </c>
      <c r="N102" s="42">
        <v>10000</v>
      </c>
      <c r="O102" s="41"/>
      <c r="P102" s="8" t="str">
        <f t="shared" si="2"/>
        <v>O00135101400000000000</v>
      </c>
      <c r="R102" s="8" t="str">
        <f t="shared" si="3"/>
        <v>3</v>
      </c>
    </row>
    <row r="103" spans="1:18" s="36" customFormat="1" ht="20.100000000000001" customHeight="1" x14ac:dyDescent="0.25">
      <c r="A103" s="5"/>
      <c r="B103" s="2" t="s">
        <v>409</v>
      </c>
      <c r="C103" s="2" t="s">
        <v>402</v>
      </c>
      <c r="D103" s="2" t="s">
        <v>408</v>
      </c>
      <c r="E103" s="2" t="s">
        <v>415</v>
      </c>
      <c r="F103" s="2" t="s">
        <v>405</v>
      </c>
      <c r="G103" s="2" t="s">
        <v>414</v>
      </c>
      <c r="H103" s="2" t="s">
        <v>413</v>
      </c>
      <c r="I103" s="54">
        <v>35301</v>
      </c>
      <c r="J103" s="2">
        <v>1</v>
      </c>
      <c r="K103" s="2">
        <v>4</v>
      </c>
      <c r="L103" s="2">
        <v>22</v>
      </c>
      <c r="M103" s="2" t="s">
        <v>400</v>
      </c>
      <c r="N103" s="42">
        <v>95000</v>
      </c>
      <c r="O103" s="41"/>
      <c r="P103" s="8" t="str">
        <f t="shared" si="2"/>
        <v>O00135301400000000000</v>
      </c>
      <c r="R103" s="8" t="str">
        <f t="shared" si="3"/>
        <v>3</v>
      </c>
    </row>
    <row r="104" spans="1:18" s="36" customFormat="1" ht="20.100000000000001" customHeight="1" x14ac:dyDescent="0.25">
      <c r="A104" s="40"/>
      <c r="B104" s="2" t="s">
        <v>409</v>
      </c>
      <c r="C104" s="2" t="s">
        <v>402</v>
      </c>
      <c r="D104" s="2" t="s">
        <v>408</v>
      </c>
      <c r="E104" s="2" t="s">
        <v>415</v>
      </c>
      <c r="F104" s="2" t="s">
        <v>405</v>
      </c>
      <c r="G104" s="2" t="s">
        <v>414</v>
      </c>
      <c r="H104" s="2" t="s">
        <v>413</v>
      </c>
      <c r="I104" s="54">
        <v>35501</v>
      </c>
      <c r="J104" s="2">
        <v>1</v>
      </c>
      <c r="K104" s="2">
        <v>4</v>
      </c>
      <c r="L104" s="2">
        <v>22</v>
      </c>
      <c r="M104" s="2" t="s">
        <v>400</v>
      </c>
      <c r="N104" s="38">
        <v>15000</v>
      </c>
      <c r="O104" s="37"/>
      <c r="P104" s="8" t="str">
        <f t="shared" si="2"/>
        <v>O00135501400000000000</v>
      </c>
      <c r="R104" s="8" t="str">
        <f t="shared" si="3"/>
        <v>3</v>
      </c>
    </row>
    <row r="105" spans="1:18" s="36" customFormat="1" ht="20.100000000000001" customHeight="1" x14ac:dyDescent="0.25">
      <c r="A105" s="40"/>
      <c r="B105" s="2" t="s">
        <v>409</v>
      </c>
      <c r="C105" s="2" t="s">
        <v>402</v>
      </c>
      <c r="D105" s="2" t="s">
        <v>408</v>
      </c>
      <c r="E105" s="2" t="s">
        <v>415</v>
      </c>
      <c r="F105" s="2" t="s">
        <v>405</v>
      </c>
      <c r="G105" s="2" t="s">
        <v>414</v>
      </c>
      <c r="H105" s="2" t="s">
        <v>413</v>
      </c>
      <c r="I105" s="54">
        <v>35701</v>
      </c>
      <c r="J105" s="2">
        <v>1</v>
      </c>
      <c r="K105" s="2">
        <v>4</v>
      </c>
      <c r="L105" s="2">
        <v>22</v>
      </c>
      <c r="M105" s="2" t="s">
        <v>400</v>
      </c>
      <c r="N105" s="38">
        <v>30000</v>
      </c>
      <c r="O105" s="37"/>
      <c r="P105" s="8" t="str">
        <f t="shared" si="2"/>
        <v>O00135701400000000000</v>
      </c>
      <c r="R105" s="8" t="str">
        <f t="shared" si="3"/>
        <v>3</v>
      </c>
    </row>
    <row r="106" spans="1:18" s="36" customFormat="1" ht="20.100000000000001" customHeight="1" x14ac:dyDescent="0.25">
      <c r="A106" s="40"/>
      <c r="B106" s="2" t="s">
        <v>409</v>
      </c>
      <c r="C106" s="2" t="s">
        <v>402</v>
      </c>
      <c r="D106" s="2" t="s">
        <v>408</v>
      </c>
      <c r="E106" s="2" t="s">
        <v>415</v>
      </c>
      <c r="F106" s="2" t="s">
        <v>405</v>
      </c>
      <c r="G106" s="2" t="s">
        <v>414</v>
      </c>
      <c r="H106" s="2" t="s">
        <v>413</v>
      </c>
      <c r="I106" s="54">
        <v>37204</v>
      </c>
      <c r="J106" s="2">
        <v>1</v>
      </c>
      <c r="K106" s="2">
        <v>4</v>
      </c>
      <c r="L106" s="2">
        <v>22</v>
      </c>
      <c r="M106" s="2" t="s">
        <v>400</v>
      </c>
      <c r="N106" s="38">
        <v>15000</v>
      </c>
      <c r="O106" s="37"/>
      <c r="P106" s="8" t="str">
        <f t="shared" si="2"/>
        <v>O00137204400000000000</v>
      </c>
      <c r="R106" s="8" t="str">
        <f t="shared" si="3"/>
        <v>3</v>
      </c>
    </row>
    <row r="107" spans="1:18" s="36" customFormat="1" ht="20.100000000000001" customHeight="1" x14ac:dyDescent="0.25">
      <c r="A107" s="40"/>
      <c r="B107" s="2" t="s">
        <v>409</v>
      </c>
      <c r="C107" s="2" t="s">
        <v>402</v>
      </c>
      <c r="D107" s="2" t="s">
        <v>408</v>
      </c>
      <c r="E107" s="2" t="s">
        <v>415</v>
      </c>
      <c r="F107" s="2" t="s">
        <v>405</v>
      </c>
      <c r="G107" s="2" t="s">
        <v>414</v>
      </c>
      <c r="H107" s="2" t="s">
        <v>413</v>
      </c>
      <c r="I107" s="54">
        <v>37504</v>
      </c>
      <c r="J107" s="2">
        <v>1</v>
      </c>
      <c r="K107" s="2">
        <v>4</v>
      </c>
      <c r="L107" s="2">
        <v>22</v>
      </c>
      <c r="M107" s="2" t="s">
        <v>400</v>
      </c>
      <c r="N107" s="38">
        <v>35000</v>
      </c>
      <c r="O107" s="37"/>
      <c r="P107" s="8" t="str">
        <f t="shared" si="2"/>
        <v>O00137504400000000000</v>
      </c>
      <c r="R107" s="8" t="str">
        <f t="shared" si="3"/>
        <v>3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402</v>
      </c>
      <c r="E108" s="2" t="s">
        <v>412</v>
      </c>
      <c r="F108" s="2" t="s">
        <v>405</v>
      </c>
      <c r="G108" s="2" t="s">
        <v>411</v>
      </c>
      <c r="H108" s="2" t="s">
        <v>410</v>
      </c>
      <c r="I108" s="54">
        <v>12101</v>
      </c>
      <c r="J108" s="2">
        <v>1</v>
      </c>
      <c r="K108" s="2">
        <v>4</v>
      </c>
      <c r="L108" s="2">
        <v>22</v>
      </c>
      <c r="M108" s="2" t="s">
        <v>400</v>
      </c>
      <c r="N108" s="38">
        <v>1608531</v>
      </c>
      <c r="O108" s="37"/>
      <c r="P108" s="8" t="str">
        <f t="shared" si="2"/>
        <v>M00112101400000000000</v>
      </c>
      <c r="R108" s="8" t="str">
        <f t="shared" si="3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402</v>
      </c>
      <c r="E109" s="2" t="s">
        <v>412</v>
      </c>
      <c r="F109" s="2" t="s">
        <v>405</v>
      </c>
      <c r="G109" s="2" t="s">
        <v>411</v>
      </c>
      <c r="H109" s="2" t="s">
        <v>410</v>
      </c>
      <c r="I109" s="54">
        <v>15901</v>
      </c>
      <c r="J109" s="2">
        <v>1</v>
      </c>
      <c r="K109" s="2">
        <v>4</v>
      </c>
      <c r="L109" s="2">
        <v>22</v>
      </c>
      <c r="M109" s="2" t="s">
        <v>400</v>
      </c>
      <c r="N109" s="38">
        <v>174460</v>
      </c>
      <c r="O109" s="37"/>
      <c r="P109" s="8" t="str">
        <f t="shared" si="2"/>
        <v>M00115901400000000000</v>
      </c>
      <c r="R109" s="8" t="str">
        <f t="shared" si="3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402</v>
      </c>
      <c r="E110" s="2" t="s">
        <v>412</v>
      </c>
      <c r="F110" s="2" t="s">
        <v>405</v>
      </c>
      <c r="G110" s="2" t="s">
        <v>411</v>
      </c>
      <c r="H110" s="2" t="s">
        <v>410</v>
      </c>
      <c r="I110" s="54">
        <v>21101</v>
      </c>
      <c r="J110" s="2">
        <v>1</v>
      </c>
      <c r="K110" s="2">
        <v>4</v>
      </c>
      <c r="L110" s="2">
        <v>22</v>
      </c>
      <c r="M110" s="2" t="s">
        <v>400</v>
      </c>
      <c r="N110" s="38">
        <v>15000</v>
      </c>
      <c r="O110" s="37"/>
      <c r="P110" s="8" t="str">
        <f t="shared" si="2"/>
        <v>M00121101400000000000</v>
      </c>
      <c r="R110" s="8" t="str">
        <f t="shared" si="3"/>
        <v>2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402</v>
      </c>
      <c r="E111" s="2" t="s">
        <v>412</v>
      </c>
      <c r="F111" s="2" t="s">
        <v>405</v>
      </c>
      <c r="G111" s="2" t="s">
        <v>411</v>
      </c>
      <c r="H111" s="2" t="s">
        <v>410</v>
      </c>
      <c r="I111" s="54">
        <v>21401</v>
      </c>
      <c r="J111" s="2">
        <v>1</v>
      </c>
      <c r="K111" s="2">
        <v>4</v>
      </c>
      <c r="L111" s="2">
        <v>22</v>
      </c>
      <c r="M111" s="2" t="s">
        <v>400</v>
      </c>
      <c r="N111" s="38">
        <v>8000</v>
      </c>
      <c r="O111" s="37"/>
      <c r="P111" s="8" t="str">
        <f t="shared" si="2"/>
        <v>M00121401400000000000</v>
      </c>
      <c r="R111" s="8" t="str">
        <f t="shared" si="3"/>
        <v>2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402</v>
      </c>
      <c r="E112" s="2" t="s">
        <v>412</v>
      </c>
      <c r="F112" s="2" t="s">
        <v>405</v>
      </c>
      <c r="G112" s="2" t="s">
        <v>411</v>
      </c>
      <c r="H112" s="2" t="s">
        <v>410</v>
      </c>
      <c r="I112" s="54">
        <v>21501</v>
      </c>
      <c r="J112" s="2">
        <v>1</v>
      </c>
      <c r="K112" s="2">
        <v>4</v>
      </c>
      <c r="L112" s="2">
        <v>22</v>
      </c>
      <c r="M112" s="2" t="s">
        <v>400</v>
      </c>
      <c r="N112" s="38">
        <v>15000</v>
      </c>
      <c r="O112" s="37"/>
      <c r="P112" s="8" t="str">
        <f t="shared" si="2"/>
        <v>M00121501400000000000</v>
      </c>
      <c r="R112" s="8" t="str">
        <f t="shared" si="3"/>
        <v>2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402</v>
      </c>
      <c r="E113" s="2" t="s">
        <v>412</v>
      </c>
      <c r="F113" s="2" t="s">
        <v>405</v>
      </c>
      <c r="G113" s="2" t="s">
        <v>411</v>
      </c>
      <c r="H113" s="2" t="s">
        <v>410</v>
      </c>
      <c r="I113" s="54">
        <v>22104</v>
      </c>
      <c r="J113" s="2">
        <v>1</v>
      </c>
      <c r="K113" s="2">
        <v>4</v>
      </c>
      <c r="L113" s="2">
        <v>22</v>
      </c>
      <c r="M113" s="2" t="s">
        <v>400</v>
      </c>
      <c r="N113" s="38">
        <v>35000</v>
      </c>
      <c r="O113" s="37"/>
      <c r="P113" s="8" t="str">
        <f t="shared" si="2"/>
        <v>M00122104400000000000</v>
      </c>
      <c r="R113" s="8" t="str">
        <f t="shared" si="3"/>
        <v>2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402</v>
      </c>
      <c r="E114" s="2" t="s">
        <v>412</v>
      </c>
      <c r="F114" s="2" t="s">
        <v>405</v>
      </c>
      <c r="G114" s="2" t="s">
        <v>411</v>
      </c>
      <c r="H114" s="2" t="s">
        <v>410</v>
      </c>
      <c r="I114" s="54">
        <v>22106</v>
      </c>
      <c r="J114" s="2">
        <v>1</v>
      </c>
      <c r="K114" s="2">
        <v>4</v>
      </c>
      <c r="L114" s="2">
        <v>22</v>
      </c>
      <c r="M114" s="2" t="s">
        <v>400</v>
      </c>
      <c r="N114" s="38">
        <v>5000</v>
      </c>
      <c r="O114" s="37"/>
      <c r="P114" s="8" t="str">
        <f t="shared" si="2"/>
        <v>M00122106400000000000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402</v>
      </c>
      <c r="E115" s="2" t="s">
        <v>412</v>
      </c>
      <c r="F115" s="2" t="s">
        <v>405</v>
      </c>
      <c r="G115" s="2" t="s">
        <v>411</v>
      </c>
      <c r="H115" s="2" t="s">
        <v>410</v>
      </c>
      <c r="I115" s="54">
        <v>26102</v>
      </c>
      <c r="J115" s="2">
        <v>1</v>
      </c>
      <c r="K115" s="2">
        <v>4</v>
      </c>
      <c r="L115" s="2">
        <v>22</v>
      </c>
      <c r="M115" s="2" t="s">
        <v>400</v>
      </c>
      <c r="N115" s="38">
        <v>100000</v>
      </c>
      <c r="O115" s="37"/>
      <c r="P115" s="8" t="str">
        <f t="shared" si="2"/>
        <v>M00126102400000000000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402</v>
      </c>
      <c r="E116" s="2" t="s">
        <v>412</v>
      </c>
      <c r="F116" s="2" t="s">
        <v>405</v>
      </c>
      <c r="G116" s="2" t="s">
        <v>411</v>
      </c>
      <c r="H116" s="2" t="s">
        <v>410</v>
      </c>
      <c r="I116" s="54">
        <v>27301</v>
      </c>
      <c r="J116" s="2">
        <v>1</v>
      </c>
      <c r="K116" s="2">
        <v>4</v>
      </c>
      <c r="L116" s="2">
        <v>22</v>
      </c>
      <c r="M116" s="2" t="s">
        <v>400</v>
      </c>
      <c r="N116" s="38">
        <v>20000</v>
      </c>
      <c r="O116" s="37"/>
      <c r="P116" s="8" t="str">
        <f t="shared" si="2"/>
        <v>M00127301400000000000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402</v>
      </c>
      <c r="E117" s="2" t="s">
        <v>412</v>
      </c>
      <c r="F117" s="2" t="s">
        <v>405</v>
      </c>
      <c r="G117" s="2" t="s">
        <v>411</v>
      </c>
      <c r="H117" s="2" t="s">
        <v>410</v>
      </c>
      <c r="I117" s="54">
        <v>31201</v>
      </c>
      <c r="J117" s="2">
        <v>1</v>
      </c>
      <c r="K117" s="2">
        <v>4</v>
      </c>
      <c r="L117" s="2">
        <v>22</v>
      </c>
      <c r="M117" s="2" t="s">
        <v>400</v>
      </c>
      <c r="N117" s="38">
        <v>40000</v>
      </c>
      <c r="O117" s="37"/>
      <c r="P117" s="8" t="str">
        <f t="shared" si="2"/>
        <v>M00131201400000000000</v>
      </c>
      <c r="R117" s="8" t="str">
        <f t="shared" si="3"/>
        <v>3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402</v>
      </c>
      <c r="E118" s="2" t="s">
        <v>412</v>
      </c>
      <c r="F118" s="2" t="s">
        <v>405</v>
      </c>
      <c r="G118" s="2" t="s">
        <v>411</v>
      </c>
      <c r="H118" s="2" t="s">
        <v>410</v>
      </c>
      <c r="I118" s="54">
        <v>31401</v>
      </c>
      <c r="J118" s="2">
        <v>1</v>
      </c>
      <c r="K118" s="2">
        <v>4</v>
      </c>
      <c r="L118" s="2">
        <v>22</v>
      </c>
      <c r="M118" s="2" t="s">
        <v>400</v>
      </c>
      <c r="N118" s="38">
        <v>25000</v>
      </c>
      <c r="O118" s="37"/>
      <c r="P118" s="8" t="str">
        <f t="shared" si="2"/>
        <v>M00131401400000000000</v>
      </c>
      <c r="R118" s="8" t="str">
        <f t="shared" si="3"/>
        <v>3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402</v>
      </c>
      <c r="E119" s="2" t="s">
        <v>412</v>
      </c>
      <c r="F119" s="2" t="s">
        <v>405</v>
      </c>
      <c r="G119" s="2" t="s">
        <v>411</v>
      </c>
      <c r="H119" s="2" t="s">
        <v>410</v>
      </c>
      <c r="I119" s="54">
        <v>31601</v>
      </c>
      <c r="J119" s="2">
        <v>1</v>
      </c>
      <c r="K119" s="2">
        <v>4</v>
      </c>
      <c r="L119" s="2">
        <v>22</v>
      </c>
      <c r="M119" s="2" t="s">
        <v>400</v>
      </c>
      <c r="N119" s="38">
        <v>35000</v>
      </c>
      <c r="O119" s="37"/>
      <c r="P119" s="8" t="str">
        <f t="shared" si="2"/>
        <v>M00131601400000000000</v>
      </c>
      <c r="R119" s="8" t="str">
        <f t="shared" si="3"/>
        <v>3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402</v>
      </c>
      <c r="E120" s="2" t="s">
        <v>412</v>
      </c>
      <c r="F120" s="2" t="s">
        <v>405</v>
      </c>
      <c r="G120" s="2" t="s">
        <v>411</v>
      </c>
      <c r="H120" s="2" t="s">
        <v>410</v>
      </c>
      <c r="I120" s="54">
        <v>31701</v>
      </c>
      <c r="J120" s="2">
        <v>1</v>
      </c>
      <c r="K120" s="2">
        <v>4</v>
      </c>
      <c r="L120" s="2">
        <v>22</v>
      </c>
      <c r="M120" s="2" t="s">
        <v>400</v>
      </c>
      <c r="N120" s="38">
        <v>40000</v>
      </c>
      <c r="O120" s="37"/>
      <c r="P120" s="8" t="str">
        <f t="shared" si="2"/>
        <v>M00131701400000000000</v>
      </c>
      <c r="R120" s="8" t="str">
        <f t="shared" si="3"/>
        <v>3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402</v>
      </c>
      <c r="E121" s="2" t="s">
        <v>412</v>
      </c>
      <c r="F121" s="2" t="s">
        <v>405</v>
      </c>
      <c r="G121" s="2" t="s">
        <v>411</v>
      </c>
      <c r="H121" s="2" t="s">
        <v>410</v>
      </c>
      <c r="I121" s="54">
        <v>31801</v>
      </c>
      <c r="J121" s="2">
        <v>1</v>
      </c>
      <c r="K121" s="2">
        <v>4</v>
      </c>
      <c r="L121" s="2">
        <v>22</v>
      </c>
      <c r="M121" s="2" t="s">
        <v>400</v>
      </c>
      <c r="N121" s="38">
        <v>15000</v>
      </c>
      <c r="O121" s="37"/>
      <c r="P121" s="8" t="str">
        <f t="shared" si="2"/>
        <v>M00131801400000000000</v>
      </c>
      <c r="R121" s="8" t="str">
        <f t="shared" si="3"/>
        <v>3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402</v>
      </c>
      <c r="E122" s="2" t="s">
        <v>412</v>
      </c>
      <c r="F122" s="2" t="s">
        <v>405</v>
      </c>
      <c r="G122" s="2" t="s">
        <v>411</v>
      </c>
      <c r="H122" s="2" t="s">
        <v>410</v>
      </c>
      <c r="I122" s="54">
        <v>32503</v>
      </c>
      <c r="J122" s="2">
        <v>1</v>
      </c>
      <c r="K122" s="2">
        <v>4</v>
      </c>
      <c r="L122" s="2">
        <v>22</v>
      </c>
      <c r="M122" s="2" t="s">
        <v>400</v>
      </c>
      <c r="N122" s="38">
        <v>230000</v>
      </c>
      <c r="O122" s="37"/>
      <c r="P122" s="8" t="str">
        <f t="shared" si="2"/>
        <v>M00132503400000000000</v>
      </c>
      <c r="R122" s="8" t="str">
        <f t="shared" si="3"/>
        <v>3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402</v>
      </c>
      <c r="E123" s="2" t="s">
        <v>412</v>
      </c>
      <c r="F123" s="2" t="s">
        <v>405</v>
      </c>
      <c r="G123" s="2" t="s">
        <v>411</v>
      </c>
      <c r="H123" s="2" t="s">
        <v>410</v>
      </c>
      <c r="I123" s="54">
        <v>32701</v>
      </c>
      <c r="J123" s="2">
        <v>1</v>
      </c>
      <c r="K123" s="2">
        <v>4</v>
      </c>
      <c r="L123" s="2">
        <v>22</v>
      </c>
      <c r="M123" s="2" t="s">
        <v>400</v>
      </c>
      <c r="N123" s="38">
        <v>100000</v>
      </c>
      <c r="O123" s="37"/>
      <c r="P123" s="8" t="str">
        <f t="shared" si="2"/>
        <v>M00132701400000000000</v>
      </c>
      <c r="R123" s="8" t="str">
        <f t="shared" si="3"/>
        <v>3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402</v>
      </c>
      <c r="E124" s="2" t="s">
        <v>412</v>
      </c>
      <c r="F124" s="2" t="s">
        <v>405</v>
      </c>
      <c r="G124" s="2" t="s">
        <v>411</v>
      </c>
      <c r="H124" s="2" t="s">
        <v>410</v>
      </c>
      <c r="I124" s="54">
        <v>33104</v>
      </c>
      <c r="J124" s="2">
        <v>1</v>
      </c>
      <c r="K124" s="2">
        <v>4</v>
      </c>
      <c r="L124" s="2">
        <v>22</v>
      </c>
      <c r="M124" s="2" t="s">
        <v>400</v>
      </c>
      <c r="N124" s="38">
        <v>350000</v>
      </c>
      <c r="O124" s="37"/>
      <c r="P124" s="8" t="str">
        <f t="shared" si="2"/>
        <v>M00133104400000000000</v>
      </c>
      <c r="R124" s="8" t="str">
        <f t="shared" si="3"/>
        <v>3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402</v>
      </c>
      <c r="E125" s="2" t="s">
        <v>412</v>
      </c>
      <c r="F125" s="2" t="s">
        <v>405</v>
      </c>
      <c r="G125" s="2" t="s">
        <v>411</v>
      </c>
      <c r="H125" s="2" t="s">
        <v>410</v>
      </c>
      <c r="I125" s="54">
        <v>33301</v>
      </c>
      <c r="J125" s="2">
        <v>1</v>
      </c>
      <c r="K125" s="2">
        <v>4</v>
      </c>
      <c r="L125" s="2">
        <v>22</v>
      </c>
      <c r="M125" s="2" t="s">
        <v>400</v>
      </c>
      <c r="N125" s="38">
        <v>100000</v>
      </c>
      <c r="O125" s="37"/>
      <c r="P125" s="8" t="str">
        <f t="shared" si="2"/>
        <v>M00133301400000000000</v>
      </c>
      <c r="R125" s="8" t="str">
        <f t="shared" si="3"/>
        <v>3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402</v>
      </c>
      <c r="E126" s="2" t="s">
        <v>412</v>
      </c>
      <c r="F126" s="2" t="s">
        <v>405</v>
      </c>
      <c r="G126" s="2" t="s">
        <v>411</v>
      </c>
      <c r="H126" s="2" t="s">
        <v>410</v>
      </c>
      <c r="I126" s="54">
        <v>33303</v>
      </c>
      <c r="J126" s="2">
        <v>1</v>
      </c>
      <c r="K126" s="2">
        <v>4</v>
      </c>
      <c r="L126" s="2">
        <v>22</v>
      </c>
      <c r="M126" s="2" t="s">
        <v>400</v>
      </c>
      <c r="N126" s="38">
        <v>30000</v>
      </c>
      <c r="O126" s="37"/>
      <c r="P126" s="8" t="str">
        <f t="shared" si="2"/>
        <v>M00133303400000000000</v>
      </c>
      <c r="R126" s="8" t="str">
        <f t="shared" si="3"/>
        <v>3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402</v>
      </c>
      <c r="E127" s="2" t="s">
        <v>412</v>
      </c>
      <c r="F127" s="2" t="s">
        <v>405</v>
      </c>
      <c r="G127" s="2" t="s">
        <v>411</v>
      </c>
      <c r="H127" s="2" t="s">
        <v>410</v>
      </c>
      <c r="I127" s="54">
        <v>33401</v>
      </c>
      <c r="J127" s="2">
        <v>1</v>
      </c>
      <c r="K127" s="2">
        <v>4</v>
      </c>
      <c r="L127" s="2">
        <v>22</v>
      </c>
      <c r="M127" s="2" t="s">
        <v>400</v>
      </c>
      <c r="N127" s="38">
        <v>160000</v>
      </c>
      <c r="O127" s="37"/>
      <c r="P127" s="8" t="str">
        <f t="shared" si="2"/>
        <v>M00133401400000000000</v>
      </c>
      <c r="R127" s="8" t="str">
        <f t="shared" si="3"/>
        <v>3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402</v>
      </c>
      <c r="E128" s="2" t="s">
        <v>412</v>
      </c>
      <c r="F128" s="2" t="s">
        <v>405</v>
      </c>
      <c r="G128" s="2" t="s">
        <v>411</v>
      </c>
      <c r="H128" s="2" t="s">
        <v>410</v>
      </c>
      <c r="I128" s="54">
        <v>33602</v>
      </c>
      <c r="J128" s="2">
        <v>1</v>
      </c>
      <c r="K128" s="2">
        <v>4</v>
      </c>
      <c r="L128" s="2">
        <v>22</v>
      </c>
      <c r="M128" s="2" t="s">
        <v>400</v>
      </c>
      <c r="N128" s="38">
        <v>90000</v>
      </c>
      <c r="O128" s="37"/>
      <c r="P128" s="8" t="str">
        <f t="shared" si="2"/>
        <v>M00133602400000000000</v>
      </c>
      <c r="R128" s="8" t="str">
        <f t="shared" si="3"/>
        <v>3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402</v>
      </c>
      <c r="E129" s="2" t="s">
        <v>412</v>
      </c>
      <c r="F129" s="2" t="s">
        <v>405</v>
      </c>
      <c r="G129" s="2" t="s">
        <v>411</v>
      </c>
      <c r="H129" s="2" t="s">
        <v>410</v>
      </c>
      <c r="I129" s="54">
        <v>34101</v>
      </c>
      <c r="J129" s="2">
        <v>1</v>
      </c>
      <c r="K129" s="2">
        <v>4</v>
      </c>
      <c r="L129" s="2">
        <v>22</v>
      </c>
      <c r="M129" s="2" t="s">
        <v>400</v>
      </c>
      <c r="N129" s="38">
        <v>220000</v>
      </c>
      <c r="O129" s="37"/>
      <c r="P129" s="8" t="str">
        <f t="shared" si="2"/>
        <v>M00134101400000000000</v>
      </c>
      <c r="R129" s="8" t="str">
        <f t="shared" si="3"/>
        <v>3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402</v>
      </c>
      <c r="E130" s="2" t="s">
        <v>412</v>
      </c>
      <c r="F130" s="2" t="s">
        <v>405</v>
      </c>
      <c r="G130" s="2" t="s">
        <v>411</v>
      </c>
      <c r="H130" s="2" t="s">
        <v>410</v>
      </c>
      <c r="I130" s="54">
        <v>34501</v>
      </c>
      <c r="J130" s="2">
        <v>1</v>
      </c>
      <c r="K130" s="2">
        <v>4</v>
      </c>
      <c r="L130" s="2">
        <v>22</v>
      </c>
      <c r="M130" s="2" t="s">
        <v>400</v>
      </c>
      <c r="N130" s="38">
        <v>30000</v>
      </c>
      <c r="O130" s="37"/>
      <c r="P130" s="8" t="str">
        <f t="shared" si="2"/>
        <v>M00134501400000000000</v>
      </c>
      <c r="R130" s="8" t="str">
        <f t="shared" si="3"/>
        <v>3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402</v>
      </c>
      <c r="E131" s="2" t="s">
        <v>412</v>
      </c>
      <c r="F131" s="2" t="s">
        <v>405</v>
      </c>
      <c r="G131" s="2" t="s">
        <v>411</v>
      </c>
      <c r="H131" s="2" t="s">
        <v>410</v>
      </c>
      <c r="I131" s="54">
        <v>35101</v>
      </c>
      <c r="J131" s="2">
        <v>1</v>
      </c>
      <c r="K131" s="2">
        <v>4</v>
      </c>
      <c r="L131" s="2">
        <v>22</v>
      </c>
      <c r="M131" s="2" t="s">
        <v>400</v>
      </c>
      <c r="N131" s="38">
        <v>35000</v>
      </c>
      <c r="O131" s="37"/>
      <c r="P131" s="8" t="str">
        <f t="shared" si="2"/>
        <v>M00135101400000000000</v>
      </c>
      <c r="R131" s="8" t="str">
        <f t="shared" si="3"/>
        <v>3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402</v>
      </c>
      <c r="E132" s="2" t="s">
        <v>412</v>
      </c>
      <c r="F132" s="2" t="s">
        <v>405</v>
      </c>
      <c r="G132" s="2" t="s">
        <v>411</v>
      </c>
      <c r="H132" s="2" t="s">
        <v>410</v>
      </c>
      <c r="I132" s="54">
        <v>35301</v>
      </c>
      <c r="J132" s="2">
        <v>1</v>
      </c>
      <c r="K132" s="2">
        <v>4</v>
      </c>
      <c r="L132" s="2">
        <v>22</v>
      </c>
      <c r="M132" s="2" t="s">
        <v>400</v>
      </c>
      <c r="N132" s="38">
        <v>300000</v>
      </c>
      <c r="O132" s="37"/>
      <c r="P132" s="8" t="str">
        <f t="shared" si="2"/>
        <v>M00135301400000000000</v>
      </c>
      <c r="R132" s="8" t="str">
        <f t="shared" si="3"/>
        <v>3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402</v>
      </c>
      <c r="E133" s="2" t="s">
        <v>412</v>
      </c>
      <c r="F133" s="2" t="s">
        <v>405</v>
      </c>
      <c r="G133" s="2" t="s">
        <v>411</v>
      </c>
      <c r="H133" s="2" t="s">
        <v>410</v>
      </c>
      <c r="I133" s="54">
        <v>35501</v>
      </c>
      <c r="J133" s="2">
        <v>1</v>
      </c>
      <c r="K133" s="2">
        <v>4</v>
      </c>
      <c r="L133" s="2">
        <v>22</v>
      </c>
      <c r="M133" s="2" t="s">
        <v>400</v>
      </c>
      <c r="N133" s="38">
        <v>10000</v>
      </c>
      <c r="O133" s="37"/>
      <c r="P133" s="8" t="str">
        <f t="shared" si="2"/>
        <v>M00135501400000000000</v>
      </c>
      <c r="R133" s="8" t="str">
        <f t="shared" si="3"/>
        <v>3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402</v>
      </c>
      <c r="E134" s="2" t="s">
        <v>412</v>
      </c>
      <c r="F134" s="2" t="s">
        <v>405</v>
      </c>
      <c r="G134" s="2" t="s">
        <v>411</v>
      </c>
      <c r="H134" s="2" t="s">
        <v>410</v>
      </c>
      <c r="I134" s="54">
        <v>35701</v>
      </c>
      <c r="J134" s="2">
        <v>1</v>
      </c>
      <c r="K134" s="2">
        <v>4</v>
      </c>
      <c r="L134" s="2">
        <v>22</v>
      </c>
      <c r="M134" s="2" t="s">
        <v>400</v>
      </c>
      <c r="N134" s="38">
        <v>150000</v>
      </c>
      <c r="O134" s="37"/>
      <c r="P134" s="8" t="str">
        <f t="shared" si="2"/>
        <v>M00135701400000000000</v>
      </c>
      <c r="R134" s="8" t="str">
        <f t="shared" si="3"/>
        <v>3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402</v>
      </c>
      <c r="E135" s="2" t="s">
        <v>412</v>
      </c>
      <c r="F135" s="2" t="s">
        <v>405</v>
      </c>
      <c r="G135" s="2" t="s">
        <v>411</v>
      </c>
      <c r="H135" s="2" t="s">
        <v>410</v>
      </c>
      <c r="I135" s="54">
        <v>37201</v>
      </c>
      <c r="J135" s="2">
        <v>1</v>
      </c>
      <c r="K135" s="2">
        <v>4</v>
      </c>
      <c r="L135" s="2">
        <v>22</v>
      </c>
      <c r="M135" s="2" t="s">
        <v>400</v>
      </c>
      <c r="N135" s="38">
        <v>50000</v>
      </c>
      <c r="O135" s="37"/>
      <c r="P135" s="8" t="str">
        <f t="shared" si="2"/>
        <v>M00137201400000000000</v>
      </c>
      <c r="R135" s="8" t="str">
        <f t="shared" si="3"/>
        <v>3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402</v>
      </c>
      <c r="E136" s="2" t="s">
        <v>412</v>
      </c>
      <c r="F136" s="2" t="s">
        <v>405</v>
      </c>
      <c r="G136" s="2" t="s">
        <v>411</v>
      </c>
      <c r="H136" s="2" t="s">
        <v>410</v>
      </c>
      <c r="I136" s="54">
        <v>37204</v>
      </c>
      <c r="J136" s="2">
        <v>1</v>
      </c>
      <c r="K136" s="2">
        <v>4</v>
      </c>
      <c r="L136" s="2">
        <v>22</v>
      </c>
      <c r="M136" s="2" t="s">
        <v>400</v>
      </c>
      <c r="N136" s="38">
        <v>50000</v>
      </c>
      <c r="O136" s="37"/>
      <c r="P136" s="8" t="str">
        <f t="shared" ref="P136:P199" si="4">+CONCATENATE(H136,I136,K136,M136)</f>
        <v>M00137204400000000000</v>
      </c>
      <c r="R136" s="8" t="str">
        <f t="shared" ref="R136:R199" si="5">+MID(I136,1,1)</f>
        <v>3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402</v>
      </c>
      <c r="E137" s="2" t="s">
        <v>412</v>
      </c>
      <c r="F137" s="2" t="s">
        <v>405</v>
      </c>
      <c r="G137" s="2" t="s">
        <v>411</v>
      </c>
      <c r="H137" s="2" t="s">
        <v>410</v>
      </c>
      <c r="I137" s="54">
        <v>37501</v>
      </c>
      <c r="J137" s="2">
        <v>1</v>
      </c>
      <c r="K137" s="2">
        <v>4</v>
      </c>
      <c r="L137" s="2">
        <v>22</v>
      </c>
      <c r="M137" s="2" t="s">
        <v>400</v>
      </c>
      <c r="N137" s="38">
        <v>80000</v>
      </c>
      <c r="O137" s="37"/>
      <c r="P137" s="8" t="str">
        <f t="shared" si="4"/>
        <v>M00137501400000000000</v>
      </c>
      <c r="R137" s="8" t="str">
        <f t="shared" si="5"/>
        <v>3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402</v>
      </c>
      <c r="E138" s="2" t="s">
        <v>412</v>
      </c>
      <c r="F138" s="2" t="s">
        <v>405</v>
      </c>
      <c r="G138" s="2" t="s">
        <v>411</v>
      </c>
      <c r="H138" s="2" t="s">
        <v>410</v>
      </c>
      <c r="I138" s="54">
        <v>37504</v>
      </c>
      <c r="J138" s="2">
        <v>1</v>
      </c>
      <c r="K138" s="2">
        <v>4</v>
      </c>
      <c r="L138" s="2">
        <v>22</v>
      </c>
      <c r="M138" s="2" t="s">
        <v>400</v>
      </c>
      <c r="N138" s="38">
        <v>100000</v>
      </c>
      <c r="O138" s="37"/>
      <c r="P138" s="8" t="str">
        <f t="shared" si="4"/>
        <v>M00137504400000000000</v>
      </c>
      <c r="R138" s="8" t="str">
        <f t="shared" si="5"/>
        <v>3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402</v>
      </c>
      <c r="E139" s="2" t="s">
        <v>412</v>
      </c>
      <c r="F139" s="2" t="s">
        <v>405</v>
      </c>
      <c r="G139" s="2" t="s">
        <v>411</v>
      </c>
      <c r="H139" s="2" t="s">
        <v>410</v>
      </c>
      <c r="I139" s="54">
        <v>39202</v>
      </c>
      <c r="J139" s="2">
        <v>1</v>
      </c>
      <c r="K139" s="2">
        <v>4</v>
      </c>
      <c r="L139" s="2">
        <v>22</v>
      </c>
      <c r="M139" s="2" t="s">
        <v>400</v>
      </c>
      <c r="N139" s="38">
        <v>10000</v>
      </c>
      <c r="O139" s="37"/>
      <c r="P139" s="8" t="str">
        <f t="shared" si="4"/>
        <v>M00139202400000000000</v>
      </c>
      <c r="R139" s="8" t="str">
        <f t="shared" si="5"/>
        <v>3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>
        <v>15901</v>
      </c>
      <c r="J140" s="2">
        <v>1</v>
      </c>
      <c r="K140" s="2">
        <v>4</v>
      </c>
      <c r="L140" s="2">
        <v>22</v>
      </c>
      <c r="M140" s="2" t="s">
        <v>400</v>
      </c>
      <c r="N140" s="38">
        <v>3337015</v>
      </c>
      <c r="O140" s="37"/>
      <c r="P140" s="8" t="str">
        <f t="shared" si="4"/>
        <v>E00615901400000000000</v>
      </c>
      <c r="R140" s="8" t="str">
        <f t="shared" si="5"/>
        <v>1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>
        <v>16101</v>
      </c>
      <c r="J141" s="2">
        <v>1</v>
      </c>
      <c r="K141" s="2">
        <v>4</v>
      </c>
      <c r="L141" s="2">
        <v>22</v>
      </c>
      <c r="M141" s="2" t="s">
        <v>400</v>
      </c>
      <c r="N141" s="38">
        <v>3574</v>
      </c>
      <c r="O141" s="37"/>
      <c r="P141" s="8" t="str">
        <f t="shared" si="4"/>
        <v>E00616101400000000000</v>
      </c>
      <c r="R141" s="8" t="str">
        <f t="shared" si="5"/>
        <v>1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>
        <v>21101</v>
      </c>
      <c r="J142" s="2">
        <v>1</v>
      </c>
      <c r="K142" s="2">
        <v>4</v>
      </c>
      <c r="L142" s="2">
        <v>22</v>
      </c>
      <c r="M142" s="2" t="s">
        <v>400</v>
      </c>
      <c r="N142" s="38">
        <v>609900</v>
      </c>
      <c r="O142" s="37"/>
      <c r="P142" s="8" t="str">
        <f t="shared" si="4"/>
        <v>E00621101400000000000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>
        <v>21401</v>
      </c>
      <c r="J143" s="2">
        <v>1</v>
      </c>
      <c r="K143" s="2">
        <v>4</v>
      </c>
      <c r="L143" s="2">
        <v>22</v>
      </c>
      <c r="M143" s="2" t="s">
        <v>400</v>
      </c>
      <c r="N143" s="38">
        <v>708400</v>
      </c>
      <c r="O143" s="37"/>
      <c r="P143" s="8" t="str">
        <f t="shared" si="4"/>
        <v>E00621401400000000000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>
        <v>21501</v>
      </c>
      <c r="J144" s="2">
        <v>1</v>
      </c>
      <c r="K144" s="2">
        <v>4</v>
      </c>
      <c r="L144" s="2">
        <v>22</v>
      </c>
      <c r="M144" s="2" t="s">
        <v>400</v>
      </c>
      <c r="N144" s="38">
        <v>15000</v>
      </c>
      <c r="O144" s="37"/>
      <c r="P144" s="8" t="str">
        <f t="shared" si="4"/>
        <v>E00621501400000000000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>
        <v>21502</v>
      </c>
      <c r="J145" s="2">
        <v>1</v>
      </c>
      <c r="K145" s="2">
        <v>4</v>
      </c>
      <c r="L145" s="2">
        <v>22</v>
      </c>
      <c r="M145" s="2" t="s">
        <v>400</v>
      </c>
      <c r="N145" s="38">
        <v>1131700</v>
      </c>
      <c r="O145" s="37"/>
      <c r="P145" s="8" t="str">
        <f t="shared" si="4"/>
        <v>E00621502400000000000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>
        <v>21601</v>
      </c>
      <c r="J146" s="2">
        <v>1</v>
      </c>
      <c r="K146" s="2">
        <v>4</v>
      </c>
      <c r="L146" s="2">
        <v>22</v>
      </c>
      <c r="M146" s="2" t="s">
        <v>400</v>
      </c>
      <c r="N146" s="38">
        <v>70000</v>
      </c>
      <c r="O146" s="37"/>
      <c r="P146" s="8" t="str">
        <f t="shared" si="4"/>
        <v>E00621601400000000000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>
        <v>22104</v>
      </c>
      <c r="J147" s="2">
        <v>1</v>
      </c>
      <c r="K147" s="2">
        <v>4</v>
      </c>
      <c r="L147" s="2">
        <v>22</v>
      </c>
      <c r="M147" s="2" t="s">
        <v>400</v>
      </c>
      <c r="N147" s="38">
        <v>800000</v>
      </c>
      <c r="O147" s="37"/>
      <c r="P147" s="8" t="str">
        <f t="shared" si="4"/>
        <v>E00622104400000000000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>
        <v>22106</v>
      </c>
      <c r="J148" s="2">
        <v>1</v>
      </c>
      <c r="K148" s="2">
        <v>4</v>
      </c>
      <c r="L148" s="2">
        <v>22</v>
      </c>
      <c r="M148" s="2" t="s">
        <v>400</v>
      </c>
      <c r="N148" s="38">
        <v>15000</v>
      </c>
      <c r="O148" s="37"/>
      <c r="P148" s="8" t="str">
        <f t="shared" si="4"/>
        <v>E00622106400000000000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>
        <v>22301</v>
      </c>
      <c r="J149" s="2">
        <v>1</v>
      </c>
      <c r="K149" s="2">
        <v>4</v>
      </c>
      <c r="L149" s="2">
        <v>22</v>
      </c>
      <c r="M149" s="2" t="s">
        <v>400</v>
      </c>
      <c r="N149" s="38">
        <v>10000</v>
      </c>
      <c r="O149" s="37"/>
      <c r="P149" s="8" t="str">
        <f t="shared" si="4"/>
        <v>E00622301400000000000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>
        <v>24201</v>
      </c>
      <c r="J150" s="2">
        <v>1</v>
      </c>
      <c r="K150" s="2">
        <v>4</v>
      </c>
      <c r="L150" s="2">
        <v>22</v>
      </c>
      <c r="M150" s="2" t="s">
        <v>400</v>
      </c>
      <c r="N150" s="38">
        <v>10000</v>
      </c>
      <c r="O150" s="37"/>
      <c r="P150" s="8" t="str">
        <f t="shared" si="4"/>
        <v>E00624201400000000000</v>
      </c>
      <c r="R150" s="8" t="str">
        <f t="shared" si="5"/>
        <v>2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>
        <v>24601</v>
      </c>
      <c r="J151" s="2">
        <v>1</v>
      </c>
      <c r="K151" s="2">
        <v>4</v>
      </c>
      <c r="L151" s="2">
        <v>22</v>
      </c>
      <c r="M151" s="2" t="s">
        <v>400</v>
      </c>
      <c r="N151" s="38">
        <v>2739000</v>
      </c>
      <c r="O151" s="37"/>
      <c r="P151" s="8" t="str">
        <f t="shared" si="4"/>
        <v>E00624601400000000000</v>
      </c>
      <c r="R151" s="8" t="str">
        <f t="shared" si="5"/>
        <v>2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>
        <v>24701</v>
      </c>
      <c r="J152" s="2">
        <v>1</v>
      </c>
      <c r="K152" s="2">
        <v>4</v>
      </c>
      <c r="L152" s="2">
        <v>22</v>
      </c>
      <c r="M152" s="2" t="s">
        <v>400</v>
      </c>
      <c r="N152" s="38">
        <v>700000</v>
      </c>
      <c r="O152" s="37"/>
      <c r="P152" s="8" t="str">
        <f t="shared" si="4"/>
        <v>E00624701400000000000</v>
      </c>
      <c r="R152" s="8" t="str">
        <f t="shared" si="5"/>
        <v>2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>
        <v>24801</v>
      </c>
      <c r="J153" s="2">
        <v>1</v>
      </c>
      <c r="K153" s="2">
        <v>4</v>
      </c>
      <c r="L153" s="2">
        <v>22</v>
      </c>
      <c r="M153" s="2" t="s">
        <v>400</v>
      </c>
      <c r="N153" s="38">
        <v>166000</v>
      </c>
      <c r="O153" s="37"/>
      <c r="P153" s="8" t="str">
        <f t="shared" si="4"/>
        <v>E00624801400000000000</v>
      </c>
      <c r="R153" s="8" t="str">
        <f t="shared" si="5"/>
        <v>2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>
        <v>24901</v>
      </c>
      <c r="J154" s="2">
        <v>1</v>
      </c>
      <c r="K154" s="2">
        <v>4</v>
      </c>
      <c r="L154" s="2">
        <v>22</v>
      </c>
      <c r="M154" s="2" t="s">
        <v>400</v>
      </c>
      <c r="N154" s="38">
        <v>900000</v>
      </c>
      <c r="O154" s="37"/>
      <c r="P154" s="8" t="str">
        <f t="shared" si="4"/>
        <v>E00624901400000000000</v>
      </c>
      <c r="R154" s="8" t="str">
        <f t="shared" si="5"/>
        <v>2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>
        <v>25101</v>
      </c>
      <c r="J155" s="2">
        <v>1</v>
      </c>
      <c r="K155" s="2">
        <v>4</v>
      </c>
      <c r="L155" s="2">
        <v>22</v>
      </c>
      <c r="M155" s="2" t="s">
        <v>400</v>
      </c>
      <c r="N155" s="38">
        <v>3550000</v>
      </c>
      <c r="O155" s="37"/>
      <c r="P155" s="8" t="str">
        <f t="shared" si="4"/>
        <v>E00625101400000000000</v>
      </c>
      <c r="R155" s="8" t="str">
        <f t="shared" si="5"/>
        <v>2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>
        <v>25301</v>
      </c>
      <c r="J156" s="2">
        <v>1</v>
      </c>
      <c r="K156" s="2">
        <v>4</v>
      </c>
      <c r="L156" s="2">
        <v>22</v>
      </c>
      <c r="M156" s="2" t="s">
        <v>400</v>
      </c>
      <c r="N156" s="38">
        <v>50000</v>
      </c>
      <c r="O156" s="37"/>
      <c r="P156" s="8" t="str">
        <f t="shared" si="4"/>
        <v>E00625301400000000000</v>
      </c>
      <c r="R156" s="8" t="str">
        <f t="shared" si="5"/>
        <v>2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>
        <v>25401</v>
      </c>
      <c r="J157" s="2">
        <v>1</v>
      </c>
      <c r="K157" s="2">
        <v>4</v>
      </c>
      <c r="L157" s="2">
        <v>22</v>
      </c>
      <c r="M157" s="2" t="s">
        <v>400</v>
      </c>
      <c r="N157" s="38">
        <v>20000</v>
      </c>
      <c r="O157" s="37"/>
      <c r="P157" s="8" t="str">
        <f t="shared" si="4"/>
        <v>E00625401400000000000</v>
      </c>
      <c r="R157" s="8" t="str">
        <f t="shared" si="5"/>
        <v>2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>
        <v>25501</v>
      </c>
      <c r="J158" s="2">
        <v>1</v>
      </c>
      <c r="K158" s="2">
        <v>4</v>
      </c>
      <c r="L158" s="2">
        <v>22</v>
      </c>
      <c r="M158" s="2" t="s">
        <v>400</v>
      </c>
      <c r="N158" s="38">
        <v>3176200</v>
      </c>
      <c r="O158" s="37"/>
      <c r="P158" s="8" t="str">
        <f t="shared" si="4"/>
        <v>E00625501400000000000</v>
      </c>
      <c r="R158" s="8" t="str">
        <f t="shared" si="5"/>
        <v>2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>
        <v>25901</v>
      </c>
      <c r="J159" s="2">
        <v>1</v>
      </c>
      <c r="K159" s="2">
        <v>4</v>
      </c>
      <c r="L159" s="2">
        <v>22</v>
      </c>
      <c r="M159" s="2" t="s">
        <v>400</v>
      </c>
      <c r="N159" s="38">
        <v>900000</v>
      </c>
      <c r="O159" s="37"/>
      <c r="P159" s="8" t="str">
        <f t="shared" si="4"/>
        <v>E00625901400000000000</v>
      </c>
      <c r="R159" s="8" t="str">
        <f t="shared" si="5"/>
        <v>2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>
        <v>26102</v>
      </c>
      <c r="J160" s="2">
        <v>1</v>
      </c>
      <c r="K160" s="2">
        <v>4</v>
      </c>
      <c r="L160" s="2">
        <v>22</v>
      </c>
      <c r="M160" s="2" t="s">
        <v>400</v>
      </c>
      <c r="N160" s="38">
        <v>1500000</v>
      </c>
      <c r="O160" s="37"/>
      <c r="P160" s="8" t="str">
        <f t="shared" si="4"/>
        <v>E00626102400000000000</v>
      </c>
      <c r="R160" s="8" t="str">
        <f t="shared" si="5"/>
        <v>2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>
        <v>26105</v>
      </c>
      <c r="J161" s="2">
        <v>1</v>
      </c>
      <c r="K161" s="2">
        <v>4</v>
      </c>
      <c r="L161" s="2">
        <v>22</v>
      </c>
      <c r="M161" s="2" t="s">
        <v>400</v>
      </c>
      <c r="N161" s="38">
        <v>300000</v>
      </c>
      <c r="O161" s="37"/>
      <c r="P161" s="8" t="str">
        <f t="shared" si="4"/>
        <v>E00626105400000000000</v>
      </c>
      <c r="R161" s="8" t="str">
        <f t="shared" si="5"/>
        <v>2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>
        <v>27101</v>
      </c>
      <c r="J162" s="2">
        <v>1</v>
      </c>
      <c r="K162" s="2">
        <v>4</v>
      </c>
      <c r="L162" s="2">
        <v>22</v>
      </c>
      <c r="M162" s="2" t="s">
        <v>400</v>
      </c>
      <c r="N162" s="38">
        <v>150000</v>
      </c>
      <c r="O162" s="37"/>
      <c r="P162" s="8" t="str">
        <f t="shared" si="4"/>
        <v>E00627101400000000000</v>
      </c>
      <c r="R162" s="8" t="str">
        <f t="shared" si="5"/>
        <v>2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>
        <v>27201</v>
      </c>
      <c r="J163" s="2">
        <v>1</v>
      </c>
      <c r="K163" s="2">
        <v>4</v>
      </c>
      <c r="L163" s="2">
        <v>22</v>
      </c>
      <c r="M163" s="2" t="s">
        <v>400</v>
      </c>
      <c r="N163" s="38">
        <v>483000</v>
      </c>
      <c r="O163" s="37"/>
      <c r="P163" s="8" t="str">
        <f t="shared" si="4"/>
        <v>E00627201400000000000</v>
      </c>
      <c r="R163" s="8" t="str">
        <f t="shared" si="5"/>
        <v>2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>
        <v>27301</v>
      </c>
      <c r="J164" s="2">
        <v>1</v>
      </c>
      <c r="K164" s="2">
        <v>4</v>
      </c>
      <c r="L164" s="2">
        <v>22</v>
      </c>
      <c r="M164" s="2" t="s">
        <v>400</v>
      </c>
      <c r="N164" s="38">
        <v>20000</v>
      </c>
      <c r="O164" s="37"/>
      <c r="P164" s="8" t="str">
        <f t="shared" si="4"/>
        <v>E00627301400000000000</v>
      </c>
      <c r="R164" s="8" t="str">
        <f t="shared" si="5"/>
        <v>2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>
        <v>29101</v>
      </c>
      <c r="J165" s="2">
        <v>1</v>
      </c>
      <c r="K165" s="2">
        <v>4</v>
      </c>
      <c r="L165" s="2">
        <v>22</v>
      </c>
      <c r="M165" s="2" t="s">
        <v>400</v>
      </c>
      <c r="N165" s="38">
        <v>795500</v>
      </c>
      <c r="O165" s="37"/>
      <c r="P165" s="8" t="str">
        <f t="shared" si="4"/>
        <v>E00629101400000000000</v>
      </c>
      <c r="R165" s="8" t="str">
        <f t="shared" si="5"/>
        <v>2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>
        <v>29201</v>
      </c>
      <c r="J166" s="2">
        <v>1</v>
      </c>
      <c r="K166" s="2">
        <v>4</v>
      </c>
      <c r="L166" s="2">
        <v>22</v>
      </c>
      <c r="M166" s="2" t="s">
        <v>400</v>
      </c>
      <c r="N166" s="38">
        <v>50000</v>
      </c>
      <c r="O166" s="37"/>
      <c r="P166" s="8" t="str">
        <f t="shared" si="4"/>
        <v>E00629201400000000000</v>
      </c>
      <c r="R166" s="8" t="str">
        <f t="shared" si="5"/>
        <v>2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>
        <v>29401</v>
      </c>
      <c r="J167" s="2">
        <v>1</v>
      </c>
      <c r="K167" s="2">
        <v>4</v>
      </c>
      <c r="L167" s="2">
        <v>22</v>
      </c>
      <c r="M167" s="2" t="s">
        <v>400</v>
      </c>
      <c r="N167" s="38">
        <v>1100000</v>
      </c>
      <c r="O167" s="37"/>
      <c r="P167" s="8" t="str">
        <f t="shared" si="4"/>
        <v>E00629401400000000000</v>
      </c>
      <c r="R167" s="8" t="str">
        <f t="shared" si="5"/>
        <v>2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>
        <v>29501</v>
      </c>
      <c r="J168" s="2">
        <v>1</v>
      </c>
      <c r="K168" s="2">
        <v>4</v>
      </c>
      <c r="L168" s="2">
        <v>22</v>
      </c>
      <c r="M168" s="2" t="s">
        <v>400</v>
      </c>
      <c r="N168" s="38">
        <v>1173300</v>
      </c>
      <c r="O168" s="37"/>
      <c r="P168" s="8" t="str">
        <f t="shared" si="4"/>
        <v>E00629501400000000000</v>
      </c>
      <c r="R168" s="8" t="str">
        <f t="shared" si="5"/>
        <v>2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>
        <v>29601</v>
      </c>
      <c r="J169" s="2">
        <v>1</v>
      </c>
      <c r="K169" s="2">
        <v>4</v>
      </c>
      <c r="L169" s="2">
        <v>22</v>
      </c>
      <c r="M169" s="2" t="s">
        <v>400</v>
      </c>
      <c r="N169" s="38">
        <v>100000</v>
      </c>
      <c r="O169" s="37"/>
      <c r="P169" s="8" t="str">
        <f t="shared" si="4"/>
        <v>E00629601400000000000</v>
      </c>
      <c r="R169" s="8" t="str">
        <f t="shared" si="5"/>
        <v>2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>
        <v>29801</v>
      </c>
      <c r="J170" s="2">
        <v>1</v>
      </c>
      <c r="K170" s="2">
        <v>4</v>
      </c>
      <c r="L170" s="2">
        <v>22</v>
      </c>
      <c r="M170" s="2" t="s">
        <v>400</v>
      </c>
      <c r="N170" s="38">
        <v>700000</v>
      </c>
      <c r="O170" s="37"/>
      <c r="P170" s="8" t="str">
        <f t="shared" si="4"/>
        <v>E00629801400000000000</v>
      </c>
      <c r="R170" s="8" t="str">
        <f t="shared" si="5"/>
        <v>2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>
        <v>31201</v>
      </c>
      <c r="J171" s="2">
        <v>1</v>
      </c>
      <c r="K171" s="2">
        <v>4</v>
      </c>
      <c r="L171" s="2">
        <v>22</v>
      </c>
      <c r="M171" s="2" t="s">
        <v>400</v>
      </c>
      <c r="N171" s="38">
        <v>1085352</v>
      </c>
      <c r="O171" s="37"/>
      <c r="P171" s="8" t="str">
        <f t="shared" si="4"/>
        <v>E00631201400000000000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>
        <v>31401</v>
      </c>
      <c r="J172" s="2">
        <v>1</v>
      </c>
      <c r="K172" s="2">
        <v>4</v>
      </c>
      <c r="L172" s="2">
        <v>22</v>
      </c>
      <c r="M172" s="2" t="s">
        <v>400</v>
      </c>
      <c r="N172" s="38">
        <v>250000</v>
      </c>
      <c r="O172" s="37"/>
      <c r="P172" s="8" t="str">
        <f t="shared" si="4"/>
        <v>E00631401400000000000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>
        <v>31601</v>
      </c>
      <c r="J173" s="2">
        <v>1</v>
      </c>
      <c r="K173" s="2">
        <v>4</v>
      </c>
      <c r="L173" s="2">
        <v>22</v>
      </c>
      <c r="M173" s="2" t="s">
        <v>400</v>
      </c>
      <c r="N173" s="38">
        <v>210000</v>
      </c>
      <c r="O173" s="37"/>
      <c r="P173" s="8" t="str">
        <f t="shared" si="4"/>
        <v>E00631601400000000000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>
        <v>31701</v>
      </c>
      <c r="J174" s="2">
        <v>1</v>
      </c>
      <c r="K174" s="2">
        <v>4</v>
      </c>
      <c r="L174" s="2">
        <v>22</v>
      </c>
      <c r="M174" s="2" t="s">
        <v>400</v>
      </c>
      <c r="N174" s="38">
        <v>400000</v>
      </c>
      <c r="O174" s="37"/>
      <c r="P174" s="8" t="str">
        <f t="shared" si="4"/>
        <v>E00631701400000000000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>
        <v>31801</v>
      </c>
      <c r="J175" s="2">
        <v>1</v>
      </c>
      <c r="K175" s="2">
        <v>4</v>
      </c>
      <c r="L175" s="2">
        <v>22</v>
      </c>
      <c r="M175" s="2" t="s">
        <v>400</v>
      </c>
      <c r="N175" s="38">
        <v>450000</v>
      </c>
      <c r="O175" s="37"/>
      <c r="P175" s="8" t="str">
        <f t="shared" si="4"/>
        <v>E00631801400000000000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>
        <v>32502</v>
      </c>
      <c r="J176" s="2">
        <v>1</v>
      </c>
      <c r="K176" s="2">
        <v>4</v>
      </c>
      <c r="L176" s="2">
        <v>22</v>
      </c>
      <c r="M176" s="2" t="s">
        <v>400</v>
      </c>
      <c r="N176" s="38">
        <v>50000</v>
      </c>
      <c r="O176" s="37"/>
      <c r="P176" s="8" t="str">
        <f t="shared" si="4"/>
        <v>E00632502400000000000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>
        <v>32503</v>
      </c>
      <c r="J177" s="2">
        <v>1</v>
      </c>
      <c r="K177" s="2">
        <v>4</v>
      </c>
      <c r="L177" s="2">
        <v>22</v>
      </c>
      <c r="M177" s="2" t="s">
        <v>400</v>
      </c>
      <c r="N177" s="38">
        <v>3400000</v>
      </c>
      <c r="O177" s="37"/>
      <c r="P177" s="8" t="str">
        <f t="shared" si="4"/>
        <v>E00632503400000000000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>
        <v>32601</v>
      </c>
      <c r="J178" s="2">
        <v>1</v>
      </c>
      <c r="K178" s="2">
        <v>4</v>
      </c>
      <c r="L178" s="2">
        <v>22</v>
      </c>
      <c r="M178" s="2" t="s">
        <v>400</v>
      </c>
      <c r="N178" s="38">
        <v>80000</v>
      </c>
      <c r="O178" s="37"/>
      <c r="P178" s="8" t="str">
        <f t="shared" si="4"/>
        <v>E00632601400000000000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>
        <v>32701</v>
      </c>
      <c r="J179" s="2">
        <v>1</v>
      </c>
      <c r="K179" s="2">
        <v>4</v>
      </c>
      <c r="L179" s="2">
        <v>22</v>
      </c>
      <c r="M179" s="2" t="s">
        <v>400</v>
      </c>
      <c r="N179" s="38">
        <v>1000000</v>
      </c>
      <c r="O179" s="37"/>
      <c r="P179" s="8" t="str">
        <f t="shared" si="4"/>
        <v>E00632701400000000000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>
        <v>33104</v>
      </c>
      <c r="J180" s="2">
        <v>1</v>
      </c>
      <c r="K180" s="2">
        <v>4</v>
      </c>
      <c r="L180" s="2">
        <v>22</v>
      </c>
      <c r="M180" s="2" t="s">
        <v>400</v>
      </c>
      <c r="N180" s="38">
        <v>1600000</v>
      </c>
      <c r="O180" s="37"/>
      <c r="P180" s="8" t="str">
        <f t="shared" si="4"/>
        <v>E00633104400000000000</v>
      </c>
      <c r="R180" s="8" t="str">
        <f t="shared" si="5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>
        <v>33301</v>
      </c>
      <c r="J181" s="2">
        <v>1</v>
      </c>
      <c r="K181" s="2">
        <v>4</v>
      </c>
      <c r="L181" s="2">
        <v>22</v>
      </c>
      <c r="M181" s="2" t="s">
        <v>400</v>
      </c>
      <c r="N181" s="38">
        <v>1500000</v>
      </c>
      <c r="O181" s="37"/>
      <c r="P181" s="8" t="str">
        <f t="shared" si="4"/>
        <v>E00633301400000000000</v>
      </c>
      <c r="R181" s="8" t="str">
        <f t="shared" si="5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>
        <v>33303</v>
      </c>
      <c r="J182" s="2">
        <v>1</v>
      </c>
      <c r="K182" s="2">
        <v>4</v>
      </c>
      <c r="L182" s="2">
        <v>22</v>
      </c>
      <c r="M182" s="2" t="s">
        <v>400</v>
      </c>
      <c r="N182" s="38">
        <v>70000</v>
      </c>
      <c r="O182" s="37"/>
      <c r="P182" s="8" t="str">
        <f t="shared" si="4"/>
        <v>E00633303400000000000</v>
      </c>
      <c r="R182" s="8" t="str">
        <f t="shared" si="5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>
        <v>33401</v>
      </c>
      <c r="J183" s="2">
        <v>1</v>
      </c>
      <c r="K183" s="2">
        <v>4</v>
      </c>
      <c r="L183" s="2">
        <v>22</v>
      </c>
      <c r="M183" s="2" t="s">
        <v>400</v>
      </c>
      <c r="N183" s="38">
        <v>755000</v>
      </c>
      <c r="O183" s="37"/>
      <c r="P183" s="8" t="str">
        <f t="shared" si="4"/>
        <v>E00633401400000000000</v>
      </c>
      <c r="R183" s="8" t="str">
        <f t="shared" si="5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>
        <v>33602</v>
      </c>
      <c r="J184" s="2">
        <v>1</v>
      </c>
      <c r="K184" s="2">
        <v>4</v>
      </c>
      <c r="L184" s="2">
        <v>22</v>
      </c>
      <c r="M184" s="2" t="s">
        <v>400</v>
      </c>
      <c r="N184" s="38">
        <v>600000</v>
      </c>
      <c r="O184" s="37"/>
      <c r="P184" s="8" t="str">
        <f t="shared" si="4"/>
        <v>E00633602400000000000</v>
      </c>
      <c r="R184" s="8" t="str">
        <f t="shared" si="5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>
        <v>33603</v>
      </c>
      <c r="J185" s="2">
        <v>1</v>
      </c>
      <c r="K185" s="2">
        <v>4</v>
      </c>
      <c r="L185" s="2">
        <v>22</v>
      </c>
      <c r="M185" s="2" t="s">
        <v>400</v>
      </c>
      <c r="N185" s="38">
        <v>50000</v>
      </c>
      <c r="O185" s="37"/>
      <c r="P185" s="8" t="str">
        <f t="shared" si="4"/>
        <v>E00633603400000000000</v>
      </c>
      <c r="R185" s="8" t="str">
        <f t="shared" si="5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>
        <v>33604</v>
      </c>
      <c r="J186" s="2">
        <v>1</v>
      </c>
      <c r="K186" s="2">
        <v>4</v>
      </c>
      <c r="L186" s="2">
        <v>22</v>
      </c>
      <c r="M186" s="2" t="s">
        <v>400</v>
      </c>
      <c r="N186" s="38">
        <v>50000</v>
      </c>
      <c r="O186" s="37"/>
      <c r="P186" s="8" t="str">
        <f t="shared" si="4"/>
        <v>E00633604400000000000</v>
      </c>
      <c r="R186" s="8" t="str">
        <f t="shared" si="5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>
        <v>33605</v>
      </c>
      <c r="J187" s="2">
        <v>1</v>
      </c>
      <c r="K187" s="2">
        <v>4</v>
      </c>
      <c r="L187" s="2">
        <v>22</v>
      </c>
      <c r="M187" s="2" t="s">
        <v>400</v>
      </c>
      <c r="N187" s="38">
        <v>250000</v>
      </c>
      <c r="O187" s="37"/>
      <c r="P187" s="8" t="str">
        <f t="shared" si="4"/>
        <v>E00633605400000000000</v>
      </c>
      <c r="R187" s="8" t="str">
        <f t="shared" si="5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>
        <v>33901</v>
      </c>
      <c r="J188" s="2">
        <v>1</v>
      </c>
      <c r="K188" s="2">
        <v>4</v>
      </c>
      <c r="L188" s="2">
        <v>22</v>
      </c>
      <c r="M188" s="2" t="s">
        <v>400</v>
      </c>
      <c r="N188" s="38">
        <v>6700000</v>
      </c>
      <c r="O188" s="37"/>
      <c r="P188" s="8" t="str">
        <f t="shared" si="4"/>
        <v>E00633901400000000000</v>
      </c>
      <c r="R188" s="8" t="str">
        <f t="shared" si="5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>
        <v>34501</v>
      </c>
      <c r="J189" s="2">
        <v>1</v>
      </c>
      <c r="K189" s="2">
        <v>4</v>
      </c>
      <c r="L189" s="2">
        <v>22</v>
      </c>
      <c r="M189" s="2" t="s">
        <v>400</v>
      </c>
      <c r="N189" s="38">
        <v>2100000</v>
      </c>
      <c r="O189" s="37"/>
      <c r="P189" s="8" t="str">
        <f t="shared" si="4"/>
        <v>E00634501400000000000</v>
      </c>
      <c r="R189" s="8" t="str">
        <f t="shared" si="5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>
        <v>34601</v>
      </c>
      <c r="J190" s="2">
        <v>1</v>
      </c>
      <c r="K190" s="2">
        <v>4</v>
      </c>
      <c r="L190" s="2">
        <v>22</v>
      </c>
      <c r="M190" s="2" t="s">
        <v>400</v>
      </c>
      <c r="N190" s="38">
        <v>100000</v>
      </c>
      <c r="O190" s="37"/>
      <c r="P190" s="8" t="str">
        <f t="shared" si="4"/>
        <v>E00634601400000000000</v>
      </c>
      <c r="R190" s="8" t="str">
        <f t="shared" si="5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>
        <v>34701</v>
      </c>
      <c r="J191" s="2">
        <v>1</v>
      </c>
      <c r="K191" s="2">
        <v>4</v>
      </c>
      <c r="L191" s="2">
        <v>22</v>
      </c>
      <c r="M191" s="2" t="s">
        <v>400</v>
      </c>
      <c r="N191" s="38">
        <v>350000</v>
      </c>
      <c r="O191" s="37"/>
      <c r="P191" s="8" t="str">
        <f t="shared" si="4"/>
        <v>E00634701400000000000</v>
      </c>
      <c r="R191" s="8" t="str">
        <f t="shared" si="5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>
        <v>35102</v>
      </c>
      <c r="J192" s="2">
        <v>1</v>
      </c>
      <c r="K192" s="2">
        <v>4</v>
      </c>
      <c r="L192" s="2">
        <v>22</v>
      </c>
      <c r="M192" s="2" t="s">
        <v>400</v>
      </c>
      <c r="N192" s="38">
        <v>1800000</v>
      </c>
      <c r="O192" s="37"/>
      <c r="P192" s="8" t="str">
        <f t="shared" si="4"/>
        <v>E00635102400000000000</v>
      </c>
      <c r="R192" s="8" t="str">
        <f t="shared" si="5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>
        <v>35201</v>
      </c>
      <c r="J193" s="2">
        <v>1</v>
      </c>
      <c r="K193" s="2">
        <v>4</v>
      </c>
      <c r="L193" s="2">
        <v>22</v>
      </c>
      <c r="M193" s="2" t="s">
        <v>400</v>
      </c>
      <c r="N193" s="38">
        <v>30000</v>
      </c>
      <c r="O193" s="37"/>
      <c r="P193" s="8" t="str">
        <f t="shared" si="4"/>
        <v>E00635201400000000000</v>
      </c>
      <c r="R193" s="8" t="str">
        <f t="shared" si="5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>
        <v>35301</v>
      </c>
      <c r="J194" s="2">
        <v>1</v>
      </c>
      <c r="K194" s="2">
        <v>4</v>
      </c>
      <c r="L194" s="2">
        <v>22</v>
      </c>
      <c r="M194" s="2" t="s">
        <v>400</v>
      </c>
      <c r="N194" s="38">
        <v>3600000</v>
      </c>
      <c r="O194" s="37"/>
      <c r="P194" s="8" t="str">
        <f t="shared" si="4"/>
        <v>E00635301400000000000</v>
      </c>
      <c r="R194" s="8" t="str">
        <f t="shared" si="5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>
        <v>35501</v>
      </c>
      <c r="J195" s="2">
        <v>1</v>
      </c>
      <c r="K195" s="2">
        <v>4</v>
      </c>
      <c r="L195" s="2">
        <v>22</v>
      </c>
      <c r="M195" s="2" t="s">
        <v>400</v>
      </c>
      <c r="N195" s="38">
        <v>500000</v>
      </c>
      <c r="O195" s="37"/>
      <c r="P195" s="8" t="str">
        <f t="shared" si="4"/>
        <v>E00635501400000000000</v>
      </c>
      <c r="R195" s="8" t="str">
        <f t="shared" si="5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>
        <v>35701</v>
      </c>
      <c r="J196" s="2">
        <v>1</v>
      </c>
      <c r="K196" s="2">
        <v>4</v>
      </c>
      <c r="L196" s="2">
        <v>22</v>
      </c>
      <c r="M196" s="2" t="s">
        <v>400</v>
      </c>
      <c r="N196" s="38">
        <v>8132804</v>
      </c>
      <c r="O196" s="37"/>
      <c r="P196" s="8" t="str">
        <f t="shared" si="4"/>
        <v>E00635701400000000000</v>
      </c>
      <c r="R196" s="8" t="str">
        <f t="shared" si="5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>
        <v>37101</v>
      </c>
      <c r="J197" s="2">
        <v>1</v>
      </c>
      <c r="K197" s="2">
        <v>4</v>
      </c>
      <c r="L197" s="2">
        <v>22</v>
      </c>
      <c r="M197" s="2" t="s">
        <v>400</v>
      </c>
      <c r="N197" s="38">
        <v>720500</v>
      </c>
      <c r="O197" s="37"/>
      <c r="P197" s="8" t="str">
        <f t="shared" si="4"/>
        <v>E00637101400000000000</v>
      </c>
      <c r="R197" s="8" t="str">
        <f t="shared" si="5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>
        <v>37104</v>
      </c>
      <c r="J198" s="2">
        <v>1</v>
      </c>
      <c r="K198" s="2">
        <v>4</v>
      </c>
      <c r="L198" s="2">
        <v>22</v>
      </c>
      <c r="M198" s="2" t="s">
        <v>400</v>
      </c>
      <c r="N198" s="38">
        <v>270000</v>
      </c>
      <c r="O198" s="37"/>
      <c r="P198" s="8" t="str">
        <f t="shared" si="4"/>
        <v>E00637104400000000000</v>
      </c>
      <c r="R198" s="8" t="str">
        <f t="shared" si="5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>
        <v>37106</v>
      </c>
      <c r="J199" s="2">
        <v>1</v>
      </c>
      <c r="K199" s="2">
        <v>4</v>
      </c>
      <c r="L199" s="2">
        <v>22</v>
      </c>
      <c r="M199" s="2" t="s">
        <v>400</v>
      </c>
      <c r="N199" s="38">
        <v>1400000</v>
      </c>
      <c r="O199" s="37"/>
      <c r="P199" s="8" t="str">
        <f t="shared" si="4"/>
        <v>E00637106400000000000</v>
      </c>
      <c r="R199" s="8" t="str">
        <f t="shared" si="5"/>
        <v>3</v>
      </c>
    </row>
    <row r="200" spans="1:18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>
        <v>37201</v>
      </c>
      <c r="J200" s="2">
        <v>1</v>
      </c>
      <c r="K200" s="2">
        <v>4</v>
      </c>
      <c r="L200" s="2">
        <v>22</v>
      </c>
      <c r="M200" s="2" t="s">
        <v>400</v>
      </c>
      <c r="N200" s="38">
        <v>823200</v>
      </c>
      <c r="O200" s="37"/>
      <c r="P200" s="8" t="str">
        <f t="shared" ref="P200:P211" si="6">+CONCATENATE(H200,I200,K200,M200)</f>
        <v>E00637201400000000000</v>
      </c>
      <c r="R200" s="8" t="str">
        <f t="shared" ref="R200:R219" si="7">+MID(I200,1,1)</f>
        <v>3</v>
      </c>
    </row>
    <row r="201" spans="1:18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>
        <v>37204</v>
      </c>
      <c r="J201" s="2">
        <v>1</v>
      </c>
      <c r="K201" s="2">
        <v>4</v>
      </c>
      <c r="L201" s="2">
        <v>22</v>
      </c>
      <c r="M201" s="2" t="s">
        <v>400</v>
      </c>
      <c r="N201" s="38">
        <v>270000</v>
      </c>
      <c r="O201" s="37"/>
      <c r="P201" s="8" t="str">
        <f t="shared" si="6"/>
        <v>E00637204400000000000</v>
      </c>
      <c r="R201" s="8" t="str">
        <f t="shared" si="7"/>
        <v>3</v>
      </c>
    </row>
    <row r="202" spans="1:18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>
        <v>37206</v>
      </c>
      <c r="J202" s="2">
        <v>1</v>
      </c>
      <c r="K202" s="2">
        <v>4</v>
      </c>
      <c r="L202" s="2">
        <v>22</v>
      </c>
      <c r="M202" s="2" t="s">
        <v>400</v>
      </c>
      <c r="N202" s="38">
        <v>150000</v>
      </c>
      <c r="O202" s="37"/>
      <c r="P202" s="8" t="str">
        <f t="shared" si="6"/>
        <v>E00637206400000000000</v>
      </c>
      <c r="R202" s="8" t="str">
        <f t="shared" si="7"/>
        <v>3</v>
      </c>
    </row>
    <row r="203" spans="1:18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>
        <v>37501</v>
      </c>
      <c r="J203" s="2">
        <v>1</v>
      </c>
      <c r="K203" s="2">
        <v>4</v>
      </c>
      <c r="L203" s="2">
        <v>22</v>
      </c>
      <c r="M203" s="2" t="s">
        <v>400</v>
      </c>
      <c r="N203" s="38">
        <v>3781300</v>
      </c>
      <c r="O203" s="37"/>
      <c r="P203" s="8" t="str">
        <f t="shared" si="6"/>
        <v>E00637501400000000000</v>
      </c>
      <c r="R203" s="8" t="str">
        <f t="shared" si="7"/>
        <v>3</v>
      </c>
    </row>
    <row r="204" spans="1:18" s="36" customFormat="1" ht="20.100000000000001" customHeight="1" x14ac:dyDescent="0.25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403</v>
      </c>
      <c r="I204" s="54">
        <v>37504</v>
      </c>
      <c r="J204" s="2">
        <v>1</v>
      </c>
      <c r="K204" s="2">
        <v>4</v>
      </c>
      <c r="L204" s="2">
        <v>22</v>
      </c>
      <c r="M204" s="2" t="s">
        <v>400</v>
      </c>
      <c r="N204" s="38">
        <v>660000</v>
      </c>
      <c r="O204" s="37"/>
      <c r="P204" s="8" t="str">
        <f t="shared" si="6"/>
        <v>E00637504400000000000</v>
      </c>
      <c r="R204" s="8" t="str">
        <f t="shared" si="7"/>
        <v>3</v>
      </c>
    </row>
    <row r="205" spans="1:18" s="36" customFormat="1" ht="20.100000000000001" customHeight="1" x14ac:dyDescent="0.25">
      <c r="A205" s="40"/>
      <c r="B205" s="2" t="s">
        <v>409</v>
      </c>
      <c r="C205" s="2" t="s">
        <v>408</v>
      </c>
      <c r="D205" s="2" t="s">
        <v>407</v>
      </c>
      <c r="E205" s="2" t="s">
        <v>406</v>
      </c>
      <c r="F205" s="2" t="s">
        <v>405</v>
      </c>
      <c r="G205" s="2" t="s">
        <v>404</v>
      </c>
      <c r="H205" s="2" t="s">
        <v>403</v>
      </c>
      <c r="I205" s="54">
        <v>37602</v>
      </c>
      <c r="J205" s="2">
        <v>1</v>
      </c>
      <c r="K205" s="2">
        <v>4</v>
      </c>
      <c r="L205" s="2">
        <v>22</v>
      </c>
      <c r="M205" s="2" t="s">
        <v>400</v>
      </c>
      <c r="N205" s="38">
        <v>1000000</v>
      </c>
      <c r="O205" s="37"/>
      <c r="P205" s="8" t="str">
        <f t="shared" si="6"/>
        <v>E00637602400000000000</v>
      </c>
      <c r="R205" s="8" t="str">
        <f t="shared" si="7"/>
        <v>3</v>
      </c>
    </row>
    <row r="206" spans="1:18" s="36" customFormat="1" ht="20.100000000000001" customHeight="1" x14ac:dyDescent="0.25">
      <c r="A206" s="40"/>
      <c r="B206" s="2" t="s">
        <v>409</v>
      </c>
      <c r="C206" s="2" t="s">
        <v>408</v>
      </c>
      <c r="D206" s="2" t="s">
        <v>407</v>
      </c>
      <c r="E206" s="2" t="s">
        <v>406</v>
      </c>
      <c r="F206" s="2" t="s">
        <v>405</v>
      </c>
      <c r="G206" s="2" t="s">
        <v>404</v>
      </c>
      <c r="H206" s="2" t="s">
        <v>403</v>
      </c>
      <c r="I206" s="54">
        <v>38201</v>
      </c>
      <c r="J206" s="2">
        <v>1</v>
      </c>
      <c r="K206" s="2">
        <v>4</v>
      </c>
      <c r="L206" s="2">
        <v>22</v>
      </c>
      <c r="M206" s="2" t="s">
        <v>400</v>
      </c>
      <c r="N206" s="38">
        <v>30000</v>
      </c>
      <c r="O206" s="37"/>
      <c r="P206" s="8" t="str">
        <f t="shared" si="6"/>
        <v>E00638201400000000000</v>
      </c>
      <c r="R206" s="8" t="str">
        <f t="shared" si="7"/>
        <v>3</v>
      </c>
    </row>
    <row r="207" spans="1:18" s="36" customFormat="1" ht="20.100000000000001" customHeight="1" x14ac:dyDescent="0.25">
      <c r="A207" s="40"/>
      <c r="B207" s="2" t="s">
        <v>409</v>
      </c>
      <c r="C207" s="2" t="s">
        <v>408</v>
      </c>
      <c r="D207" s="2" t="s">
        <v>407</v>
      </c>
      <c r="E207" s="2" t="s">
        <v>406</v>
      </c>
      <c r="F207" s="2" t="s">
        <v>405</v>
      </c>
      <c r="G207" s="2" t="s">
        <v>404</v>
      </c>
      <c r="H207" s="2" t="s">
        <v>403</v>
      </c>
      <c r="I207" s="54">
        <v>38301</v>
      </c>
      <c r="J207" s="2">
        <v>1</v>
      </c>
      <c r="K207" s="2">
        <v>4</v>
      </c>
      <c r="L207" s="2">
        <v>22</v>
      </c>
      <c r="M207" s="2" t="s">
        <v>400</v>
      </c>
      <c r="N207" s="38">
        <v>2500000</v>
      </c>
      <c r="O207" s="37"/>
      <c r="P207" s="8" t="str">
        <f t="shared" si="6"/>
        <v>E00638301400000000000</v>
      </c>
      <c r="R207" s="8" t="str">
        <f t="shared" si="7"/>
        <v>3</v>
      </c>
    </row>
    <row r="208" spans="1:18" s="36" customFormat="1" ht="20.100000000000001" customHeight="1" x14ac:dyDescent="0.25">
      <c r="A208" s="40"/>
      <c r="B208" s="2" t="s">
        <v>409</v>
      </c>
      <c r="C208" s="2" t="s">
        <v>408</v>
      </c>
      <c r="D208" s="2" t="s">
        <v>407</v>
      </c>
      <c r="E208" s="2" t="s">
        <v>406</v>
      </c>
      <c r="F208" s="2" t="s">
        <v>405</v>
      </c>
      <c r="G208" s="2" t="s">
        <v>404</v>
      </c>
      <c r="H208" s="2" t="s">
        <v>403</v>
      </c>
      <c r="I208" s="54">
        <v>39201</v>
      </c>
      <c r="J208" s="2">
        <v>1</v>
      </c>
      <c r="K208" s="2">
        <v>4</v>
      </c>
      <c r="L208" s="2">
        <v>22</v>
      </c>
      <c r="M208" s="2" t="s">
        <v>400</v>
      </c>
      <c r="N208" s="38">
        <v>100000</v>
      </c>
      <c r="O208" s="37"/>
      <c r="P208" s="8" t="str">
        <f t="shared" si="6"/>
        <v>E00639201400000000000</v>
      </c>
      <c r="R208" s="8" t="str">
        <f t="shared" si="7"/>
        <v>3</v>
      </c>
    </row>
    <row r="209" spans="1:18" s="36" customFormat="1" ht="20.100000000000001" customHeight="1" x14ac:dyDescent="0.25">
      <c r="A209" s="40"/>
      <c r="B209" s="2" t="s">
        <v>409</v>
      </c>
      <c r="C209" s="2" t="s">
        <v>408</v>
      </c>
      <c r="D209" s="2" t="s">
        <v>407</v>
      </c>
      <c r="E209" s="2" t="s">
        <v>406</v>
      </c>
      <c r="F209" s="2" t="s">
        <v>405</v>
      </c>
      <c r="G209" s="2" t="s">
        <v>404</v>
      </c>
      <c r="H209" s="2" t="s">
        <v>403</v>
      </c>
      <c r="I209" s="54">
        <v>39202</v>
      </c>
      <c r="J209" s="2">
        <v>1</v>
      </c>
      <c r="K209" s="2">
        <v>4</v>
      </c>
      <c r="L209" s="2">
        <v>22</v>
      </c>
      <c r="M209" s="2" t="s">
        <v>400</v>
      </c>
      <c r="N209" s="38">
        <v>150000</v>
      </c>
      <c r="O209" s="37"/>
      <c r="P209" s="8" t="str">
        <f t="shared" si="6"/>
        <v>E00639202400000000000</v>
      </c>
      <c r="R209" s="8" t="str">
        <f t="shared" si="7"/>
        <v>3</v>
      </c>
    </row>
    <row r="210" spans="1:18" s="36" customFormat="1" ht="20.100000000000001" customHeight="1" x14ac:dyDescent="0.25">
      <c r="A210" s="40"/>
      <c r="B210" s="2" t="s">
        <v>409</v>
      </c>
      <c r="C210" s="2" t="s">
        <v>408</v>
      </c>
      <c r="D210" s="2" t="s">
        <v>407</v>
      </c>
      <c r="E210" s="2" t="s">
        <v>406</v>
      </c>
      <c r="F210" s="2" t="s">
        <v>405</v>
      </c>
      <c r="G210" s="2" t="s">
        <v>404</v>
      </c>
      <c r="H210" s="2" t="s">
        <v>403</v>
      </c>
      <c r="I210" s="54">
        <v>39301</v>
      </c>
      <c r="J210" s="2">
        <v>1</v>
      </c>
      <c r="K210" s="2">
        <v>4</v>
      </c>
      <c r="L210" s="2">
        <v>22</v>
      </c>
      <c r="M210" s="2" t="s">
        <v>400</v>
      </c>
      <c r="N210" s="38">
        <v>550000</v>
      </c>
      <c r="O210" s="37"/>
      <c r="P210" s="8" t="str">
        <f t="shared" si="6"/>
        <v>E00639301400000000000</v>
      </c>
      <c r="R210" s="8" t="str">
        <f t="shared" si="7"/>
        <v>3</v>
      </c>
    </row>
    <row r="211" spans="1:18" s="36" customFormat="1" ht="20.100000000000001" customHeight="1" thickBot="1" x14ac:dyDescent="0.3">
      <c r="A211" s="40"/>
      <c r="B211" s="2" t="s">
        <v>409</v>
      </c>
      <c r="C211" s="2" t="s">
        <v>408</v>
      </c>
      <c r="D211" s="2" t="s">
        <v>407</v>
      </c>
      <c r="E211" s="2" t="s">
        <v>406</v>
      </c>
      <c r="F211" s="2" t="s">
        <v>405</v>
      </c>
      <c r="G211" s="2" t="s">
        <v>404</v>
      </c>
      <c r="H211" s="2" t="s">
        <v>403</v>
      </c>
      <c r="I211" s="54">
        <v>39401</v>
      </c>
      <c r="J211" s="2">
        <v>1</v>
      </c>
      <c r="K211" s="2">
        <v>4</v>
      </c>
      <c r="L211" s="2">
        <v>22</v>
      </c>
      <c r="M211" s="2" t="s">
        <v>400</v>
      </c>
      <c r="N211" s="38">
        <v>5000000</v>
      </c>
      <c r="O211" s="37"/>
      <c r="P211" s="8" t="str">
        <f t="shared" si="6"/>
        <v>E00639401400000000000</v>
      </c>
      <c r="R211" s="8" t="str">
        <f t="shared" si="7"/>
        <v>3</v>
      </c>
    </row>
    <row r="212" spans="1:18" ht="20.100000000000001" customHeight="1" thickBot="1" x14ac:dyDescent="0.3">
      <c r="A212" s="35"/>
      <c r="B212" s="3" t="s">
        <v>399</v>
      </c>
      <c r="C212" s="3"/>
      <c r="D212" s="3"/>
      <c r="E212" s="3"/>
      <c r="F212" s="3"/>
      <c r="G212" s="3"/>
      <c r="H212" s="3"/>
      <c r="I212" s="55"/>
      <c r="J212" s="3"/>
      <c r="K212" s="3"/>
      <c r="L212" s="3"/>
      <c r="M212" s="3"/>
      <c r="N212" s="34">
        <f>SUM(N8:N211)</f>
        <v>453035545</v>
      </c>
      <c r="O212" s="33"/>
      <c r="R212" s="8" t="str">
        <f t="shared" si="7"/>
        <v/>
      </c>
    </row>
    <row r="213" spans="1:18" x14ac:dyDescent="0.25">
      <c r="O213" s="31"/>
      <c r="R213" s="8" t="str">
        <f t="shared" si="7"/>
        <v/>
      </c>
    </row>
    <row r="214" spans="1:18" x14ac:dyDescent="0.25">
      <c r="O214" s="31"/>
      <c r="R214" s="8" t="str">
        <f t="shared" si="7"/>
        <v/>
      </c>
    </row>
    <row r="215" spans="1:18" x14ac:dyDescent="0.25">
      <c r="N215" s="31">
        <v>399441801</v>
      </c>
      <c r="R215" s="8" t="str">
        <f t="shared" si="7"/>
        <v/>
      </c>
    </row>
    <row r="216" spans="1:18" x14ac:dyDescent="0.25">
      <c r="N216" s="31">
        <f>+N215-N212</f>
        <v>-53593744</v>
      </c>
      <c r="R216" s="8" t="str">
        <f t="shared" si="7"/>
        <v/>
      </c>
    </row>
    <row r="217" spans="1:18" x14ac:dyDescent="0.25">
      <c r="R217" s="8" t="str">
        <f t="shared" si="7"/>
        <v/>
      </c>
    </row>
    <row r="218" spans="1:18" x14ac:dyDescent="0.25">
      <c r="R218" s="8" t="str">
        <f t="shared" si="7"/>
        <v/>
      </c>
    </row>
    <row r="219" spans="1:18" x14ac:dyDescent="0.25">
      <c r="R219" s="8" t="str">
        <f t="shared" si="7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0"/>
  <sheetViews>
    <sheetView showGridLines="0" workbookViewId="0">
      <selection sqref="A1:J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0" width="12.71093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452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7.100000000000001" customHeight="1" thickBot="1" x14ac:dyDescent="0.3">
      <c r="A7" s="59" t="s">
        <v>116</v>
      </c>
      <c r="B7" s="121"/>
      <c r="C7" s="124"/>
      <c r="D7" s="64" t="s">
        <v>433</v>
      </c>
      <c r="E7" s="64" t="s">
        <v>410</v>
      </c>
      <c r="F7" s="62" t="s">
        <v>403</v>
      </c>
      <c r="G7" s="56" t="s">
        <v>446</v>
      </c>
      <c r="H7" s="64" t="s">
        <v>433</v>
      </c>
      <c r="I7" s="64" t="s">
        <v>410</v>
      </c>
      <c r="J7" s="63" t="s">
        <v>403</v>
      </c>
    </row>
    <row r="8" spans="1:10" s="9" customFormat="1" ht="17.100000000000001" customHeight="1" thickBot="1" x14ac:dyDescent="0.3">
      <c r="A8" s="59" t="s">
        <v>117</v>
      </c>
      <c r="B8" s="122"/>
      <c r="C8" s="125"/>
      <c r="D8" s="64"/>
      <c r="E8" s="64"/>
      <c r="F8" s="57" t="s">
        <v>400</v>
      </c>
      <c r="G8" s="57" t="s">
        <v>447</v>
      </c>
      <c r="H8" s="65"/>
      <c r="I8" s="65"/>
      <c r="J8" s="57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166516730</v>
      </c>
      <c r="D10" s="18">
        <f>+D11+D14+D17+D23+D37+D43</f>
        <v>5018682</v>
      </c>
      <c r="E10" s="18">
        <f t="shared" ref="E10:J10" si="0">+E11+E14+E17+E23++E37+E43</f>
        <v>14105498</v>
      </c>
      <c r="F10" s="18">
        <f t="shared" si="0"/>
        <v>142295341</v>
      </c>
      <c r="G10" s="18">
        <f t="shared" si="0"/>
        <v>0</v>
      </c>
      <c r="H10" s="18">
        <f t="shared" si="0"/>
        <v>104292</v>
      </c>
      <c r="I10" s="18">
        <f t="shared" si="0"/>
        <v>1875745</v>
      </c>
      <c r="J10" s="18">
        <f t="shared" si="0"/>
        <v>3117172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30842932</v>
      </c>
      <c r="D11" s="20">
        <f t="shared" si="1"/>
        <v>1067583</v>
      </c>
      <c r="E11" s="20">
        <f t="shared" si="1"/>
        <v>3540364</v>
      </c>
      <c r="F11" s="20">
        <f t="shared" si="1"/>
        <v>26234985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30842932</v>
      </c>
      <c r="D12" s="22">
        <f t="shared" si="1"/>
        <v>1067583</v>
      </c>
      <c r="E12" s="22">
        <f t="shared" si="1"/>
        <v>3540364</v>
      </c>
      <c r="F12" s="22">
        <f t="shared" si="1"/>
        <v>26234985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30842932</v>
      </c>
      <c r="D13" s="22">
        <f>+SUMIF('TOTAL RECURSOS 2015'!$P:$P,CONCATENATE("O001",$A13,1,$F$8),'TOTAL RECURSOS 2015'!$N:$N)</f>
        <v>1067583</v>
      </c>
      <c r="E13" s="22">
        <f>+SUMIF('TOTAL RECURSOS 2015'!$P:$P,CONCATENATE("M001",$A13,1,$F$8),'TOTAL RECURSOS 2015'!$N:$N)</f>
        <v>3540364</v>
      </c>
      <c r="F13" s="22">
        <f>+SUMIF('TOTAL RECURSOS 2015'!$P:$P,CONCATENATE("E006",$A13,1,$F$8),'TOTAL RECURSOS 2015'!$N:$N)</f>
        <v>26234985</v>
      </c>
      <c r="G13" s="22">
        <f>+SUMIF('TOTAL RECURSOS 2015'!$P:$P,CONCATENATE("K024",$A13,1,$G$8),'TOTAL RECURSOS 2015'!$N:$N)</f>
        <v>0</v>
      </c>
      <c r="H13" s="22">
        <f>+SUMIF('TOTAL RECURSOS 2015'!$P:$P,CONCATENATE("O001",$A13,4,$F$8),'TOTAL RECURSOS 2015'!$N:$N)</f>
        <v>0</v>
      </c>
      <c r="I13" s="22">
        <f>+SUMIF('TOTAL RECURSOS 2015'!$P:$P,CONCATENATE("M001",$A13,4,$F$8),'TOTAL RECURSOS 2015'!$N:$N)</f>
        <v>0</v>
      </c>
      <c r="J13" s="22">
        <f>+SUMIF('TOTAL RECURSOS 2015'!$P:$P,CONCATENATE("E006",$A13,4,$F$8),'TOTAL RECURSOS 2015'!$N:$N)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5631548</v>
      </c>
      <c r="D14" s="20">
        <f t="shared" si="2"/>
        <v>0</v>
      </c>
      <c r="E14" s="20">
        <f t="shared" si="2"/>
        <v>0</v>
      </c>
      <c r="F14" s="20">
        <f t="shared" si="2"/>
        <v>4103443</v>
      </c>
      <c r="G14" s="20">
        <f t="shared" si="2"/>
        <v>0</v>
      </c>
      <c r="H14" s="20">
        <f t="shared" si="2"/>
        <v>0</v>
      </c>
      <c r="I14" s="20">
        <f t="shared" si="2"/>
        <v>1528105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5631548</v>
      </c>
      <c r="D15" s="22">
        <f t="shared" si="2"/>
        <v>0</v>
      </c>
      <c r="E15" s="22">
        <f t="shared" si="2"/>
        <v>0</v>
      </c>
      <c r="F15" s="22">
        <f t="shared" si="2"/>
        <v>4103443</v>
      </c>
      <c r="G15" s="22">
        <f t="shared" si="2"/>
        <v>0</v>
      </c>
      <c r="H15" s="22">
        <f t="shared" si="2"/>
        <v>0</v>
      </c>
      <c r="I15" s="22">
        <f t="shared" si="2"/>
        <v>1528105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5631548</v>
      </c>
      <c r="D16" s="22">
        <f>+SUMIF('TOTAL RECURSOS 2015'!$P:$P,CONCATENATE("O001",$A16,1,$F$8),'TOTAL RECURSOS 2015'!$N:$N)</f>
        <v>0</v>
      </c>
      <c r="E16" s="22">
        <f>+SUMIF('TOTAL RECURSOS 2015'!$P:$P,CONCATENATE("M001",$A16,1,$F$8),'TOTAL RECURSOS 2015'!$N:$N)</f>
        <v>0</v>
      </c>
      <c r="F16" s="22">
        <f>+SUMIF('TOTAL RECURSOS 2015'!$P:$P,CONCATENATE("E006",$A16,1,$F$8),'TOTAL RECURSOS 2015'!$N:$N)</f>
        <v>4103443</v>
      </c>
      <c r="G16" s="22">
        <f>+SUMIF('TOTAL RECURSOS 2015'!$P:$P,CONCATENATE("K024",$A16,1,$G$8),'TOTAL RECURSOS 2015'!$N:$N)</f>
        <v>0</v>
      </c>
      <c r="H16" s="22">
        <f>+SUMIF('TOTAL RECURSOS 2015'!$P:$P,CONCATENATE("O001",$A16,4,$F$8),'TOTAL RECURSOS 2015'!$N:$N)</f>
        <v>0</v>
      </c>
      <c r="I16" s="22">
        <f>+SUMIF('TOTAL RECURSOS 2015'!$P:$P,CONCATENATE("M001",$A16,4,$F$8),'TOTAL RECURSOS 2015'!$N:$N)</f>
        <v>1528105</v>
      </c>
      <c r="J16" s="22">
        <f>+SUMIF('TOTAL RECURSOS 2015'!$P:$P,CONCATENATE("E006",$A16,4,$F$8),'TOTAL RECURSOS 2015'!$N:$N)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4822768</v>
      </c>
      <c r="D17" s="20">
        <f t="shared" si="3"/>
        <v>348930</v>
      </c>
      <c r="E17" s="20">
        <f t="shared" si="3"/>
        <v>707144</v>
      </c>
      <c r="F17" s="20">
        <f t="shared" si="3"/>
        <v>3766694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537300</v>
      </c>
      <c r="D18" s="22">
        <f t="shared" si="4"/>
        <v>16045</v>
      </c>
      <c r="E18" s="22">
        <f t="shared" si="4"/>
        <v>40441</v>
      </c>
      <c r="F18" s="22">
        <f t="shared" si="4"/>
        <v>480814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537300</v>
      </c>
      <c r="D19" s="22">
        <f>+SUMIF('TOTAL RECURSOS 2015'!$P:$P,CONCATENATE("O001",$A19,1,$F$8),'TOTAL RECURSOS 2015'!$N:$N)</f>
        <v>16045</v>
      </c>
      <c r="E19" s="22">
        <f>+SUMIF('TOTAL RECURSOS 2015'!$P:$P,CONCATENATE("M001",$A19,1,$F$8),'TOTAL RECURSOS 2015'!$N:$N)</f>
        <v>40441</v>
      </c>
      <c r="F19" s="22">
        <f>+SUMIF('TOTAL RECURSOS 2015'!$P:$P,CONCATENATE("E006",$A19,1,$F$8),'TOTAL RECURSOS 2015'!$N:$N)</f>
        <v>480814</v>
      </c>
      <c r="G19" s="22">
        <f>+SUMIF('TOTAL RECURSOS 2015'!$P:$P,CONCATENATE("K024",$A19,1,$G$8),'TOTAL RECURSOS 2015'!$N:$N)</f>
        <v>0</v>
      </c>
      <c r="H19" s="22">
        <f>+SUMIF('TOTAL RECURSOS 2015'!$P:$P,CONCATENATE("O001",$A19,4,$F$8),'TOTAL RECURSOS 2015'!$N:$N)</f>
        <v>0</v>
      </c>
      <c r="I19" s="22">
        <f>+SUMIF('TOTAL RECURSOS 2015'!$P:$P,CONCATENATE("M001",$A19,4,$F$8),'TOTAL RECURSOS 2015'!$N:$N)</f>
        <v>0</v>
      </c>
      <c r="J19" s="22">
        <f>+SUMIF('TOTAL RECURSOS 2015'!$P:$P,CONCATENATE("E006",$A19,4,$F$8),'TOTAL RECURSOS 2015'!$N:$N)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4285468</v>
      </c>
      <c r="D20" s="22">
        <f t="shared" si="5"/>
        <v>332885</v>
      </c>
      <c r="E20" s="22">
        <f t="shared" si="5"/>
        <v>666703</v>
      </c>
      <c r="F20" s="22">
        <f t="shared" si="5"/>
        <v>3285880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857096</v>
      </c>
      <c r="D21" s="22">
        <f>+SUMIF('TOTAL RECURSOS 2015'!$P:$P,CONCATENATE("O001",$A21,1,$F$8),'TOTAL RECURSOS 2015'!$N:$N)</f>
        <v>24995</v>
      </c>
      <c r="E21" s="22">
        <f>+SUMIF('TOTAL RECURSOS 2015'!$P:$P,CONCATENATE("M001",$A21,1,$F$8),'TOTAL RECURSOS 2015'!$N:$N)</f>
        <v>70921</v>
      </c>
      <c r="F21" s="22">
        <f>+SUMIF('TOTAL RECURSOS 2015'!$P:$P,CONCATENATE("E006",$A21,1,$F$8),'TOTAL RECURSOS 2015'!$N:$N)</f>
        <v>761180</v>
      </c>
      <c r="G21" s="22">
        <f>+SUMIF('TOTAL RECURSOS 2015'!$P:$P,CONCATENATE("K024",$A21,1,$G$8),'TOTAL RECURSOS 2015'!$N:$N)</f>
        <v>0</v>
      </c>
      <c r="H21" s="22">
        <f>+SUMIF('TOTAL RECURSOS 2015'!$P:$P,CONCATENATE("O001",$A21,4,$F$8),'TOTAL RECURSOS 2015'!$N:$N)</f>
        <v>0</v>
      </c>
      <c r="I21" s="22">
        <f>+SUMIF('TOTAL RECURSOS 2015'!$P:$P,CONCATENATE("M001",$A21,4,$F$8),'TOTAL RECURSOS 2015'!$N:$N)</f>
        <v>0</v>
      </c>
      <c r="J21" s="22">
        <f>+SUMIF('TOTAL RECURSOS 2015'!$P:$P,CONCATENATE("E006",$A21,4,$F$8),'TOTAL RECURSOS 2015'!$N:$N)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3428372</v>
      </c>
      <c r="D22" s="22">
        <f>+SUMIF('TOTAL RECURSOS 2015'!$P:$P,CONCATENATE("O001",$A22,1,$F$8),'TOTAL RECURSOS 2015'!$N:$N)</f>
        <v>307890</v>
      </c>
      <c r="E22" s="22">
        <f>+SUMIF('TOTAL RECURSOS 2015'!$P:$P,CONCATENATE("M001",$A22,1,$F$8),'TOTAL RECURSOS 2015'!$N:$N)</f>
        <v>595782</v>
      </c>
      <c r="F22" s="22">
        <f>+SUMIF('TOTAL RECURSOS 2015'!$P:$P,CONCATENATE("E006",$A22,1,$F$8),'TOTAL RECURSOS 2015'!$N:$N)</f>
        <v>2524700</v>
      </c>
      <c r="G22" s="22">
        <f>+SUMIF('TOTAL RECURSOS 2015'!$P:$P,CONCATENATE("K024",$A22,1,$G$8),'TOTAL RECURSOS 2015'!$N:$N)</f>
        <v>0</v>
      </c>
      <c r="H22" s="22">
        <f>+SUMIF('TOTAL RECURSOS 2015'!$P:$P,CONCATENATE("O001",$A22,4,$F$8),'TOTAL RECURSOS 2015'!$N:$N)</f>
        <v>0</v>
      </c>
      <c r="I22" s="22">
        <f>+SUMIF('TOTAL RECURSOS 2015'!$P:$P,CONCATENATE("M001",$A22,4,$F$8),'TOTAL RECURSOS 2015'!$N:$N)</f>
        <v>0</v>
      </c>
      <c r="J22" s="22">
        <f>+SUMIF('TOTAL RECURSOS 2015'!$P:$P,CONCATENATE("E006",$A22,4,$F$8),'TOTAL RECURSOS 2015'!$N:$N)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32286610</v>
      </c>
      <c r="D23" s="20">
        <f t="shared" si="6"/>
        <v>868175</v>
      </c>
      <c r="E23" s="20">
        <f t="shared" si="6"/>
        <v>2868218</v>
      </c>
      <c r="F23" s="20">
        <f t="shared" si="6"/>
        <v>28550217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6608886</v>
      </c>
      <c r="D24" s="22">
        <f t="shared" si="7"/>
        <v>163745</v>
      </c>
      <c r="E24" s="22">
        <f t="shared" si="7"/>
        <v>486276</v>
      </c>
      <c r="F24" s="22">
        <f t="shared" si="7"/>
        <v>5958865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4932121</v>
      </c>
      <c r="D25" s="22">
        <f>+SUMIF('TOTAL RECURSOS 2015'!$P:$P,CONCATENATE("O001",$A25,1,$F$8),'TOTAL RECURSOS 2015'!$N:$N)</f>
        <v>122297</v>
      </c>
      <c r="E25" s="22">
        <f>+SUMIF('TOTAL RECURSOS 2015'!$P:$P,CONCATENATE("M001",$A25,1,$F$8),'TOTAL RECURSOS 2015'!$N:$N)</f>
        <v>362497</v>
      </c>
      <c r="F25" s="22">
        <f>+SUMIF('TOTAL RECURSOS 2015'!$P:$P,CONCATENATE("E006",$A25,1,$F$8),'TOTAL RECURSOS 2015'!$N:$N)</f>
        <v>4447327</v>
      </c>
      <c r="G25" s="22">
        <f>+SUMIF('TOTAL RECURSOS 2015'!$P:$P,CONCATENATE("K024",$A25,1,$G$8),'TOTAL RECURSOS 2015'!$N:$N)</f>
        <v>0</v>
      </c>
      <c r="H25" s="22">
        <f>+SUMIF('TOTAL RECURSOS 2015'!$P:$P,CONCATENATE("O001",$A25,4,$F$8),'TOTAL RECURSOS 2015'!$N:$N)</f>
        <v>0</v>
      </c>
      <c r="I25" s="22">
        <f>+SUMIF('TOTAL RECURSOS 2015'!$P:$P,CONCATENATE("M001",$A25,4,$F$8),'TOTAL RECURSOS 2015'!$N:$N)</f>
        <v>0</v>
      </c>
      <c r="J25" s="22">
        <f>+SUMIF('TOTAL RECURSOS 2015'!$P:$P,CONCATENATE("E006",$A25,4,$F$8),'TOTAL RECURSOS 2015'!$N:$N)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1676765</v>
      </c>
      <c r="D26" s="22">
        <f>+SUMIF('TOTAL RECURSOS 2015'!$P:$P,CONCATENATE("O001",$A26,1,$F$8),'TOTAL RECURSOS 2015'!$N:$N)</f>
        <v>41448</v>
      </c>
      <c r="E26" s="22">
        <f>+SUMIF('TOTAL RECURSOS 2015'!$P:$P,CONCATENATE("M001",$A26,1,$F$8),'TOTAL RECURSOS 2015'!$N:$N)</f>
        <v>123779</v>
      </c>
      <c r="F26" s="22">
        <f>+SUMIF('TOTAL RECURSOS 2015'!$P:$P,CONCATENATE("E006",$A26,1,$F$8),'TOTAL RECURSOS 2015'!$N:$N)</f>
        <v>1511538</v>
      </c>
      <c r="G26" s="22">
        <f>+SUMIF('TOTAL RECURSOS 2015'!$P:$P,CONCATENATE("K024",$A26,1,$G$8),'TOTAL RECURSOS 2015'!$N:$N)</f>
        <v>0</v>
      </c>
      <c r="H26" s="22">
        <f>+SUMIF('TOTAL RECURSOS 2015'!$P:$P,CONCATENATE("O001",$A26,4,$F$8),'TOTAL RECURSOS 2015'!$N:$N)</f>
        <v>0</v>
      </c>
      <c r="I26" s="22">
        <f>+SUMIF('TOTAL RECURSOS 2015'!$P:$P,CONCATENATE("M001",$A26,4,$F$8),'TOTAL RECURSOS 2015'!$N:$N)</f>
        <v>0</v>
      </c>
      <c r="J26" s="22">
        <f>+SUMIF('TOTAL RECURSOS 2015'!$P:$P,CONCATENATE("E006",$A26,4,$F$8),'TOTAL RECURSOS 2015'!$N:$N)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1542865</v>
      </c>
      <c r="D27" s="22">
        <f t="shared" si="8"/>
        <v>45092</v>
      </c>
      <c r="E27" s="22">
        <f t="shared" si="8"/>
        <v>127654</v>
      </c>
      <c r="F27" s="22">
        <f t="shared" si="8"/>
        <v>1370119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1542865</v>
      </c>
      <c r="D28" s="22">
        <f>+SUMIF('TOTAL RECURSOS 2015'!$P:$P,CONCATENATE("O001",$A28,1,$F$8),'TOTAL RECURSOS 2015'!$N:$N)</f>
        <v>45092</v>
      </c>
      <c r="E28" s="22">
        <f>+SUMIF('TOTAL RECURSOS 2015'!$P:$P,CONCATENATE("M001",$A28,1,$F$8),'TOTAL RECURSOS 2015'!$N:$N)</f>
        <v>127654</v>
      </c>
      <c r="F28" s="22">
        <f>+SUMIF('TOTAL RECURSOS 2015'!$P:$P,CONCATENATE("E006",$A28,1,$F$8),'TOTAL RECURSOS 2015'!$N:$N)</f>
        <v>1370119</v>
      </c>
      <c r="G28" s="22">
        <f>+SUMIF('TOTAL RECURSOS 2015'!$P:$P,CONCATENATE("K024",$A28,1,$G$8),'TOTAL RECURSOS 2015'!$N:$N)</f>
        <v>0</v>
      </c>
      <c r="H28" s="22">
        <f>+SUMIF('TOTAL RECURSOS 2015'!$P:$P,CONCATENATE("O001",$A28,4,$F$8),'TOTAL RECURSOS 2015'!$N:$N)</f>
        <v>0</v>
      </c>
      <c r="I28" s="22">
        <f>+SUMIF('TOTAL RECURSOS 2015'!$P:$P,CONCATENATE("M001",$A28,4,$F$8),'TOTAL RECURSOS 2015'!$N:$N)</f>
        <v>0</v>
      </c>
      <c r="J28" s="22">
        <f>+SUMIF('TOTAL RECURSOS 2015'!$P:$P,CONCATENATE("E006",$A28,4,$F$8),'TOTAL RECURSOS 2015'!$N:$N)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2475459</v>
      </c>
      <c r="D29" s="22">
        <f t="shared" si="9"/>
        <v>73529</v>
      </c>
      <c r="E29" s="22">
        <f t="shared" si="9"/>
        <v>190931</v>
      </c>
      <c r="F29" s="22">
        <f t="shared" si="9"/>
        <v>2210999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617151</v>
      </c>
      <c r="D30" s="22">
        <f>+SUMIF('TOTAL RECURSOS 2015'!$P:$P,CONCATENATE("O001",$A30,1,$F$8),'TOTAL RECURSOS 2015'!$N:$N)</f>
        <v>18037</v>
      </c>
      <c r="E30" s="22">
        <f>+SUMIF('TOTAL RECURSOS 2015'!$P:$P,CONCATENATE("M001",$A30,1,$F$8),'TOTAL RECURSOS 2015'!$N:$N)</f>
        <v>51062</v>
      </c>
      <c r="F30" s="22">
        <f>+SUMIF('TOTAL RECURSOS 2015'!$P:$P,CONCATENATE("E006",$A30,1,$F$8),'TOTAL RECURSOS 2015'!$N:$N)</f>
        <v>548052</v>
      </c>
      <c r="G30" s="22">
        <f>+SUMIF('TOTAL RECURSOS 2015'!$P:$P,CONCATENATE("K024",$A30,1,$G$8),'TOTAL RECURSOS 2015'!$N:$N)</f>
        <v>0</v>
      </c>
      <c r="H30" s="22">
        <f>+SUMIF('TOTAL RECURSOS 2015'!$P:$P,CONCATENATE("O001",$A30,4,$F$8),'TOTAL RECURSOS 2015'!$N:$N)</f>
        <v>0</v>
      </c>
      <c r="I30" s="22">
        <f>+SUMIF('TOTAL RECURSOS 2015'!$P:$P,CONCATENATE("M001",$A30,4,$F$8),'TOTAL RECURSOS 2015'!$N:$N)</f>
        <v>0</v>
      </c>
      <c r="J30" s="22">
        <f>+SUMIF('TOTAL RECURSOS 2015'!$P:$P,CONCATENATE("E006",$A30,4,$F$8),'TOTAL RECURSOS 2015'!$N:$N)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1858308</v>
      </c>
      <c r="D31" s="22">
        <f>+SUMIF('TOTAL RECURSOS 2015'!$P:$P,CONCATENATE("O001",$A31,1,$F$8),'TOTAL RECURSOS 2015'!$N:$N)</f>
        <v>55492</v>
      </c>
      <c r="E31" s="22">
        <f>+SUMIF('TOTAL RECURSOS 2015'!$P:$P,CONCATENATE("M001",$A31,1,$F$8),'TOTAL RECURSOS 2015'!$N:$N)</f>
        <v>139869</v>
      </c>
      <c r="F31" s="22">
        <f>+SUMIF('TOTAL RECURSOS 2015'!$P:$P,CONCATENATE("E006",$A31,1,$F$8),'TOTAL RECURSOS 2015'!$N:$N)</f>
        <v>1662947</v>
      </c>
      <c r="G31" s="22">
        <f>+SUMIF('TOTAL RECURSOS 2015'!$P:$P,CONCATENATE("K024",$A31,1,$G$8),'TOTAL RECURSOS 2015'!$N:$N)</f>
        <v>0</v>
      </c>
      <c r="H31" s="22">
        <f>+SUMIF('TOTAL RECURSOS 2015'!$P:$P,CONCATENATE("O001",$A31,4,$F$8),'TOTAL RECURSOS 2015'!$N:$N)</f>
        <v>0</v>
      </c>
      <c r="I31" s="22">
        <f>+SUMIF('TOTAL RECURSOS 2015'!$P:$P,CONCATENATE("M001",$A31,4,$F$8),'TOTAL RECURSOS 2015'!$N:$N)</f>
        <v>0</v>
      </c>
      <c r="J31" s="22">
        <f>+SUMIF('TOTAL RECURSOS 2015'!$P:$P,CONCATENATE("E006",$A31,4,$F$8),'TOTAL RECURSOS 2015'!$N:$N)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21659400</v>
      </c>
      <c r="D32" s="22">
        <f t="shared" si="10"/>
        <v>585809</v>
      </c>
      <c r="E32" s="22">
        <f t="shared" si="10"/>
        <v>2063357</v>
      </c>
      <c r="F32" s="22">
        <f t="shared" si="10"/>
        <v>19010234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1869674</v>
      </c>
      <c r="D33" s="22">
        <f>+SUMIF('TOTAL RECURSOS 2015'!$P:$P,CONCATENATE("O001",$A33,1,$F$8),'TOTAL RECURSOS 2015'!$N:$N)</f>
        <v>49628</v>
      </c>
      <c r="E33" s="22">
        <f>+SUMIF('TOTAL RECURSOS 2015'!$P:$P,CONCATENATE("M001",$A33,1,$F$8),'TOTAL RECURSOS 2015'!$N:$N)</f>
        <v>125009</v>
      </c>
      <c r="F33" s="22">
        <f>+SUMIF('TOTAL RECURSOS 2015'!$P:$P,CONCATENATE("E006",$A33,1,$F$8),'TOTAL RECURSOS 2015'!$N:$N)</f>
        <v>1695037</v>
      </c>
      <c r="G33" s="22">
        <f>+SUMIF('TOTAL RECURSOS 2015'!$P:$P,CONCATENATE("K024",$A33,1,$G$8),'TOTAL RECURSOS 2015'!$N:$N)</f>
        <v>0</v>
      </c>
      <c r="H33" s="22">
        <f>+SUMIF('TOTAL RECURSOS 2015'!$P:$P,CONCATENATE("O001",$A33,4,$F$8),'TOTAL RECURSOS 2015'!$N:$N)</f>
        <v>0</v>
      </c>
      <c r="I33" s="22">
        <f>+SUMIF('TOTAL RECURSOS 2015'!$P:$P,CONCATENATE("M001",$A33,4,$F$8),'TOTAL RECURSOS 2015'!$N:$N)</f>
        <v>0</v>
      </c>
      <c r="J33" s="22">
        <f>+SUMIF('TOTAL RECURSOS 2015'!$P:$P,CONCATENATE("E006",$A33,4,$F$8),'TOTAL RECURSOS 2015'!$N:$N)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3782033</v>
      </c>
      <c r="D34" s="22">
        <f>+SUMIF('TOTAL RECURSOS 2015'!$P:$P,CONCATENATE("O001",$A34,1,$F$8),'TOTAL RECURSOS 2015'!$N:$N)</f>
        <v>105409</v>
      </c>
      <c r="E34" s="22">
        <f>+SUMIF('TOTAL RECURSOS 2015'!$P:$P,CONCATENATE("M001",$A34,1,$F$8),'TOTAL RECURSOS 2015'!$N:$N)</f>
        <v>265688</v>
      </c>
      <c r="F34" s="22">
        <f>+SUMIF('TOTAL RECURSOS 2015'!$P:$P,CONCATENATE("E006",$A34,1,$F$8),'TOTAL RECURSOS 2015'!$N:$N)</f>
        <v>3410936</v>
      </c>
      <c r="G34" s="22">
        <f>+SUMIF('TOTAL RECURSOS 2015'!$P:$P,CONCATENATE("K024",$A34,1,$G$8),'TOTAL RECURSOS 2015'!$N:$N)</f>
        <v>0</v>
      </c>
      <c r="H34" s="22">
        <f>+SUMIF('TOTAL RECURSOS 2015'!$P:$P,CONCATENATE("O001",$A34,4,$F$8),'TOTAL RECURSOS 2015'!$N:$N)</f>
        <v>0</v>
      </c>
      <c r="I34" s="22">
        <f>+SUMIF('TOTAL RECURSOS 2015'!$P:$P,CONCATENATE("M001",$A34,4,$F$8),'TOTAL RECURSOS 2015'!$N:$N)</f>
        <v>0</v>
      </c>
      <c r="J34" s="22">
        <f>+SUMIF('TOTAL RECURSOS 2015'!$P:$P,CONCATENATE("E006",$A34,4,$F$8),'TOTAL RECURSOS 2015'!$N:$N)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15926721</v>
      </c>
      <c r="D35" s="22">
        <f>+SUMIF('TOTAL RECURSOS 2015'!$P:$P,CONCATENATE("O001",$A35,1,$F$8),'TOTAL RECURSOS 2015'!$N:$N)</f>
        <v>427791</v>
      </c>
      <c r="E35" s="22">
        <f>+SUMIF('TOTAL RECURSOS 2015'!$P:$P,CONCATENATE("M001",$A35,1,$F$8),'TOTAL RECURSOS 2015'!$N:$N)</f>
        <v>1662391</v>
      </c>
      <c r="F35" s="22">
        <f>+SUMIF('TOTAL RECURSOS 2015'!$P:$P,CONCATENATE("E006",$A35,1,$F$8),'TOTAL RECURSOS 2015'!$N:$N)</f>
        <v>13836539</v>
      </c>
      <c r="G35" s="22">
        <f>+SUMIF('TOTAL RECURSOS 2015'!$P:$P,CONCATENATE("K024",$A35,1,$G$8),'TOTAL RECURSOS 2015'!$N:$N)</f>
        <v>0</v>
      </c>
      <c r="H35" s="22">
        <f>+SUMIF('TOTAL RECURSOS 2015'!$P:$P,CONCATENATE("O001",$A35,4,$F$8),'TOTAL RECURSOS 2015'!$N:$N)</f>
        <v>0</v>
      </c>
      <c r="I35" s="22">
        <f>+SUMIF('TOTAL RECURSOS 2015'!$P:$P,CONCATENATE("M001",$A35,4,$F$8),'TOTAL RECURSOS 2015'!$N:$N)</f>
        <v>0</v>
      </c>
      <c r="J35" s="22">
        <f>+SUMIF('TOTAL RECURSOS 2015'!$P:$P,CONCATENATE("E006",$A35,4,$F$8),'TOTAL RECURSOS 2015'!$N:$N)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80972</v>
      </c>
      <c r="D36" s="22">
        <f>+SUMIF('TOTAL RECURSOS 2015'!$P:$P,CONCATENATE("O001",$A36,1,$F$8),'TOTAL RECURSOS 2015'!$N:$N)</f>
        <v>2981</v>
      </c>
      <c r="E36" s="22">
        <f>+SUMIF('TOTAL RECURSOS 2015'!$P:$P,CONCATENATE("M001",$A36,1,$F$8),'TOTAL RECURSOS 2015'!$N:$N)</f>
        <v>10269</v>
      </c>
      <c r="F36" s="22">
        <f>+SUMIF('TOTAL RECURSOS 2015'!$P:$P,CONCATENATE("E006",$A36,1,$F$8),'TOTAL RECURSOS 2015'!$N:$N)</f>
        <v>67722</v>
      </c>
      <c r="G36" s="22">
        <f>+SUMIF('TOTAL RECURSOS 2015'!$P:$P,CONCATENATE("K024",$A36,1,$G$8),'TOTAL RECURSOS 2015'!$N:$N)</f>
        <v>0</v>
      </c>
      <c r="H36" s="22">
        <f>+SUMIF('TOTAL RECURSOS 2015'!$P:$P,CONCATENATE("O001",$A36,4,$F$8),'TOTAL RECURSOS 2015'!$N:$N)</f>
        <v>0</v>
      </c>
      <c r="I36" s="22">
        <f>+SUMIF('TOTAL RECURSOS 2015'!$P:$P,CONCATENATE("M001",$A36,4,$F$8),'TOTAL RECURSOS 2015'!$N:$N)</f>
        <v>0</v>
      </c>
      <c r="J36" s="22">
        <f>+SUMIF('TOTAL RECURSOS 2015'!$P:$P,CONCATENATE("E006",$A36,4,$F$8),'TOTAL RECURSOS 2015'!$N:$N)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92529658</v>
      </c>
      <c r="D37" s="20">
        <f t="shared" si="11"/>
        <v>2733994</v>
      </c>
      <c r="E37" s="20">
        <f t="shared" si="11"/>
        <v>6586558</v>
      </c>
      <c r="F37" s="20">
        <f t="shared" si="11"/>
        <v>79640002</v>
      </c>
      <c r="G37" s="20">
        <f t="shared" si="11"/>
        <v>0</v>
      </c>
      <c r="H37" s="20">
        <f t="shared" si="11"/>
        <v>104292</v>
      </c>
      <c r="I37" s="20">
        <f t="shared" si="11"/>
        <v>347640</v>
      </c>
      <c r="J37" s="20">
        <f t="shared" si="11"/>
        <v>3117172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88960554</v>
      </c>
      <c r="D38" s="22">
        <f t="shared" si="12"/>
        <v>2733994</v>
      </c>
      <c r="E38" s="22">
        <f t="shared" si="12"/>
        <v>6586558</v>
      </c>
      <c r="F38" s="22">
        <f t="shared" si="12"/>
        <v>79640002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87491154</v>
      </c>
      <c r="D39" s="22">
        <f>+SUMIF('TOTAL RECURSOS 2015'!$P:$P,CONCATENATE("O001",$A39,1,$F$8),'TOTAL RECURSOS 2015'!$N:$N)</f>
        <v>2669422</v>
      </c>
      <c r="E39" s="22">
        <f>+SUMIF('TOTAL RECURSOS 2015'!$P:$P,CONCATENATE("M001",$A39,1,$F$8),'TOTAL RECURSOS 2015'!$N:$N)</f>
        <v>6358838</v>
      </c>
      <c r="F39" s="22">
        <f>+SUMIF('TOTAL RECURSOS 2015'!$P:$P,CONCATENATE("E006",$A39,1,$F$8),'TOTAL RECURSOS 2015'!$N:$N)</f>
        <v>78462894</v>
      </c>
      <c r="G39" s="22">
        <f>+SUMIF('TOTAL RECURSOS 2015'!$P:$P,CONCATENATE("K024",$A39,1,$G$8),'TOTAL RECURSOS 2015'!$N:$N)</f>
        <v>0</v>
      </c>
      <c r="H39" s="22">
        <f>+SUMIF('TOTAL RECURSOS 2015'!$P:$P,CONCATENATE("O001",$A39,4,$F$8),'TOTAL RECURSOS 2015'!$N:$N)</f>
        <v>0</v>
      </c>
      <c r="I39" s="22">
        <f>+SUMIF('TOTAL RECURSOS 2015'!$P:$P,CONCATENATE("M001",$A39,4,$F$8),'TOTAL RECURSOS 2015'!$N:$N)</f>
        <v>0</v>
      </c>
      <c r="J39" s="22">
        <f>+SUMIF('TOTAL RECURSOS 2015'!$P:$P,CONCATENATE("E006",$A39,4,$F$8),'TOTAL RECURSOS 2015'!$N:$N)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1469400</v>
      </c>
      <c r="D40" s="22">
        <f>+SUMIF('TOTAL RECURSOS 2015'!$P:$P,CONCATENATE("O001",$A40,1,$F$8),'TOTAL RECURSOS 2015'!$N:$N)</f>
        <v>64572</v>
      </c>
      <c r="E40" s="22">
        <f>+SUMIF('TOTAL RECURSOS 2015'!$P:$P,CONCATENATE("M001",$A40,1,$F$8),'TOTAL RECURSOS 2015'!$N:$N)</f>
        <v>227720</v>
      </c>
      <c r="F40" s="22">
        <f>+SUMIF('TOTAL RECURSOS 2015'!$P:$P,CONCATENATE("E006",$A40,1,$F$8),'TOTAL RECURSOS 2015'!$N:$N)</f>
        <v>1177108</v>
      </c>
      <c r="G40" s="22">
        <f>+SUMIF('TOTAL RECURSOS 2015'!$P:$P,CONCATENATE("K024",$A40,1,$G$8),'TOTAL RECURSOS 2015'!$N:$N)</f>
        <v>0</v>
      </c>
      <c r="H40" s="22">
        <f>+SUMIF('TOTAL RECURSOS 2015'!$P:$P,CONCATENATE("O001",$A40,4,$F$8),'TOTAL RECURSOS 2015'!$N:$N)</f>
        <v>0</v>
      </c>
      <c r="I40" s="22">
        <f>+SUMIF('TOTAL RECURSOS 2015'!$P:$P,CONCATENATE("M001",$A40,4,$F$8),'TOTAL RECURSOS 2015'!$N:$N)</f>
        <v>0</v>
      </c>
      <c r="J40" s="22">
        <f>+SUMIF('TOTAL RECURSOS 2015'!$P:$P,CONCATENATE("E006",$A40,4,$F$8),'TOTAL RECURSOS 2015'!$N:$N)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3569104</v>
      </c>
      <c r="D41" s="22">
        <f t="shared" si="13"/>
        <v>0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104292</v>
      </c>
      <c r="I41" s="22">
        <f t="shared" si="13"/>
        <v>347640</v>
      </c>
      <c r="J41" s="22">
        <f t="shared" si="13"/>
        <v>3117172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3569104</v>
      </c>
      <c r="D42" s="22">
        <f>+SUMIF('TOTAL RECURSOS 2015'!$P:$P,CONCATENATE("O001",$A42,1,$F$8),'TOTAL RECURSOS 2015'!$N:$N)</f>
        <v>0</v>
      </c>
      <c r="E42" s="22">
        <f>+SUMIF('TOTAL RECURSOS 2015'!$P:$P,CONCATENATE("M001",$A42,1,$F$8),'TOTAL RECURSOS 2015'!$N:$N)</f>
        <v>0</v>
      </c>
      <c r="F42" s="22">
        <f>+SUMIF('TOTAL RECURSOS 2015'!$P:$P,CONCATENATE("E006",$A42,1,$F$8),'TOTAL RECURSOS 2015'!$N:$N)</f>
        <v>0</v>
      </c>
      <c r="G42" s="22">
        <f>+SUMIF('TOTAL RECURSOS 2015'!$P:$P,CONCATENATE("K024",$A42,1,$G$8),'TOTAL RECURSOS 2015'!$N:$N)</f>
        <v>0</v>
      </c>
      <c r="H42" s="22">
        <f>+SUMIF('TOTAL RECURSOS 2015'!$P:$P,CONCATENATE("O001",$A42,4,$F$8),'TOTAL RECURSOS 2015'!$N:$N)</f>
        <v>104292</v>
      </c>
      <c r="I42" s="22">
        <f>+SUMIF('TOTAL RECURSOS 2015'!$P:$P,CONCATENATE("M001",$A42,4,$F$8),'TOTAL RECURSOS 2015'!$N:$N)</f>
        <v>347640</v>
      </c>
      <c r="J42" s="22">
        <f>+SUMIF('TOTAL RECURSOS 2015'!$P:$P,CONCATENATE("E006",$A42,4,$F$8),'TOTAL RECURSOS 2015'!$N:$N)</f>
        <v>3117172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403214</v>
      </c>
      <c r="D43" s="20">
        <f t="shared" si="14"/>
        <v>0</v>
      </c>
      <c r="E43" s="20">
        <f t="shared" si="14"/>
        <v>403214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403214</v>
      </c>
      <c r="D44" s="22">
        <f t="shared" si="15"/>
        <v>0</v>
      </c>
      <c r="E44" s="22">
        <f t="shared" si="15"/>
        <v>403214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2015'!$P:$P,CONCATENATE("O001",$A45,1,$F$8),'TOTAL RECURSOS 2015'!$N:$N)</f>
        <v>0</v>
      </c>
      <c r="E45" s="22">
        <f>+SUMIF('TOTAL RECURSOS 2015'!$P:$P,CONCATENATE("M001",$A45,1,$F$8),'TOTAL RECURSOS 2015'!$N:$N)</f>
        <v>0</v>
      </c>
      <c r="F45" s="22">
        <f>+SUMIF('TOTAL RECURSOS 2015'!$P:$P,CONCATENATE("E006",$A45,1,$F$8),'TOTAL RECURSOS 2015'!$N:$N)</f>
        <v>0</v>
      </c>
      <c r="G45" s="22">
        <f>+SUMIF('TOTAL RECURSOS 2015'!$P:$P,CONCATENATE("K024",$A45,1,$G$8),'TOTAL RECURSOS 2015'!$N:$N)</f>
        <v>0</v>
      </c>
      <c r="H45" s="22">
        <f>+SUMIF('TOTAL RECURSOS 2015'!$P:$P,CONCATENATE("O001",$A45,4,$F$8),'TOTAL RECURSOS 2015'!$N:$N)</f>
        <v>0</v>
      </c>
      <c r="I45" s="22">
        <f>+SUMIF('TOTAL RECURSOS 2015'!$P:$P,CONCATENATE("M001",$A45,4,$F$8),'TOTAL RECURSOS 2015'!$N:$N)</f>
        <v>0</v>
      </c>
      <c r="J45" s="22">
        <f>+SUMIF('TOTAL RECURSOS 2015'!$P:$P,CONCATENATE("E006",$A45,4,$F$8),'TOTAL RECURSOS 2015'!$N:$N)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2015'!$P:$P,CONCATENATE("O001",$A46,1,$F$8),'TOTAL RECURSOS 2015'!$N:$N)</f>
        <v>0</v>
      </c>
      <c r="E46" s="22">
        <f>+SUMIF('TOTAL RECURSOS 2015'!$P:$P,CONCATENATE("M001",$A46,1,$F$8),'TOTAL RECURSOS 2015'!$N:$N)</f>
        <v>0</v>
      </c>
      <c r="F46" s="22">
        <f>+SUMIF('TOTAL RECURSOS 2015'!$P:$P,CONCATENATE("E006",$A46,1,$F$8),'TOTAL RECURSOS 2015'!$N:$N)</f>
        <v>0</v>
      </c>
      <c r="G46" s="22">
        <f>+SUMIF('TOTAL RECURSOS 2015'!$P:$P,CONCATENATE("K024",$A46,1,$G$8),'TOTAL RECURSOS 2015'!$N:$N)</f>
        <v>0</v>
      </c>
      <c r="H46" s="22">
        <f>+SUMIF('TOTAL RECURSOS 2015'!$P:$P,CONCATENATE("O001",$A46,4,$F$8),'TOTAL RECURSOS 2015'!$N:$N)</f>
        <v>0</v>
      </c>
      <c r="I46" s="22">
        <f>+SUMIF('TOTAL RECURSOS 2015'!$P:$P,CONCATENATE("M001",$A46,4,$F$8),'TOTAL RECURSOS 2015'!$N:$N)</f>
        <v>0</v>
      </c>
      <c r="J46" s="22">
        <f>+SUMIF('TOTAL RECURSOS 2015'!$P:$P,CONCATENATE("E006",$A46,4,$F$8),'TOTAL RECURSOS 2015'!$N:$N)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403214</v>
      </c>
      <c r="D47" s="22">
        <f>+SUMIF('TOTAL RECURSOS 2015'!$P:$P,CONCATENATE("O001",$A47,1,$F$8),'TOTAL RECURSOS 2015'!$N:$N)</f>
        <v>0</v>
      </c>
      <c r="E47" s="22">
        <f>+SUMIF('TOTAL RECURSOS 2015'!$P:$P,CONCATENATE("M001",$A47,1,$F$8),'TOTAL RECURSOS 2015'!$N:$N)</f>
        <v>403214</v>
      </c>
      <c r="F47" s="22">
        <f>+SUMIF('TOTAL RECURSOS 2015'!$P:$P,CONCATENATE("E006",$A47,1,$F$8),'TOTAL RECURSOS 2015'!$N:$N)</f>
        <v>0</v>
      </c>
      <c r="G47" s="22">
        <f>+SUMIF('TOTAL RECURSOS 2015'!$P:$P,CONCATENATE("K024",$A47,1,$G$8),'TOTAL RECURSOS 2015'!$N:$N)</f>
        <v>0</v>
      </c>
      <c r="H47" s="22">
        <f>+SUMIF('TOTAL RECURSOS 2015'!$P:$P,CONCATENATE("O001",$A47,4,$F$8),'TOTAL RECURSOS 2015'!$N:$N)</f>
        <v>0</v>
      </c>
      <c r="I47" s="22">
        <f>+SUMIF('TOTAL RECURSOS 2015'!$P:$P,CONCATENATE("M001",$A47,4,$F$8),'TOTAL RECURSOS 2015'!$N:$N)</f>
        <v>0</v>
      </c>
      <c r="J47" s="22">
        <f>+SUMIF('TOTAL RECURSOS 2015'!$P:$P,CONCATENATE("E006",$A47,4,$F$8),'TOTAL RECURSOS 2015'!$N:$N)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2015'!$P:$P,CONCATENATE("O001",$A48,1,$F$8),'TOTAL RECURSOS 2015'!$N:$N)</f>
        <v>0</v>
      </c>
      <c r="E48" s="22">
        <f>+SUMIF('TOTAL RECURSOS 2015'!$P:$P,CONCATENATE("M001",$A48,1,$F$8),'TOTAL RECURSOS 2015'!$N:$N)</f>
        <v>0</v>
      </c>
      <c r="F48" s="22">
        <f>+SUMIF('TOTAL RECURSOS 2015'!$P:$P,CONCATENATE("E006",$A48,1,$F$8),'TOTAL RECURSOS 2015'!$N:$N)</f>
        <v>0</v>
      </c>
      <c r="G48" s="22">
        <f>+SUMIF('TOTAL RECURSOS 2015'!$P:$P,CONCATENATE("K024",$A48,1,$G$8),'TOTAL RECURSOS 2015'!$N:$N)</f>
        <v>0</v>
      </c>
      <c r="H48" s="22">
        <f>+SUMIF('TOTAL RECURSOS 2015'!$P:$P,CONCATENATE("O001",$A48,4,$F$8),'TOTAL RECURSOS 2015'!$N:$N)</f>
        <v>0</v>
      </c>
      <c r="I48" s="22">
        <f>+SUMIF('TOTAL RECURSOS 2015'!$P:$P,CONCATENATE("M001",$A48,4,$F$8),'TOTAL RECURSOS 2015'!$N:$N)</f>
        <v>0</v>
      </c>
      <c r="J48" s="22">
        <f>+SUMIF('TOTAL RECURSOS 2015'!$P:$P,CONCATENATE("E006",$A48,4,$F$8),'TOTAL RECURSOS 2015'!$N:$N)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2015'!$P:$P,CONCATENATE("O001",$A49,1,$F$8),'TOTAL RECURSOS 2015'!$N:$N)</f>
        <v>0</v>
      </c>
      <c r="E49" s="22">
        <f>+SUMIF('TOTAL RECURSOS 2015'!$P:$P,CONCATENATE("M001",$A49,1,$F$8),'TOTAL RECURSOS 2015'!$N:$N)</f>
        <v>0</v>
      </c>
      <c r="F49" s="22">
        <f>+SUMIF('TOTAL RECURSOS 2015'!$P:$P,CONCATENATE("E006",$A49,1,$F$8),'TOTAL RECURSOS 2015'!$N:$N)</f>
        <v>0</v>
      </c>
      <c r="G49" s="22">
        <f>+SUMIF('TOTAL RECURSOS 2015'!$P:$P,CONCATENATE("K024",$A49,1,$G$8),'TOTAL RECURSOS 2015'!$N:$N)</f>
        <v>0</v>
      </c>
      <c r="H49" s="22">
        <f>+SUMIF('TOTAL RECURSOS 2015'!$P:$P,CONCATENATE("O001",$A49,4,$F$8),'TOTAL RECURSOS 2015'!$N:$N)</f>
        <v>0</v>
      </c>
      <c r="I49" s="22">
        <f>+SUMIF('TOTAL RECURSOS 2015'!$P:$P,CONCATENATE("M001",$A49,4,$F$8),'TOTAL RECURSOS 2015'!$N:$N)</f>
        <v>0</v>
      </c>
      <c r="J49" s="22">
        <f>+SUMIF('TOTAL RECURSOS 2015'!$P:$P,CONCATENATE("E006",$A49,4,$F$8),'TOTAL RECURSOS 2015'!$N:$N)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2015'!$P:$P,CONCATENATE("O001",$A50,1,$F$8),'TOTAL RECURSOS 2015'!$N:$N)</f>
        <v>0</v>
      </c>
      <c r="E50" s="22">
        <f>+SUMIF('TOTAL RECURSOS 2015'!$P:$P,CONCATENATE("M001",$A50,1,$F$8),'TOTAL RECURSOS 2015'!$N:$N)</f>
        <v>0</v>
      </c>
      <c r="F50" s="22">
        <f>+SUMIF('TOTAL RECURSOS 2015'!$P:$P,CONCATENATE("E006",$A50,1,$F$8),'TOTAL RECURSOS 2015'!$N:$N)</f>
        <v>0</v>
      </c>
      <c r="G50" s="22">
        <f>+SUMIF('TOTAL RECURSOS 2015'!$P:$P,CONCATENATE("K024",$A50,1,$G$8),'TOTAL RECURSOS 2015'!$N:$N)</f>
        <v>0</v>
      </c>
      <c r="H50" s="22">
        <f>+SUMIF('TOTAL RECURSOS 2015'!$P:$P,CONCATENATE("O001",$A50,4,$F$8),'TOTAL RECURSOS 2015'!$N:$N)</f>
        <v>0</v>
      </c>
      <c r="I50" s="22">
        <f>+SUMIF('TOTAL RECURSOS 2015'!$P:$P,CONCATENATE("M001",$A50,4,$F$8),'TOTAL RECURSOS 2015'!$N:$N)</f>
        <v>0</v>
      </c>
      <c r="J50" s="22">
        <f>+SUMIF('TOTAL RECURSOS 2015'!$P:$P,CONCATENATE("E006",$A50,4,$F$8),'TOTAL RECURSOS 2015'!$N:$N)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2015'!$P:$P,CONCATENATE("O001",$A51,1,$F$8),'TOTAL RECURSOS 2015'!$N:$N)</f>
        <v>0</v>
      </c>
      <c r="E51" s="22">
        <f>+SUMIF('TOTAL RECURSOS 2015'!$P:$P,CONCATENATE("M001",$A51,1,$F$8),'TOTAL RECURSOS 2015'!$N:$N)</f>
        <v>0</v>
      </c>
      <c r="F51" s="22">
        <f>+SUMIF('TOTAL RECURSOS 2015'!$P:$P,CONCATENATE("E006",$A51,1,$F$8),'TOTAL RECURSOS 2015'!$N:$N)</f>
        <v>0</v>
      </c>
      <c r="G51" s="22">
        <f>+SUMIF('TOTAL RECURSOS 2015'!$P:$P,CONCATENATE("K024",$A51,1,$G$8),'TOTAL RECURSOS 2015'!$N:$N)</f>
        <v>0</v>
      </c>
      <c r="H51" s="22">
        <f>+SUMIF('TOTAL RECURSOS 2015'!$P:$P,CONCATENATE("O001",$A51,4,$F$8),'TOTAL RECURSOS 2015'!$N:$N)</f>
        <v>0</v>
      </c>
      <c r="I51" s="22">
        <f>+SUMIF('TOTAL RECURSOS 2015'!$P:$P,CONCATENATE("M001",$A51,4,$F$8),'TOTAL RECURSOS 2015'!$N:$N)</f>
        <v>0</v>
      </c>
      <c r="J51" s="22">
        <f>+SUMIF('TOTAL RECURSOS 2015'!$P:$P,CONCATENATE("E006",$A51,4,$F$8),'TOTAL RECURSOS 2015'!$N:$N)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2015'!$P:$P,CONCATENATE("O001",$A52,1,$F$8),'TOTAL RECURSOS 2015'!$N:$N)</f>
        <v>0</v>
      </c>
      <c r="E52" s="22">
        <f>+SUMIF('TOTAL RECURSOS 2015'!$P:$P,CONCATENATE("M001",$A52,1,$F$8),'TOTAL RECURSOS 2015'!$N:$N)</f>
        <v>0</v>
      </c>
      <c r="F52" s="22">
        <f>+SUMIF('TOTAL RECURSOS 2015'!$P:$P,CONCATENATE("E006",$A52,1,$F$8),'TOTAL RECURSOS 2015'!$N:$N)</f>
        <v>0</v>
      </c>
      <c r="G52" s="22">
        <f>+SUMIF('TOTAL RECURSOS 2015'!$P:$P,CONCATENATE("K024",$A52,1,$G$8),'TOTAL RECURSOS 2015'!$N:$N)</f>
        <v>0</v>
      </c>
      <c r="H52" s="22">
        <f>+SUMIF('TOTAL RECURSOS 2015'!$P:$P,CONCATENATE("O001",$A52,4,$F$8),'TOTAL RECURSOS 2015'!$N:$N)</f>
        <v>0</v>
      </c>
      <c r="I52" s="22">
        <f>+SUMIF('TOTAL RECURSOS 2015'!$P:$P,CONCATENATE("M001",$A52,4,$F$8),'TOTAL RECURSOS 2015'!$N:$N)</f>
        <v>0</v>
      </c>
      <c r="J52" s="22">
        <f>+SUMIF('TOTAL RECURSOS 2015'!$P:$P,CONCATENATE("E006",$A52,4,$F$8),'TOTAL RECURSOS 2015'!$N:$N)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+C54+C66+C72++C91+C102+C107+C116</f>
        <v>23975700</v>
      </c>
      <c r="D53" s="18">
        <f t="shared" si="17"/>
        <v>0</v>
      </c>
      <c r="E53" s="18">
        <f t="shared" si="17"/>
        <v>0</v>
      </c>
      <c r="F53" s="18">
        <f t="shared" si="17"/>
        <v>1248624</v>
      </c>
      <c r="G53" s="18">
        <f t="shared" si="17"/>
        <v>0</v>
      </c>
      <c r="H53" s="18">
        <f t="shared" si="17"/>
        <v>19000</v>
      </c>
      <c r="I53" s="18">
        <f t="shared" si="17"/>
        <v>197000</v>
      </c>
      <c r="J53" s="18">
        <f t="shared" si="17"/>
        <v>22511076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2570576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2529576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487476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470476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487476</v>
      </c>
      <c r="D56" s="22">
        <f>+SUMIF('TOTAL RECURSOS 2015'!$P:$P,CONCATENATE("O001",$A56,1,$F$8),'TOTAL RECURSOS 2015'!$N:$N)</f>
        <v>0</v>
      </c>
      <c r="E56" s="22">
        <f>+SUMIF('TOTAL RECURSOS 2015'!$P:$P,CONCATENATE("M001",$A56,1,$F$8),'TOTAL RECURSOS 2015'!$N:$N)</f>
        <v>0</v>
      </c>
      <c r="F56" s="22">
        <f>+SUMIF('TOTAL RECURSOS 2015'!$P:$P,CONCATENATE("E006",$A56,1,$F$8),'TOTAL RECURSOS 2015'!$N:$N)</f>
        <v>0</v>
      </c>
      <c r="G56" s="22">
        <f>+SUMIF('TOTAL RECURSOS 2015'!$P:$P,CONCATENATE("K024",$A56,1,$G$8),'TOTAL RECURSOS 2015'!$N:$N)</f>
        <v>0</v>
      </c>
      <c r="H56" s="22">
        <f>+SUMIF('TOTAL RECURSOS 2015'!$P:$P,CONCATENATE("O001",$A56,4,$F$8),'TOTAL RECURSOS 2015'!$N:$N)</f>
        <v>2000</v>
      </c>
      <c r="I56" s="22">
        <f>+SUMIF('TOTAL RECURSOS 2015'!$P:$P,CONCATENATE("M001",$A56,4,$F$8),'TOTAL RECURSOS 2015'!$N:$N)</f>
        <v>15000</v>
      </c>
      <c r="J56" s="22">
        <f>+SUMIF('TOTAL RECURSOS 2015'!$P:$P,CONCATENATE("E006",$A56,4,$F$8),'TOTAL RECURSOS 2015'!$N:$N)</f>
        <v>470476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40000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40000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40000</v>
      </c>
      <c r="D58" s="22">
        <f>+SUMIF('TOTAL RECURSOS 2015'!$P:$P,CONCATENATE("O001",$A58,1,$F$8),'TOTAL RECURSOS 2015'!$N:$N)</f>
        <v>0</v>
      </c>
      <c r="E58" s="22">
        <f>+SUMIF('TOTAL RECURSOS 2015'!$P:$P,CONCATENATE("M001",$A58,1,$F$8),'TOTAL RECURSOS 2015'!$N:$N)</f>
        <v>0</v>
      </c>
      <c r="F58" s="22">
        <f>+SUMIF('TOTAL RECURSOS 2015'!$P:$P,CONCATENATE("E006",$A58,1,$F$8),'TOTAL RECURSOS 2015'!$N:$N)</f>
        <v>0</v>
      </c>
      <c r="G58" s="22">
        <f>+SUMIF('TOTAL RECURSOS 2015'!$P:$P,CONCATENATE("K024",$A58,1,$G$8),'TOTAL RECURSOS 2015'!$N:$N)</f>
        <v>0</v>
      </c>
      <c r="H58" s="22">
        <f>+SUMIF('TOTAL RECURSOS 2015'!$P:$P,CONCATENATE("O001",$A58,4,$F$8),'TOTAL RECURSOS 2015'!$N:$N)</f>
        <v>0</v>
      </c>
      <c r="I58" s="22">
        <f>+SUMIF('TOTAL RECURSOS 2015'!$P:$P,CONCATENATE("M001",$A58,4,$F$8),'TOTAL RECURSOS 2015'!$N:$N)</f>
        <v>0</v>
      </c>
      <c r="J58" s="22">
        <f>+SUMIF('TOTAL RECURSOS 2015'!$P:$P,CONCATENATE("E006",$A58,4,$F$8),'TOTAL RECURSOS 2015'!$N:$N)</f>
        <v>40000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716400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708400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716400</v>
      </c>
      <c r="D60" s="22">
        <f>+SUMIF('TOTAL RECURSOS 2015'!$P:$P,CONCATENATE("O001",$A60,1,$F$8),'TOTAL RECURSOS 2015'!$N:$N)</f>
        <v>0</v>
      </c>
      <c r="E60" s="22">
        <f>+SUMIF('TOTAL RECURSOS 2015'!$P:$P,CONCATENATE("M001",$A60,1,$F$8),'TOTAL RECURSOS 2015'!$N:$N)</f>
        <v>0</v>
      </c>
      <c r="F60" s="22">
        <f>+SUMIF('TOTAL RECURSOS 2015'!$P:$P,CONCATENATE("E006",$A60,1,$F$8),'TOTAL RECURSOS 2015'!$N:$N)</f>
        <v>0</v>
      </c>
      <c r="G60" s="22">
        <f>+SUMIF('TOTAL RECURSOS 2015'!$P:$P,CONCATENATE("K024",$A60,1,$G$8),'TOTAL RECURSOS 2015'!$N:$N)</f>
        <v>0</v>
      </c>
      <c r="H60" s="22">
        <f>+SUMIF('TOTAL RECURSOS 2015'!$P:$P,CONCATENATE("O001",$A60,4,$F$8),'TOTAL RECURSOS 2015'!$N:$N)</f>
        <v>0</v>
      </c>
      <c r="I60" s="22">
        <f>+SUMIF('TOTAL RECURSOS 2015'!$P:$P,CONCATENATE("M001",$A60,4,$F$8),'TOTAL RECURSOS 2015'!$N:$N)</f>
        <v>8000</v>
      </c>
      <c r="J60" s="22">
        <f>+SUMIF('TOTAL RECURSOS 2015'!$P:$P,CONCATENATE("E006",$A60,4,$F$8),'TOTAL RECURSOS 2015'!$N:$N)</f>
        <v>708400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1185700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1169700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54000</v>
      </c>
      <c r="D62" s="22">
        <f>+SUMIF('TOTAL RECURSOS 2015'!$P:$P,CONCATENATE("O001",$A62,1,$F$8),'TOTAL RECURSOS 2015'!$N:$N)</f>
        <v>0</v>
      </c>
      <c r="E62" s="22">
        <f>+SUMIF('TOTAL RECURSOS 2015'!$P:$P,CONCATENATE("M001",$A62,1,$F$8),'TOTAL RECURSOS 2015'!$N:$N)</f>
        <v>0</v>
      </c>
      <c r="F62" s="22">
        <f>+SUMIF('TOTAL RECURSOS 2015'!$P:$P,CONCATENATE("E006",$A62,1,$F$8),'TOTAL RECURSOS 2015'!$N:$N)</f>
        <v>0</v>
      </c>
      <c r="G62" s="22">
        <f>+SUMIF('TOTAL RECURSOS 2015'!$P:$P,CONCATENATE("K024",$A62,1,$G$8),'TOTAL RECURSOS 2015'!$N:$N)</f>
        <v>0</v>
      </c>
      <c r="H62" s="22">
        <f>+SUMIF('TOTAL RECURSOS 2015'!$P:$P,CONCATENATE("O001",$A62,4,$F$8),'TOTAL RECURSOS 2015'!$N:$N)</f>
        <v>1000</v>
      </c>
      <c r="I62" s="22">
        <f>+SUMIF('TOTAL RECURSOS 2015'!$P:$P,CONCATENATE("M001",$A62,4,$F$8),'TOTAL RECURSOS 2015'!$N:$N)</f>
        <v>15000</v>
      </c>
      <c r="J62" s="22">
        <f>+SUMIF('TOTAL RECURSOS 2015'!$P:$P,CONCATENATE("E006",$A62,4,$F$8),'TOTAL RECURSOS 2015'!$N:$N)</f>
        <v>38000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1131700</v>
      </c>
      <c r="D63" s="22">
        <f>+SUMIF('TOTAL RECURSOS 2015'!$P:$P,CONCATENATE("O001",$A63,1,$F$8),'TOTAL RECURSOS 2015'!$N:$N)</f>
        <v>0</v>
      </c>
      <c r="E63" s="22">
        <f>+SUMIF('TOTAL RECURSOS 2015'!$P:$P,CONCATENATE("M001",$A63,1,$F$8),'TOTAL RECURSOS 2015'!$N:$N)</f>
        <v>0</v>
      </c>
      <c r="F63" s="22">
        <f>+SUMIF('TOTAL RECURSOS 2015'!$P:$P,CONCATENATE("E006",$A63,1,$F$8),'TOTAL RECURSOS 2015'!$N:$N)</f>
        <v>0</v>
      </c>
      <c r="G63" s="22">
        <f>+SUMIF('TOTAL RECURSOS 2015'!$P:$P,CONCATENATE("K024",$A63,1,$G$8),'TOTAL RECURSOS 2015'!$N:$N)</f>
        <v>0</v>
      </c>
      <c r="H63" s="22">
        <f>+SUMIF('TOTAL RECURSOS 2015'!$P:$P,CONCATENATE("O001",$A63,4,$F$8),'TOTAL RECURSOS 2015'!$N:$N)</f>
        <v>0</v>
      </c>
      <c r="I63" s="22">
        <f>+SUMIF('TOTAL RECURSOS 2015'!$P:$P,CONCATENATE("M001",$A63,4,$F$8),'TOTAL RECURSOS 2015'!$N:$N)</f>
        <v>0</v>
      </c>
      <c r="J63" s="22">
        <f>+SUMIF('TOTAL RECURSOS 2015'!$P:$P,CONCATENATE("E006",$A63,4,$F$8),'TOTAL RECURSOS 2015'!$N:$N)</f>
        <v>1131700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141000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141000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141000</v>
      </c>
      <c r="D65" s="22">
        <f>+SUMIF('TOTAL RECURSOS 2015'!$P:$P,CONCATENATE("O001",$A65,1,$F$8),'TOTAL RECURSOS 2015'!$N:$N)</f>
        <v>0</v>
      </c>
      <c r="E65" s="22">
        <f>+SUMIF('TOTAL RECURSOS 2015'!$P:$P,CONCATENATE("M001",$A65,1,$F$8),'TOTAL RECURSOS 2015'!$N:$N)</f>
        <v>0</v>
      </c>
      <c r="F65" s="22">
        <f>+SUMIF('TOTAL RECURSOS 2015'!$P:$P,CONCATENATE("E006",$A65,1,$F$8),'TOTAL RECURSOS 2015'!$N:$N)</f>
        <v>0</v>
      </c>
      <c r="G65" s="22">
        <f>+SUMIF('TOTAL RECURSOS 2015'!$P:$P,CONCATENATE("K024",$A65,1,$G$8),'TOTAL RECURSOS 2015'!$N:$N)</f>
        <v>0</v>
      </c>
      <c r="H65" s="22">
        <f>+SUMIF('TOTAL RECURSOS 2015'!$P:$P,CONCATENATE("O001",$A65,4,$F$8),'TOTAL RECURSOS 2015'!$N:$N)</f>
        <v>0</v>
      </c>
      <c r="I65" s="22">
        <f>+SUMIF('TOTAL RECURSOS 2015'!$P:$P,CONCATENATE("M001",$A65,4,$F$8),'TOTAL RECURSOS 2015'!$N:$N)</f>
        <v>0</v>
      </c>
      <c r="J65" s="22">
        <f>+SUMIF('TOTAL RECURSOS 2015'!$P:$P,CONCATENATE("E006",$A65,4,$F$8),'TOTAL RECURSOS 2015'!$N:$N)</f>
        <v>141000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+C67+C70</f>
        <v>949000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904000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 t="shared" ref="C67:J67" si="25">+C68+C69</f>
        <v>926000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881000</v>
      </c>
    </row>
    <row r="68" spans="1:10" ht="17.100000000000001" customHeight="1" x14ac:dyDescent="0.25">
      <c r="A68" s="28" t="s">
        <v>16</v>
      </c>
      <c r="B68" s="29" t="s">
        <v>250</v>
      </c>
      <c r="C68" s="22">
        <f>+SUM(D68:J68)</f>
        <v>827000</v>
      </c>
      <c r="D68" s="22">
        <f>+SUMIF('TOTAL RECURSOS 2015'!$P:$P,CONCATENATE("O001",$A68,1,$F$8),'TOTAL RECURSOS 2015'!$N:$N)</f>
        <v>0</v>
      </c>
      <c r="E68" s="22">
        <f>+SUMIF('TOTAL RECURSOS 2015'!$P:$P,CONCATENATE("M001",$A68,1,$F$8),'TOTAL RECURSOS 2015'!$N:$N)</f>
        <v>0</v>
      </c>
      <c r="F68" s="22">
        <f>+SUMIF('TOTAL RECURSOS 2015'!$P:$P,CONCATENATE("E006",$A68,1,$F$8),'TOTAL RECURSOS 2015'!$N:$N)</f>
        <v>0</v>
      </c>
      <c r="G68" s="22">
        <f>+SUMIF('TOTAL RECURSOS 2015'!$P:$P,CONCATENATE("K024",$A68,1,$G$8),'TOTAL RECURSOS 2015'!$N:$N)</f>
        <v>0</v>
      </c>
      <c r="H68" s="22">
        <f>+SUMIF('TOTAL RECURSOS 2015'!$P:$P,CONCATENATE("O001",$A68,4,$F$8),'TOTAL RECURSOS 2015'!$N:$N)</f>
        <v>5000</v>
      </c>
      <c r="I68" s="22">
        <f>+SUMIF('TOTAL RECURSOS 2015'!$P:$P,CONCATENATE("M001",$A68,4,$F$8),'TOTAL RECURSOS 2015'!$N:$N)</f>
        <v>22000</v>
      </c>
      <c r="J68" s="22">
        <f>+SUMIF('TOTAL RECURSOS 2015'!$P:$P,CONCATENATE("E006",$A68,4,$F$8),'TOTAL RECURSOS 2015'!$N:$N)</f>
        <v>800000</v>
      </c>
    </row>
    <row r="69" spans="1:10" ht="17.100000000000001" customHeight="1" x14ac:dyDescent="0.25">
      <c r="A69" s="28" t="s">
        <v>63</v>
      </c>
      <c r="B69" s="21" t="s">
        <v>251</v>
      </c>
      <c r="C69" s="22">
        <f>+SUM(D69:J69)</f>
        <v>99000</v>
      </c>
      <c r="D69" s="22">
        <f>+SUMIF('TOTAL RECURSOS 2015'!$P:$P,CONCATENATE("O001",$A69,1,$F$8),'TOTAL RECURSOS 2015'!$N:$N)</f>
        <v>0</v>
      </c>
      <c r="E69" s="22">
        <f>+SUMIF('TOTAL RECURSOS 2015'!$P:$P,CONCATENATE("M001",$A69,1,$F$8),'TOTAL RECURSOS 2015'!$N:$N)</f>
        <v>0</v>
      </c>
      <c r="F69" s="22">
        <f>+SUMIF('TOTAL RECURSOS 2015'!$P:$P,CONCATENATE("E006",$A69,1,$F$8),'TOTAL RECURSOS 2015'!$N:$N)</f>
        <v>0</v>
      </c>
      <c r="G69" s="22">
        <f>+SUMIF('TOTAL RECURSOS 2015'!$P:$P,CONCATENATE("K024",$A69,1,$G$8),'TOTAL RECURSOS 2015'!$N:$N)</f>
        <v>0</v>
      </c>
      <c r="H69" s="22">
        <f>+SUMIF('TOTAL RECURSOS 2015'!$P:$P,CONCATENATE("O001",$A69,4,$F$8),'TOTAL RECURSOS 2015'!$N:$N)</f>
        <v>0</v>
      </c>
      <c r="I69" s="22">
        <f>+SUMIF('TOTAL RECURSOS 2015'!$P:$P,CONCATENATE("M001",$A69,4,$F$8),'TOTAL RECURSOS 2015'!$N:$N)</f>
        <v>18000</v>
      </c>
      <c r="J69" s="22">
        <f>+SUMIF('TOTAL RECURSOS 2015'!$P:$P,CONCATENATE("E006",$A69,4,$F$8),'TOTAL RECURSOS 2015'!$N:$N)</f>
        <v>81000</v>
      </c>
    </row>
    <row r="70" spans="1:10" ht="17.100000000000001" customHeight="1" x14ac:dyDescent="0.25">
      <c r="A70" s="27" t="s">
        <v>134</v>
      </c>
      <c r="B70" s="21" t="s">
        <v>252</v>
      </c>
      <c r="C70" s="22">
        <f t="shared" ref="C70:J70" si="26">+C71</f>
        <v>23000</v>
      </c>
      <c r="D70" s="22">
        <f t="shared" si="26"/>
        <v>0</v>
      </c>
      <c r="E70" s="22">
        <f t="shared" si="26"/>
        <v>0</v>
      </c>
      <c r="F70" s="22">
        <f t="shared" si="26"/>
        <v>0</v>
      </c>
      <c r="G70" s="22">
        <f t="shared" si="26"/>
        <v>0</v>
      </c>
      <c r="H70" s="22">
        <f t="shared" si="26"/>
        <v>0</v>
      </c>
      <c r="I70" s="22">
        <f t="shared" si="26"/>
        <v>0</v>
      </c>
      <c r="J70" s="22">
        <f t="shared" si="26"/>
        <v>23000</v>
      </c>
    </row>
    <row r="71" spans="1:10" ht="17.100000000000001" customHeight="1" x14ac:dyDescent="0.25">
      <c r="A71" s="28" t="s">
        <v>75</v>
      </c>
      <c r="B71" s="21" t="s">
        <v>252</v>
      </c>
      <c r="C71" s="22">
        <f>+SUM(D71:J71)</f>
        <v>23000</v>
      </c>
      <c r="D71" s="22">
        <f>+SUMIF('TOTAL RECURSOS 2015'!$P:$P,CONCATENATE("O001",$A71,1,$F$8),'TOTAL RECURSOS 2015'!$N:$N)</f>
        <v>0</v>
      </c>
      <c r="E71" s="22">
        <f>+SUMIF('TOTAL RECURSOS 2015'!$P:$P,CONCATENATE("M001",$A71,1,$F$8),'TOTAL RECURSOS 2015'!$N:$N)</f>
        <v>0</v>
      </c>
      <c r="F71" s="22">
        <f>+SUMIF('TOTAL RECURSOS 2015'!$P:$P,CONCATENATE("E006",$A71,1,$F$8),'TOTAL RECURSOS 2015'!$N:$N)</f>
        <v>0</v>
      </c>
      <c r="G71" s="22">
        <f>+SUMIF('TOTAL RECURSOS 2015'!$P:$P,CONCATENATE("K024",$A71,1,$G$8),'TOTAL RECURSOS 2015'!$N:$N)</f>
        <v>0</v>
      </c>
      <c r="H71" s="22">
        <f>+SUMIF('TOTAL RECURSOS 2015'!$P:$P,CONCATENATE("O001",$A71,4,$F$8),'TOTAL RECURSOS 2015'!$N:$N)</f>
        <v>0</v>
      </c>
      <c r="I71" s="22">
        <f>+SUMIF('TOTAL RECURSOS 2015'!$P:$P,CONCATENATE("M001",$A71,4,$F$8),'TOTAL RECURSOS 2015'!$N:$N)</f>
        <v>0</v>
      </c>
      <c r="J71" s="22">
        <f>+SUMIF('TOTAL RECURSOS 2015'!$P:$P,CONCATENATE("E006",$A71,4,$F$8),'TOTAL RECURSOS 2015'!$N:$N)</f>
        <v>23000</v>
      </c>
    </row>
    <row r="72" spans="1:10" s="9" customFormat="1" ht="17.100000000000001" customHeight="1" x14ac:dyDescent="0.2">
      <c r="A72" s="26">
        <v>2400</v>
      </c>
      <c r="B72" s="19" t="s">
        <v>253</v>
      </c>
      <c r="C72" s="20">
        <f t="shared" ref="C72:J72" si="27">+C73+C75+C77+C79+C81+C83+C85+C87+C89</f>
        <v>5754000</v>
      </c>
      <c r="D72" s="20">
        <f t="shared" si="27"/>
        <v>0</v>
      </c>
      <c r="E72" s="20">
        <f t="shared" si="27"/>
        <v>0</v>
      </c>
      <c r="F72" s="20">
        <f t="shared" si="27"/>
        <v>0</v>
      </c>
      <c r="G72" s="20">
        <f t="shared" si="27"/>
        <v>0</v>
      </c>
      <c r="H72" s="20">
        <f t="shared" si="27"/>
        <v>0</v>
      </c>
      <c r="I72" s="20">
        <f t="shared" si="27"/>
        <v>0</v>
      </c>
      <c r="J72" s="20">
        <f t="shared" si="27"/>
        <v>5754000</v>
      </c>
    </row>
    <row r="73" spans="1:10" ht="17.100000000000001" customHeight="1" x14ac:dyDescent="0.25">
      <c r="A73" s="27" t="s">
        <v>135</v>
      </c>
      <c r="B73" s="21" t="s">
        <v>254</v>
      </c>
      <c r="C73" s="22">
        <f t="shared" ref="C73:J73" si="28">+C74</f>
        <v>10000</v>
      </c>
      <c r="D73" s="22">
        <f t="shared" si="28"/>
        <v>0</v>
      </c>
      <c r="E73" s="22">
        <f t="shared" si="28"/>
        <v>0</v>
      </c>
      <c r="F73" s="22">
        <f t="shared" si="28"/>
        <v>0</v>
      </c>
      <c r="G73" s="22">
        <f t="shared" si="28"/>
        <v>0</v>
      </c>
      <c r="H73" s="22">
        <f t="shared" si="28"/>
        <v>0</v>
      </c>
      <c r="I73" s="22">
        <f t="shared" si="28"/>
        <v>0</v>
      </c>
      <c r="J73" s="22">
        <f t="shared" si="28"/>
        <v>10000</v>
      </c>
    </row>
    <row r="74" spans="1:10" ht="17.100000000000001" customHeight="1" x14ac:dyDescent="0.25">
      <c r="A74" s="28" t="s">
        <v>76</v>
      </c>
      <c r="B74" s="21" t="s">
        <v>254</v>
      </c>
      <c r="C74" s="22">
        <f>+SUM(D74:J74)</f>
        <v>10000</v>
      </c>
      <c r="D74" s="22">
        <f>+SUMIF('TOTAL RECURSOS 2015'!$P:$P,CONCATENATE("O001",$A74,1,$F$8),'TOTAL RECURSOS 2015'!$N:$N)</f>
        <v>0</v>
      </c>
      <c r="E74" s="22">
        <f>+SUMIF('TOTAL RECURSOS 2015'!$P:$P,CONCATENATE("M001",$A74,1,$F$8),'TOTAL RECURSOS 2015'!$N:$N)</f>
        <v>0</v>
      </c>
      <c r="F74" s="22">
        <f>+SUMIF('TOTAL RECURSOS 2015'!$P:$P,CONCATENATE("E006",$A74,1,$F$8),'TOTAL RECURSOS 2015'!$N:$N)</f>
        <v>0</v>
      </c>
      <c r="G74" s="22">
        <f>+SUMIF('TOTAL RECURSOS 2015'!$P:$P,CONCATENATE("K024",$A74,1,$G$8),'TOTAL RECURSOS 2015'!$N:$N)</f>
        <v>0</v>
      </c>
      <c r="H74" s="22">
        <f>+SUMIF('TOTAL RECURSOS 2015'!$P:$P,CONCATENATE("O001",$A74,4,$F$8),'TOTAL RECURSOS 2015'!$N:$N)</f>
        <v>0</v>
      </c>
      <c r="I74" s="22">
        <f>+SUMIF('TOTAL RECURSOS 2015'!$P:$P,CONCATENATE("M001",$A74,4,$F$8),'TOTAL RECURSOS 2015'!$N:$N)</f>
        <v>0</v>
      </c>
      <c r="J74" s="22">
        <f>+SUMIF('TOTAL RECURSOS 2015'!$P:$P,CONCATENATE("E006",$A74,4,$F$8),'TOTAL RECURSOS 2015'!$N:$N)</f>
        <v>10000</v>
      </c>
    </row>
    <row r="75" spans="1:10" ht="17.100000000000001" customHeight="1" x14ac:dyDescent="0.25">
      <c r="A75" s="27" t="s">
        <v>136</v>
      </c>
      <c r="B75" s="21" t="s">
        <v>255</v>
      </c>
      <c r="C75" s="22">
        <f t="shared" ref="C75:J75" si="29">+C76</f>
        <v>10000</v>
      </c>
      <c r="D75" s="22">
        <f t="shared" si="29"/>
        <v>0</v>
      </c>
      <c r="E75" s="22">
        <f t="shared" si="29"/>
        <v>0</v>
      </c>
      <c r="F75" s="22">
        <f t="shared" si="29"/>
        <v>0</v>
      </c>
      <c r="G75" s="22">
        <f t="shared" si="29"/>
        <v>0</v>
      </c>
      <c r="H75" s="22">
        <f t="shared" si="29"/>
        <v>0</v>
      </c>
      <c r="I75" s="22">
        <f t="shared" si="29"/>
        <v>0</v>
      </c>
      <c r="J75" s="22">
        <f t="shared" si="29"/>
        <v>10000</v>
      </c>
    </row>
    <row r="76" spans="1:10" ht="17.100000000000001" customHeight="1" x14ac:dyDescent="0.25">
      <c r="A76" s="28" t="s">
        <v>77</v>
      </c>
      <c r="B76" s="21" t="s">
        <v>255</v>
      </c>
      <c r="C76" s="22">
        <f>+SUM(D76:J76)</f>
        <v>10000</v>
      </c>
      <c r="D76" s="22">
        <f>+SUMIF('TOTAL RECURSOS 2015'!$P:$P,CONCATENATE("O001",$A76,1,$F$8),'TOTAL RECURSOS 2015'!$N:$N)</f>
        <v>0</v>
      </c>
      <c r="E76" s="22">
        <f>+SUMIF('TOTAL RECURSOS 2015'!$P:$P,CONCATENATE("M001",$A76,1,$F$8),'TOTAL RECURSOS 2015'!$N:$N)</f>
        <v>0</v>
      </c>
      <c r="F76" s="22">
        <f>+SUMIF('TOTAL RECURSOS 2015'!$P:$P,CONCATENATE("E006",$A76,1,$F$8),'TOTAL RECURSOS 2015'!$N:$N)</f>
        <v>0</v>
      </c>
      <c r="G76" s="22">
        <f>+SUMIF('TOTAL RECURSOS 2015'!$P:$P,CONCATENATE("K024",$A76,1,$G$8),'TOTAL RECURSOS 2015'!$N:$N)</f>
        <v>0</v>
      </c>
      <c r="H76" s="22">
        <f>+SUMIF('TOTAL RECURSOS 2015'!$P:$P,CONCATENATE("O001",$A76,4,$F$8),'TOTAL RECURSOS 2015'!$N:$N)</f>
        <v>0</v>
      </c>
      <c r="I76" s="22">
        <f>+SUMIF('TOTAL RECURSOS 2015'!$P:$P,CONCATENATE("M001",$A76,4,$F$8),'TOTAL RECURSOS 2015'!$N:$N)</f>
        <v>0</v>
      </c>
      <c r="J76" s="22">
        <f>+SUMIF('TOTAL RECURSOS 2015'!$P:$P,CONCATENATE("E006",$A76,4,$F$8),'TOTAL RECURSOS 2015'!$N:$N)</f>
        <v>10000</v>
      </c>
    </row>
    <row r="77" spans="1:10" ht="17.100000000000001" customHeight="1" x14ac:dyDescent="0.25">
      <c r="A77" s="27" t="s">
        <v>137</v>
      </c>
      <c r="B77" s="21" t="s">
        <v>256</v>
      </c>
      <c r="C77" s="22">
        <f t="shared" ref="C77:J77" si="30">+C78</f>
        <v>0</v>
      </c>
      <c r="D77" s="22">
        <f t="shared" si="30"/>
        <v>0</v>
      </c>
      <c r="E77" s="22">
        <f t="shared" si="30"/>
        <v>0</v>
      </c>
      <c r="F77" s="22">
        <f t="shared" si="30"/>
        <v>0</v>
      </c>
      <c r="G77" s="22">
        <f t="shared" si="30"/>
        <v>0</v>
      </c>
      <c r="H77" s="22">
        <f t="shared" si="30"/>
        <v>0</v>
      </c>
      <c r="I77" s="22">
        <f t="shared" si="30"/>
        <v>0</v>
      </c>
      <c r="J77" s="22">
        <f t="shared" si="30"/>
        <v>0</v>
      </c>
    </row>
    <row r="78" spans="1:10" ht="17.100000000000001" customHeight="1" x14ac:dyDescent="0.25">
      <c r="A78" s="28" t="s">
        <v>78</v>
      </c>
      <c r="B78" s="21" t="s">
        <v>256</v>
      </c>
      <c r="C78" s="22">
        <f>+SUM(D78:J78)</f>
        <v>0</v>
      </c>
      <c r="D78" s="22">
        <f>+SUMIF('TOTAL RECURSOS 2015'!$P:$P,CONCATENATE("O001",$A78,1,$F$8),'TOTAL RECURSOS 2015'!$N:$N)</f>
        <v>0</v>
      </c>
      <c r="E78" s="22">
        <f>+SUMIF('TOTAL RECURSOS 2015'!$P:$P,CONCATENATE("M001",$A78,1,$F$8),'TOTAL RECURSOS 2015'!$N:$N)</f>
        <v>0</v>
      </c>
      <c r="F78" s="22">
        <f>+SUMIF('TOTAL RECURSOS 2015'!$P:$P,CONCATENATE("E006",$A78,1,$F$8),'TOTAL RECURSOS 2015'!$N:$N)</f>
        <v>0</v>
      </c>
      <c r="G78" s="22">
        <f>+SUMIF('TOTAL RECURSOS 2015'!$P:$P,CONCATENATE("K024",$A78,1,$G$8),'TOTAL RECURSOS 2015'!$N:$N)</f>
        <v>0</v>
      </c>
      <c r="H78" s="22">
        <f>+SUMIF('TOTAL RECURSOS 2015'!$P:$P,CONCATENATE("O001",$A78,4,$F$8),'TOTAL RECURSOS 2015'!$N:$N)</f>
        <v>0</v>
      </c>
      <c r="I78" s="22">
        <f>+SUMIF('TOTAL RECURSOS 2015'!$P:$P,CONCATENATE("M001",$A78,4,$F$8),'TOTAL RECURSOS 2015'!$N:$N)</f>
        <v>0</v>
      </c>
      <c r="J78" s="22">
        <f>+SUMIF('TOTAL RECURSOS 2015'!$P:$P,CONCATENATE("E006",$A78,4,$F$8),'TOTAL RECURSOS 2015'!$N:$N)</f>
        <v>0</v>
      </c>
    </row>
    <row r="79" spans="1:10" ht="17.100000000000001" customHeight="1" x14ac:dyDescent="0.25">
      <c r="A79" s="27" t="s">
        <v>138</v>
      </c>
      <c r="B79" s="21" t="s">
        <v>257</v>
      </c>
      <c r="C79" s="22">
        <f t="shared" ref="C79:J79" si="31">+C80</f>
        <v>0</v>
      </c>
      <c r="D79" s="22">
        <f t="shared" si="31"/>
        <v>0</v>
      </c>
      <c r="E79" s="22">
        <f t="shared" si="31"/>
        <v>0</v>
      </c>
      <c r="F79" s="22">
        <f t="shared" si="31"/>
        <v>0</v>
      </c>
      <c r="G79" s="22">
        <f t="shared" si="31"/>
        <v>0</v>
      </c>
      <c r="H79" s="22">
        <f t="shared" si="31"/>
        <v>0</v>
      </c>
      <c r="I79" s="22">
        <f t="shared" si="31"/>
        <v>0</v>
      </c>
      <c r="J79" s="22">
        <f t="shared" si="31"/>
        <v>0</v>
      </c>
    </row>
    <row r="80" spans="1:10" ht="17.100000000000001" customHeight="1" x14ac:dyDescent="0.25">
      <c r="A80" s="28" t="s">
        <v>79</v>
      </c>
      <c r="B80" s="21" t="s">
        <v>257</v>
      </c>
      <c r="C80" s="22">
        <f>+SUM(D80:J80)</f>
        <v>0</v>
      </c>
      <c r="D80" s="22">
        <f>+SUMIF('TOTAL RECURSOS 2015'!$P:$P,CONCATENATE("O001",$A80,1,$F$8),'TOTAL RECURSOS 2015'!$N:$N)</f>
        <v>0</v>
      </c>
      <c r="E80" s="22">
        <f>+SUMIF('TOTAL RECURSOS 2015'!$P:$P,CONCATENATE("M001",$A80,1,$F$8),'TOTAL RECURSOS 2015'!$N:$N)</f>
        <v>0</v>
      </c>
      <c r="F80" s="22">
        <f>+SUMIF('TOTAL RECURSOS 2015'!$P:$P,CONCATENATE("E006",$A80,1,$F$8),'TOTAL RECURSOS 2015'!$N:$N)</f>
        <v>0</v>
      </c>
      <c r="G80" s="22">
        <f>+SUMIF('TOTAL RECURSOS 2015'!$P:$P,CONCATENATE("K024",$A80,1,$G$8),'TOTAL RECURSOS 2015'!$N:$N)</f>
        <v>0</v>
      </c>
      <c r="H80" s="22">
        <f>+SUMIF('TOTAL RECURSOS 2015'!$P:$P,CONCATENATE("O001",$A80,4,$F$8),'TOTAL RECURSOS 2015'!$N:$N)</f>
        <v>0</v>
      </c>
      <c r="I80" s="22">
        <f>+SUMIF('TOTAL RECURSOS 2015'!$P:$P,CONCATENATE("M001",$A80,4,$F$8),'TOTAL RECURSOS 2015'!$N:$N)</f>
        <v>0</v>
      </c>
      <c r="J80" s="22">
        <f>+SUMIF('TOTAL RECURSOS 2015'!$P:$P,CONCATENATE("E006",$A80,4,$F$8),'TOTAL RECURSOS 2015'!$N:$N)</f>
        <v>0</v>
      </c>
    </row>
    <row r="81" spans="1:10" ht="17.100000000000001" customHeight="1" x14ac:dyDescent="0.25">
      <c r="A81" s="27" t="s">
        <v>139</v>
      </c>
      <c r="B81" s="21" t="s">
        <v>258</v>
      </c>
      <c r="C81" s="22">
        <f t="shared" ref="C81:J81" si="32">+C82</f>
        <v>16000</v>
      </c>
      <c r="D81" s="22">
        <f t="shared" si="32"/>
        <v>0</v>
      </c>
      <c r="E81" s="22">
        <f t="shared" si="32"/>
        <v>0</v>
      </c>
      <c r="F81" s="22">
        <f t="shared" si="32"/>
        <v>0</v>
      </c>
      <c r="G81" s="22">
        <f t="shared" si="32"/>
        <v>0</v>
      </c>
      <c r="H81" s="22">
        <f t="shared" si="32"/>
        <v>0</v>
      </c>
      <c r="I81" s="22">
        <f t="shared" si="32"/>
        <v>0</v>
      </c>
      <c r="J81" s="22">
        <f t="shared" si="32"/>
        <v>16000</v>
      </c>
    </row>
    <row r="82" spans="1:10" ht="17.100000000000001" customHeight="1" x14ac:dyDescent="0.25">
      <c r="A82" s="28" t="s">
        <v>80</v>
      </c>
      <c r="B82" s="21" t="s">
        <v>258</v>
      </c>
      <c r="C82" s="22">
        <f>+SUM(D82:J82)</f>
        <v>16000</v>
      </c>
      <c r="D82" s="22">
        <f>+SUMIF('TOTAL RECURSOS 2015'!$P:$P,CONCATENATE("O001",$A82,1,$F$8),'TOTAL RECURSOS 2015'!$N:$N)</f>
        <v>0</v>
      </c>
      <c r="E82" s="22">
        <f>+SUMIF('TOTAL RECURSOS 2015'!$P:$P,CONCATENATE("M001",$A82,1,$F$8),'TOTAL RECURSOS 2015'!$N:$N)</f>
        <v>0</v>
      </c>
      <c r="F82" s="22">
        <f>+SUMIF('TOTAL RECURSOS 2015'!$P:$P,CONCATENATE("E006",$A82,1,$F$8),'TOTAL RECURSOS 2015'!$N:$N)</f>
        <v>0</v>
      </c>
      <c r="G82" s="22">
        <f>+SUMIF('TOTAL RECURSOS 2015'!$P:$P,CONCATENATE("K024",$A82,1,$G$8),'TOTAL RECURSOS 2015'!$N:$N)</f>
        <v>0</v>
      </c>
      <c r="H82" s="22">
        <f>+SUMIF('TOTAL RECURSOS 2015'!$P:$P,CONCATENATE("O001",$A82,4,$F$8),'TOTAL RECURSOS 2015'!$N:$N)</f>
        <v>0</v>
      </c>
      <c r="I82" s="22">
        <f>+SUMIF('TOTAL RECURSOS 2015'!$P:$P,CONCATENATE("M001",$A82,4,$F$8),'TOTAL RECURSOS 2015'!$N:$N)</f>
        <v>0</v>
      </c>
      <c r="J82" s="22">
        <f>+SUMIF('TOTAL RECURSOS 2015'!$P:$P,CONCATENATE("E006",$A82,4,$F$8),'TOTAL RECURSOS 2015'!$N:$N)</f>
        <v>16000</v>
      </c>
    </row>
    <row r="83" spans="1:10" ht="17.100000000000001" customHeight="1" x14ac:dyDescent="0.25">
      <c r="A83" s="27" t="s">
        <v>140</v>
      </c>
      <c r="B83" s="21" t="s">
        <v>259</v>
      </c>
      <c r="C83" s="22">
        <f t="shared" ref="C83:J83" si="33">+C84</f>
        <v>2739000</v>
      </c>
      <c r="D83" s="22">
        <f t="shared" si="33"/>
        <v>0</v>
      </c>
      <c r="E83" s="22">
        <f t="shared" si="33"/>
        <v>0</v>
      </c>
      <c r="F83" s="22">
        <f t="shared" si="33"/>
        <v>0</v>
      </c>
      <c r="G83" s="22">
        <f t="shared" si="33"/>
        <v>0</v>
      </c>
      <c r="H83" s="22">
        <f t="shared" si="33"/>
        <v>0</v>
      </c>
      <c r="I83" s="22">
        <f t="shared" si="33"/>
        <v>0</v>
      </c>
      <c r="J83" s="22">
        <f t="shared" si="33"/>
        <v>2739000</v>
      </c>
    </row>
    <row r="84" spans="1:10" ht="17.100000000000001" customHeight="1" x14ac:dyDescent="0.25">
      <c r="A84" s="28" t="s">
        <v>27</v>
      </c>
      <c r="B84" s="21" t="s">
        <v>259</v>
      </c>
      <c r="C84" s="22">
        <f>+SUM(D84:J84)</f>
        <v>2739000</v>
      </c>
      <c r="D84" s="22">
        <f>+SUMIF('TOTAL RECURSOS 2015'!$P:$P,CONCATENATE("O001",$A84,1,$F$8),'TOTAL RECURSOS 2015'!$N:$N)</f>
        <v>0</v>
      </c>
      <c r="E84" s="22">
        <f>+SUMIF('TOTAL RECURSOS 2015'!$P:$P,CONCATENATE("M001",$A84,1,$F$8),'TOTAL RECURSOS 2015'!$N:$N)</f>
        <v>0</v>
      </c>
      <c r="F84" s="22">
        <f>+SUMIF('TOTAL RECURSOS 2015'!$P:$P,CONCATENATE("E006",$A84,1,$F$8),'TOTAL RECURSOS 2015'!$N:$N)</f>
        <v>0</v>
      </c>
      <c r="G84" s="22">
        <f>+SUMIF('TOTAL RECURSOS 2015'!$P:$P,CONCATENATE("K024",$A84,1,$G$8),'TOTAL RECURSOS 2015'!$N:$N)</f>
        <v>0</v>
      </c>
      <c r="H84" s="22">
        <f>+SUMIF('TOTAL RECURSOS 2015'!$P:$P,CONCATENATE("O001",$A84,4,$F$8),'TOTAL RECURSOS 2015'!$N:$N)</f>
        <v>0</v>
      </c>
      <c r="I84" s="22">
        <f>+SUMIF('TOTAL RECURSOS 2015'!$P:$P,CONCATENATE("M001",$A84,4,$F$8),'TOTAL RECURSOS 2015'!$N:$N)</f>
        <v>0</v>
      </c>
      <c r="J84" s="22">
        <f>+SUMIF('TOTAL RECURSOS 2015'!$P:$P,CONCATENATE("E006",$A84,4,$F$8),'TOTAL RECURSOS 2015'!$N:$N)</f>
        <v>2739000</v>
      </c>
    </row>
    <row r="85" spans="1:10" ht="17.100000000000001" customHeight="1" x14ac:dyDescent="0.25">
      <c r="A85" s="27" t="s">
        <v>141</v>
      </c>
      <c r="B85" s="21" t="s">
        <v>260</v>
      </c>
      <c r="C85" s="22">
        <f t="shared" ref="C85:J85" si="34">+C86</f>
        <v>1628000</v>
      </c>
      <c r="D85" s="22">
        <f t="shared" si="34"/>
        <v>0</v>
      </c>
      <c r="E85" s="22">
        <f t="shared" si="34"/>
        <v>0</v>
      </c>
      <c r="F85" s="22">
        <f t="shared" si="34"/>
        <v>0</v>
      </c>
      <c r="G85" s="22">
        <f t="shared" si="34"/>
        <v>0</v>
      </c>
      <c r="H85" s="22">
        <f t="shared" si="34"/>
        <v>0</v>
      </c>
      <c r="I85" s="22">
        <f t="shared" si="34"/>
        <v>0</v>
      </c>
      <c r="J85" s="22">
        <f t="shared" si="34"/>
        <v>1628000</v>
      </c>
    </row>
    <row r="86" spans="1:10" ht="17.100000000000001" customHeight="1" x14ac:dyDescent="0.25">
      <c r="A86" s="28" t="s">
        <v>81</v>
      </c>
      <c r="B86" s="21" t="s">
        <v>260</v>
      </c>
      <c r="C86" s="22">
        <f>+SUM(D86:J86)</f>
        <v>1628000</v>
      </c>
      <c r="D86" s="22">
        <f>+SUMIF('TOTAL RECURSOS 2015'!$P:$P,CONCATENATE("O001",$A86,1,$F$8),'TOTAL RECURSOS 2015'!$N:$N)</f>
        <v>0</v>
      </c>
      <c r="E86" s="22">
        <f>+SUMIF('TOTAL RECURSOS 2015'!$P:$P,CONCATENATE("M001",$A86,1,$F$8),'TOTAL RECURSOS 2015'!$N:$N)</f>
        <v>0</v>
      </c>
      <c r="F86" s="22">
        <f>+SUMIF('TOTAL RECURSOS 2015'!$P:$P,CONCATENATE("E006",$A86,1,$F$8),'TOTAL RECURSOS 2015'!$N:$N)</f>
        <v>0</v>
      </c>
      <c r="G86" s="22">
        <f>+SUMIF('TOTAL RECURSOS 2015'!$P:$P,CONCATENATE("K024",$A86,1,$G$8),'TOTAL RECURSOS 2015'!$N:$N)</f>
        <v>0</v>
      </c>
      <c r="H86" s="22">
        <f>+SUMIF('TOTAL RECURSOS 2015'!$P:$P,CONCATENATE("O001",$A86,4,$F$8),'TOTAL RECURSOS 2015'!$N:$N)</f>
        <v>0</v>
      </c>
      <c r="I86" s="22">
        <f>+SUMIF('TOTAL RECURSOS 2015'!$P:$P,CONCATENATE("M001",$A86,4,$F$8),'TOTAL RECURSOS 2015'!$N:$N)</f>
        <v>0</v>
      </c>
      <c r="J86" s="22">
        <f>+SUMIF('TOTAL RECURSOS 2015'!$P:$P,CONCATENATE("E006",$A86,4,$F$8),'TOTAL RECURSOS 2015'!$N:$N)</f>
        <v>1628000</v>
      </c>
    </row>
    <row r="87" spans="1:10" ht="17.100000000000001" customHeight="1" x14ac:dyDescent="0.25">
      <c r="A87" s="27" t="s">
        <v>142</v>
      </c>
      <c r="B87" s="21" t="s">
        <v>261</v>
      </c>
      <c r="C87" s="22">
        <f t="shared" ref="C87:J87" si="35">+C88</f>
        <v>385000</v>
      </c>
      <c r="D87" s="22">
        <f t="shared" si="35"/>
        <v>0</v>
      </c>
      <c r="E87" s="22">
        <f t="shared" si="35"/>
        <v>0</v>
      </c>
      <c r="F87" s="22">
        <f t="shared" si="35"/>
        <v>0</v>
      </c>
      <c r="G87" s="22">
        <f t="shared" si="35"/>
        <v>0</v>
      </c>
      <c r="H87" s="22">
        <f t="shared" si="35"/>
        <v>0</v>
      </c>
      <c r="I87" s="22">
        <f t="shared" si="35"/>
        <v>0</v>
      </c>
      <c r="J87" s="22">
        <f t="shared" si="35"/>
        <v>385000</v>
      </c>
    </row>
    <row r="88" spans="1:10" ht="17.100000000000001" customHeight="1" x14ac:dyDescent="0.25">
      <c r="A88" s="28" t="s">
        <v>82</v>
      </c>
      <c r="B88" s="21" t="s">
        <v>261</v>
      </c>
      <c r="C88" s="22">
        <f>+SUM(D88:J88)</f>
        <v>385000</v>
      </c>
      <c r="D88" s="22">
        <f>+SUMIF('TOTAL RECURSOS 2015'!$P:$P,CONCATENATE("O001",$A88,1,$F$8),'TOTAL RECURSOS 2015'!$N:$N)</f>
        <v>0</v>
      </c>
      <c r="E88" s="22">
        <f>+SUMIF('TOTAL RECURSOS 2015'!$P:$P,CONCATENATE("M001",$A88,1,$F$8),'TOTAL RECURSOS 2015'!$N:$N)</f>
        <v>0</v>
      </c>
      <c r="F88" s="22">
        <f>+SUMIF('TOTAL RECURSOS 2015'!$P:$P,CONCATENATE("E006",$A88,1,$F$8),'TOTAL RECURSOS 2015'!$N:$N)</f>
        <v>0</v>
      </c>
      <c r="G88" s="22">
        <f>+SUMIF('TOTAL RECURSOS 2015'!$P:$P,CONCATENATE("K024",$A88,1,$G$8),'TOTAL RECURSOS 2015'!$N:$N)</f>
        <v>0</v>
      </c>
      <c r="H88" s="22">
        <f>+SUMIF('TOTAL RECURSOS 2015'!$P:$P,CONCATENATE("O001",$A88,4,$F$8),'TOTAL RECURSOS 2015'!$N:$N)</f>
        <v>0</v>
      </c>
      <c r="I88" s="22">
        <f>+SUMIF('TOTAL RECURSOS 2015'!$P:$P,CONCATENATE("M001",$A88,4,$F$8),'TOTAL RECURSOS 2015'!$N:$N)</f>
        <v>0</v>
      </c>
      <c r="J88" s="22">
        <f>+SUMIF('TOTAL RECURSOS 2015'!$P:$P,CONCATENATE("E006",$A88,4,$F$8),'TOTAL RECURSOS 2015'!$N:$N)</f>
        <v>385000</v>
      </c>
    </row>
    <row r="89" spans="1:10" ht="17.100000000000001" customHeight="1" x14ac:dyDescent="0.25">
      <c r="A89" s="27" t="s">
        <v>143</v>
      </c>
      <c r="B89" s="21" t="s">
        <v>262</v>
      </c>
      <c r="C89" s="22">
        <f t="shared" ref="C89:J89" si="36">+C90</f>
        <v>966000</v>
      </c>
      <c r="D89" s="22">
        <f t="shared" si="36"/>
        <v>0</v>
      </c>
      <c r="E89" s="22">
        <f t="shared" si="36"/>
        <v>0</v>
      </c>
      <c r="F89" s="22">
        <f t="shared" si="36"/>
        <v>0</v>
      </c>
      <c r="G89" s="22">
        <f t="shared" si="36"/>
        <v>0</v>
      </c>
      <c r="H89" s="22">
        <f t="shared" si="36"/>
        <v>0</v>
      </c>
      <c r="I89" s="22">
        <f t="shared" si="36"/>
        <v>0</v>
      </c>
      <c r="J89" s="22">
        <f t="shared" si="36"/>
        <v>966000</v>
      </c>
    </row>
    <row r="90" spans="1:10" ht="17.100000000000001" customHeight="1" x14ac:dyDescent="0.25">
      <c r="A90" s="28" t="s">
        <v>83</v>
      </c>
      <c r="B90" s="21" t="s">
        <v>262</v>
      </c>
      <c r="C90" s="22">
        <f>+SUM(D90:J90)</f>
        <v>966000</v>
      </c>
      <c r="D90" s="22">
        <f>+SUMIF('TOTAL RECURSOS 2015'!$P:$P,CONCATENATE("O001",$A90,1,$F$8),'TOTAL RECURSOS 2015'!$N:$N)</f>
        <v>0</v>
      </c>
      <c r="E90" s="22">
        <f>+SUMIF('TOTAL RECURSOS 2015'!$P:$P,CONCATENATE("M001",$A90,1,$F$8),'TOTAL RECURSOS 2015'!$N:$N)</f>
        <v>0</v>
      </c>
      <c r="F90" s="22">
        <f>+SUMIF('TOTAL RECURSOS 2015'!$P:$P,CONCATENATE("E006",$A90,1,$F$8),'TOTAL RECURSOS 2015'!$N:$N)</f>
        <v>0</v>
      </c>
      <c r="G90" s="22">
        <f>+SUMIF('TOTAL RECURSOS 2015'!$P:$P,CONCATENATE("K024",$A90,1,$G$8),'TOTAL RECURSOS 2015'!$N:$N)</f>
        <v>0</v>
      </c>
      <c r="H90" s="22">
        <f>+SUMIF('TOTAL RECURSOS 2015'!$P:$P,CONCATENATE("O001",$A90,4,$F$8),'TOTAL RECURSOS 2015'!$N:$N)</f>
        <v>0</v>
      </c>
      <c r="I90" s="22">
        <f>+SUMIF('TOTAL RECURSOS 2015'!$P:$P,CONCATENATE("M001",$A90,4,$F$8),'TOTAL RECURSOS 2015'!$N:$N)</f>
        <v>0</v>
      </c>
      <c r="J90" s="22">
        <f>+SUMIF('TOTAL RECURSOS 2015'!$P:$P,CONCATENATE("E006",$A90,4,$F$8),'TOTAL RECURSOS 2015'!$N:$N)</f>
        <v>966000</v>
      </c>
    </row>
    <row r="91" spans="1:10" s="9" customFormat="1" ht="17.100000000000001" customHeight="1" x14ac:dyDescent="0.2">
      <c r="A91" s="26">
        <v>2500</v>
      </c>
      <c r="B91" s="19" t="s">
        <v>263</v>
      </c>
      <c r="C91" s="20">
        <f t="shared" ref="C91:J91" si="37">+C92+C94+C96+C98+C100</f>
        <v>6725624</v>
      </c>
      <c r="D91" s="20">
        <f t="shared" si="37"/>
        <v>0</v>
      </c>
      <c r="E91" s="20">
        <f t="shared" si="37"/>
        <v>0</v>
      </c>
      <c r="F91" s="20">
        <f t="shared" si="37"/>
        <v>1248624</v>
      </c>
      <c r="G91" s="20">
        <f t="shared" si="37"/>
        <v>0</v>
      </c>
      <c r="H91" s="20">
        <f t="shared" si="37"/>
        <v>0</v>
      </c>
      <c r="I91" s="20">
        <f t="shared" si="37"/>
        <v>28000</v>
      </c>
      <c r="J91" s="20">
        <f t="shared" si="37"/>
        <v>5449000</v>
      </c>
    </row>
    <row r="92" spans="1:10" ht="17.100000000000001" customHeight="1" x14ac:dyDescent="0.25">
      <c r="A92" s="27" t="s">
        <v>144</v>
      </c>
      <c r="B92" s="21" t="s">
        <v>264</v>
      </c>
      <c r="C92" s="22">
        <f t="shared" ref="C92:J92" si="38">+C93</f>
        <v>1248624</v>
      </c>
      <c r="D92" s="22">
        <f t="shared" si="38"/>
        <v>0</v>
      </c>
      <c r="E92" s="22">
        <f t="shared" si="38"/>
        <v>0</v>
      </c>
      <c r="F92" s="22">
        <f t="shared" si="38"/>
        <v>1248624</v>
      </c>
      <c r="G92" s="22">
        <f t="shared" si="38"/>
        <v>0</v>
      </c>
      <c r="H92" s="22">
        <f t="shared" si="38"/>
        <v>0</v>
      </c>
      <c r="I92" s="22">
        <f t="shared" si="38"/>
        <v>0</v>
      </c>
      <c r="J92" s="22">
        <f t="shared" si="38"/>
        <v>0</v>
      </c>
    </row>
    <row r="93" spans="1:10" ht="17.100000000000001" customHeight="1" x14ac:dyDescent="0.25">
      <c r="A93" s="28" t="s">
        <v>28</v>
      </c>
      <c r="B93" s="21" t="s">
        <v>264</v>
      </c>
      <c r="C93" s="22">
        <f>+SUM(D93:J93)</f>
        <v>1248624</v>
      </c>
      <c r="D93" s="22">
        <f>+SUMIF('TOTAL RECURSOS 2015'!$P:$P,CONCATENATE("O001",$A93,1,$F$8),'TOTAL RECURSOS 2015'!$N:$N)</f>
        <v>0</v>
      </c>
      <c r="E93" s="22">
        <f>+SUMIF('TOTAL RECURSOS 2015'!$P:$P,CONCATENATE("M001",$A93,1,$F$8),'TOTAL RECURSOS 2015'!$N:$N)</f>
        <v>0</v>
      </c>
      <c r="F93" s="22">
        <f>+SUMIF('TOTAL RECURSOS 2015'!$P:$P,CONCATENATE("E006",$A93,1,$F$8),'TOTAL RECURSOS 2015'!$N:$N)</f>
        <v>1248624</v>
      </c>
      <c r="G93" s="22">
        <f>+SUMIF('TOTAL RECURSOS 2015'!$P:$P,CONCATENATE("K024",$A93,1,$G$8),'TOTAL RECURSOS 2015'!$N:$N)</f>
        <v>0</v>
      </c>
      <c r="H93" s="22">
        <f>+SUMIF('TOTAL RECURSOS 2015'!$P:$P,CONCATENATE("O001",$A93,4,$F$8),'TOTAL RECURSOS 2015'!$N:$N)</f>
        <v>0</v>
      </c>
      <c r="I93" s="22">
        <f>+SUMIF('TOTAL RECURSOS 2015'!$P:$P,CONCATENATE("M001",$A93,4,$F$8),'TOTAL RECURSOS 2015'!$N:$N)</f>
        <v>0</v>
      </c>
      <c r="J93" s="22">
        <f>+SUMIF('TOTAL RECURSOS 2015'!$P:$P,CONCATENATE("E006",$A93,4,$F$8),'TOTAL RECURSOS 2015'!$N:$N)</f>
        <v>0</v>
      </c>
    </row>
    <row r="94" spans="1:10" ht="17.100000000000001" customHeight="1" x14ac:dyDescent="0.25">
      <c r="A94" s="27" t="s">
        <v>145</v>
      </c>
      <c r="B94" s="21" t="s">
        <v>265</v>
      </c>
      <c r="C94" s="22">
        <f t="shared" ref="C94:J94" si="39">+C95</f>
        <v>77000</v>
      </c>
      <c r="D94" s="22">
        <f t="shared" si="39"/>
        <v>0</v>
      </c>
      <c r="E94" s="22">
        <f t="shared" si="39"/>
        <v>0</v>
      </c>
      <c r="F94" s="22">
        <f t="shared" si="39"/>
        <v>0</v>
      </c>
      <c r="G94" s="22">
        <f t="shared" si="39"/>
        <v>0</v>
      </c>
      <c r="H94" s="22">
        <f t="shared" si="39"/>
        <v>0</v>
      </c>
      <c r="I94" s="22">
        <f t="shared" si="39"/>
        <v>27000</v>
      </c>
      <c r="J94" s="22">
        <f t="shared" si="39"/>
        <v>50000</v>
      </c>
    </row>
    <row r="95" spans="1:10" ht="17.100000000000001" customHeight="1" x14ac:dyDescent="0.25">
      <c r="A95" s="28" t="s">
        <v>84</v>
      </c>
      <c r="B95" s="21" t="s">
        <v>265</v>
      </c>
      <c r="C95" s="22">
        <f>+SUM(D95:J95)</f>
        <v>77000</v>
      </c>
      <c r="D95" s="22">
        <f>+SUMIF('TOTAL RECURSOS 2015'!$P:$P,CONCATENATE("O001",$A95,1,$F$8),'TOTAL RECURSOS 2015'!$N:$N)</f>
        <v>0</v>
      </c>
      <c r="E95" s="22">
        <f>+SUMIF('TOTAL RECURSOS 2015'!$P:$P,CONCATENATE("M001",$A95,1,$F$8),'TOTAL RECURSOS 2015'!$N:$N)</f>
        <v>0</v>
      </c>
      <c r="F95" s="22">
        <f>+SUMIF('TOTAL RECURSOS 2015'!$P:$P,CONCATENATE("E006",$A95,1,$F$8),'TOTAL RECURSOS 2015'!$N:$N)</f>
        <v>0</v>
      </c>
      <c r="G95" s="22">
        <f>+SUMIF('TOTAL RECURSOS 2015'!$P:$P,CONCATENATE("K024",$A95,1,$G$8),'TOTAL RECURSOS 2015'!$N:$N)</f>
        <v>0</v>
      </c>
      <c r="H95" s="22">
        <f>+SUMIF('TOTAL RECURSOS 2015'!$P:$P,CONCATENATE("O001",$A95,4,$F$8),'TOTAL RECURSOS 2015'!$N:$N)</f>
        <v>0</v>
      </c>
      <c r="I95" s="22">
        <f>+SUMIF('TOTAL RECURSOS 2015'!$P:$P,CONCATENATE("M001",$A95,4,$F$8),'TOTAL RECURSOS 2015'!$N:$N)</f>
        <v>27000</v>
      </c>
      <c r="J95" s="22">
        <f>+SUMIF('TOTAL RECURSOS 2015'!$P:$P,CONCATENATE("E006",$A95,4,$F$8),'TOTAL RECURSOS 2015'!$N:$N)</f>
        <v>50000</v>
      </c>
    </row>
    <row r="96" spans="1:10" ht="17.100000000000001" customHeight="1" x14ac:dyDescent="0.25">
      <c r="A96" s="27" t="s">
        <v>146</v>
      </c>
      <c r="B96" s="21" t="s">
        <v>266</v>
      </c>
      <c r="C96" s="22">
        <f t="shared" ref="C96:J96" si="40">+C97</f>
        <v>21000</v>
      </c>
      <c r="D96" s="22">
        <f t="shared" si="40"/>
        <v>0</v>
      </c>
      <c r="E96" s="22">
        <f t="shared" si="40"/>
        <v>0</v>
      </c>
      <c r="F96" s="22">
        <f t="shared" si="40"/>
        <v>0</v>
      </c>
      <c r="G96" s="22">
        <f t="shared" si="40"/>
        <v>0</v>
      </c>
      <c r="H96" s="22">
        <f t="shared" si="40"/>
        <v>0</v>
      </c>
      <c r="I96" s="22">
        <f t="shared" si="40"/>
        <v>1000</v>
      </c>
      <c r="J96" s="22">
        <f t="shared" si="40"/>
        <v>20000</v>
      </c>
    </row>
    <row r="97" spans="1:10" ht="17.100000000000001" customHeight="1" x14ac:dyDescent="0.25">
      <c r="A97" s="28" t="s">
        <v>85</v>
      </c>
      <c r="B97" s="21" t="s">
        <v>266</v>
      </c>
      <c r="C97" s="22">
        <f>+SUM(D97:J97)</f>
        <v>21000</v>
      </c>
      <c r="D97" s="22">
        <f>+SUMIF('TOTAL RECURSOS 2015'!$P:$P,CONCATENATE("O001",$A97,1,$F$8),'TOTAL RECURSOS 2015'!$N:$N)</f>
        <v>0</v>
      </c>
      <c r="E97" s="22">
        <f>+SUMIF('TOTAL RECURSOS 2015'!$P:$P,CONCATENATE("M001",$A97,1,$F$8),'TOTAL RECURSOS 2015'!$N:$N)</f>
        <v>0</v>
      </c>
      <c r="F97" s="22">
        <f>+SUMIF('TOTAL RECURSOS 2015'!$P:$P,CONCATENATE("E006",$A97,1,$F$8),'TOTAL RECURSOS 2015'!$N:$N)</f>
        <v>0</v>
      </c>
      <c r="G97" s="22">
        <f>+SUMIF('TOTAL RECURSOS 2015'!$P:$P,CONCATENATE("K024",$A97,1,$G$8),'TOTAL RECURSOS 2015'!$N:$N)</f>
        <v>0</v>
      </c>
      <c r="H97" s="22">
        <f>+SUMIF('TOTAL RECURSOS 2015'!$P:$P,CONCATENATE("O001",$A97,4,$F$8),'TOTAL RECURSOS 2015'!$N:$N)</f>
        <v>0</v>
      </c>
      <c r="I97" s="22">
        <f>+SUMIF('TOTAL RECURSOS 2015'!$P:$P,CONCATENATE("M001",$A97,4,$F$8),'TOTAL RECURSOS 2015'!$N:$N)</f>
        <v>1000</v>
      </c>
      <c r="J97" s="22">
        <f>+SUMIF('TOTAL RECURSOS 2015'!$P:$P,CONCATENATE("E006",$A97,4,$F$8),'TOTAL RECURSOS 2015'!$N:$N)</f>
        <v>20000</v>
      </c>
    </row>
    <row r="98" spans="1:10" ht="17.100000000000001" customHeight="1" x14ac:dyDescent="0.25">
      <c r="A98" s="27" t="s">
        <v>147</v>
      </c>
      <c r="B98" s="21" t="s">
        <v>267</v>
      </c>
      <c r="C98" s="22">
        <f t="shared" ref="C98:J98" si="41">+C99</f>
        <v>4003000</v>
      </c>
      <c r="D98" s="22">
        <f t="shared" si="41"/>
        <v>0</v>
      </c>
      <c r="E98" s="22">
        <f t="shared" si="41"/>
        <v>0</v>
      </c>
      <c r="F98" s="22">
        <f t="shared" si="41"/>
        <v>0</v>
      </c>
      <c r="G98" s="22">
        <f t="shared" si="41"/>
        <v>0</v>
      </c>
      <c r="H98" s="22">
        <f t="shared" si="41"/>
        <v>0</v>
      </c>
      <c r="I98" s="22">
        <f t="shared" si="41"/>
        <v>0</v>
      </c>
      <c r="J98" s="22">
        <f t="shared" si="41"/>
        <v>4003000</v>
      </c>
    </row>
    <row r="99" spans="1:10" ht="17.100000000000001" customHeight="1" x14ac:dyDescent="0.25">
      <c r="A99" s="28" t="s">
        <v>29</v>
      </c>
      <c r="B99" s="21" t="s">
        <v>267</v>
      </c>
      <c r="C99" s="22">
        <f>+SUM(D99:J99)</f>
        <v>4003000</v>
      </c>
      <c r="D99" s="22">
        <f>+SUMIF('TOTAL RECURSOS 2015'!$P:$P,CONCATENATE("O001",$A99,1,$F$8),'TOTAL RECURSOS 2015'!$N:$N)</f>
        <v>0</v>
      </c>
      <c r="E99" s="22">
        <f>+SUMIF('TOTAL RECURSOS 2015'!$P:$P,CONCATENATE("M001",$A99,1,$F$8),'TOTAL RECURSOS 2015'!$N:$N)</f>
        <v>0</v>
      </c>
      <c r="F99" s="22">
        <f>+SUMIF('TOTAL RECURSOS 2015'!$P:$P,CONCATENATE("E006",$A99,1,$F$8),'TOTAL RECURSOS 2015'!$N:$N)</f>
        <v>0</v>
      </c>
      <c r="G99" s="22">
        <f>+SUMIF('TOTAL RECURSOS 2015'!$P:$P,CONCATENATE("K024",$A99,1,$G$8),'TOTAL RECURSOS 2015'!$N:$N)</f>
        <v>0</v>
      </c>
      <c r="H99" s="22">
        <f>+SUMIF('TOTAL RECURSOS 2015'!$P:$P,CONCATENATE("O001",$A99,4,$F$8),'TOTAL RECURSOS 2015'!$N:$N)</f>
        <v>0</v>
      </c>
      <c r="I99" s="22">
        <f>+SUMIF('TOTAL RECURSOS 2015'!$P:$P,CONCATENATE("M001",$A99,4,$F$8),'TOTAL RECURSOS 2015'!$N:$N)</f>
        <v>0</v>
      </c>
      <c r="J99" s="22">
        <f>+SUMIF('TOTAL RECURSOS 2015'!$P:$P,CONCATENATE("E006",$A99,4,$F$8),'TOTAL RECURSOS 2015'!$N:$N)</f>
        <v>4003000</v>
      </c>
    </row>
    <row r="100" spans="1:10" ht="17.100000000000001" customHeight="1" x14ac:dyDescent="0.25">
      <c r="A100" s="27" t="s">
        <v>148</v>
      </c>
      <c r="B100" s="21" t="s">
        <v>268</v>
      </c>
      <c r="C100" s="22">
        <f t="shared" ref="C100:J100" si="42">+C101</f>
        <v>1376000</v>
      </c>
      <c r="D100" s="22">
        <f t="shared" si="42"/>
        <v>0</v>
      </c>
      <c r="E100" s="22">
        <f t="shared" si="42"/>
        <v>0</v>
      </c>
      <c r="F100" s="22">
        <f t="shared" si="42"/>
        <v>0</v>
      </c>
      <c r="G100" s="22">
        <f t="shared" si="42"/>
        <v>0</v>
      </c>
      <c r="H100" s="22">
        <f t="shared" si="42"/>
        <v>0</v>
      </c>
      <c r="I100" s="22">
        <f t="shared" si="42"/>
        <v>0</v>
      </c>
      <c r="J100" s="22">
        <f t="shared" si="42"/>
        <v>1376000</v>
      </c>
    </row>
    <row r="101" spans="1:10" ht="17.100000000000001" customHeight="1" x14ac:dyDescent="0.25">
      <c r="A101" s="28" t="s">
        <v>30</v>
      </c>
      <c r="B101" s="21" t="s">
        <v>268</v>
      </c>
      <c r="C101" s="22">
        <f>+SUM(D101:J101)</f>
        <v>1376000</v>
      </c>
      <c r="D101" s="22">
        <f>+SUMIF('TOTAL RECURSOS 2015'!$P:$P,CONCATENATE("O001",$A101,1,$F$8),'TOTAL RECURSOS 2015'!$N:$N)</f>
        <v>0</v>
      </c>
      <c r="E101" s="22">
        <f>+SUMIF('TOTAL RECURSOS 2015'!$P:$P,CONCATENATE("M001",$A101,1,$F$8),'TOTAL RECURSOS 2015'!$N:$N)</f>
        <v>0</v>
      </c>
      <c r="F101" s="22">
        <f>+SUMIF('TOTAL RECURSOS 2015'!$P:$P,CONCATENATE("E006",$A101,1,$F$8),'TOTAL RECURSOS 2015'!$N:$N)</f>
        <v>0</v>
      </c>
      <c r="G101" s="22">
        <f>+SUMIF('TOTAL RECURSOS 2015'!$P:$P,CONCATENATE("K024",$A101,1,$G$8),'TOTAL RECURSOS 2015'!$N:$N)</f>
        <v>0</v>
      </c>
      <c r="H101" s="22">
        <f>+SUMIF('TOTAL RECURSOS 2015'!$P:$P,CONCATENATE("O001",$A101,4,$F$8),'TOTAL RECURSOS 2015'!$N:$N)</f>
        <v>0</v>
      </c>
      <c r="I101" s="22">
        <f>+SUMIF('TOTAL RECURSOS 2015'!$P:$P,CONCATENATE("M001",$A101,4,$F$8),'TOTAL RECURSOS 2015'!$N:$N)</f>
        <v>0</v>
      </c>
      <c r="J101" s="22">
        <f>+SUMIF('TOTAL RECURSOS 2015'!$P:$P,CONCATENATE("E006",$A101,4,$F$8),'TOTAL RECURSOS 2015'!$N:$N)</f>
        <v>1376000</v>
      </c>
    </row>
    <row r="102" spans="1:10" s="9" customFormat="1" ht="17.100000000000001" customHeight="1" x14ac:dyDescent="0.2">
      <c r="A102" s="26">
        <v>2600</v>
      </c>
      <c r="B102" s="19" t="s">
        <v>269</v>
      </c>
      <c r="C102" s="20">
        <f t="shared" ref="C102:J102" si="43">+C103</f>
        <v>1853000</v>
      </c>
      <c r="D102" s="20">
        <f t="shared" si="43"/>
        <v>0</v>
      </c>
      <c r="E102" s="20">
        <f t="shared" si="43"/>
        <v>0</v>
      </c>
      <c r="F102" s="20">
        <f t="shared" si="43"/>
        <v>0</v>
      </c>
      <c r="G102" s="20">
        <f t="shared" si="43"/>
        <v>0</v>
      </c>
      <c r="H102" s="20">
        <f t="shared" si="43"/>
        <v>11000</v>
      </c>
      <c r="I102" s="20">
        <f t="shared" si="43"/>
        <v>67000</v>
      </c>
      <c r="J102" s="20">
        <f t="shared" si="43"/>
        <v>1775000</v>
      </c>
    </row>
    <row r="103" spans="1:10" ht="17.100000000000001" customHeight="1" x14ac:dyDescent="0.25">
      <c r="A103" s="27" t="s">
        <v>149</v>
      </c>
      <c r="B103" s="21" t="s">
        <v>270</v>
      </c>
      <c r="C103" s="22">
        <f t="shared" ref="C103:J103" si="44">+SUM(C104:C106)</f>
        <v>1853000</v>
      </c>
      <c r="D103" s="22">
        <f t="shared" si="44"/>
        <v>0</v>
      </c>
      <c r="E103" s="22">
        <f t="shared" si="44"/>
        <v>0</v>
      </c>
      <c r="F103" s="22">
        <f t="shared" si="44"/>
        <v>0</v>
      </c>
      <c r="G103" s="22">
        <f t="shared" si="44"/>
        <v>0</v>
      </c>
      <c r="H103" s="22">
        <f t="shared" si="44"/>
        <v>11000</v>
      </c>
      <c r="I103" s="22">
        <f t="shared" si="44"/>
        <v>67000</v>
      </c>
      <c r="J103" s="22">
        <f t="shared" si="44"/>
        <v>1775000</v>
      </c>
    </row>
    <row r="104" spans="1:10" ht="17.100000000000001" customHeight="1" x14ac:dyDescent="0.25">
      <c r="A104" s="28" t="s">
        <v>17</v>
      </c>
      <c r="B104" s="29" t="s">
        <v>271</v>
      </c>
      <c r="C104" s="22">
        <f>+SUM(D104:J104)</f>
        <v>1228000</v>
      </c>
      <c r="D104" s="22">
        <f>+SUMIF('TOTAL RECURSOS 2015'!$P:$P,CONCATENATE("O001",$A104,1,$F$8),'TOTAL RECURSOS 2015'!$N:$N)</f>
        <v>0</v>
      </c>
      <c r="E104" s="22">
        <f>+SUMIF('TOTAL RECURSOS 2015'!$P:$P,CONCATENATE("M001",$A104,1,$F$8),'TOTAL RECURSOS 2015'!$N:$N)</f>
        <v>0</v>
      </c>
      <c r="F104" s="22">
        <f>+SUMIF('TOTAL RECURSOS 2015'!$P:$P,CONCATENATE("E006",$A104,1,$F$8),'TOTAL RECURSOS 2015'!$N:$N)</f>
        <v>0</v>
      </c>
      <c r="G104" s="22">
        <f>+SUMIF('TOTAL RECURSOS 2015'!$P:$P,CONCATENATE("K024",$A104,1,$G$8),'TOTAL RECURSOS 2015'!$N:$N)</f>
        <v>0</v>
      </c>
      <c r="H104" s="22">
        <f>+SUMIF('TOTAL RECURSOS 2015'!$P:$P,CONCATENATE("O001",$A104,4,$F$8),'TOTAL RECURSOS 2015'!$N:$N)</f>
        <v>11000</v>
      </c>
      <c r="I104" s="22">
        <f>+SUMIF('TOTAL RECURSOS 2015'!$P:$P,CONCATENATE("M001",$A104,4,$F$8),'TOTAL RECURSOS 2015'!$N:$N)</f>
        <v>67000</v>
      </c>
      <c r="J104" s="22">
        <f>+SUMIF('TOTAL RECURSOS 2015'!$P:$P,CONCATENATE("E006",$A104,4,$F$8),'TOTAL RECURSOS 2015'!$N:$N)</f>
        <v>1150000</v>
      </c>
    </row>
    <row r="105" spans="1:10" ht="17.100000000000001" customHeight="1" x14ac:dyDescent="0.25">
      <c r="A105" s="28" t="s">
        <v>86</v>
      </c>
      <c r="B105" s="29" t="s">
        <v>271</v>
      </c>
      <c r="C105" s="22">
        <f>+SUM(D105:J105)</f>
        <v>0</v>
      </c>
      <c r="D105" s="22">
        <f>+SUMIF('TOTAL RECURSOS 2015'!$P:$P,CONCATENATE("O001",$A105,1,$F$8),'TOTAL RECURSOS 2015'!$N:$N)</f>
        <v>0</v>
      </c>
      <c r="E105" s="22">
        <f>+SUMIF('TOTAL RECURSOS 2015'!$P:$P,CONCATENATE("M001",$A105,1,$F$8),'TOTAL RECURSOS 2015'!$N:$N)</f>
        <v>0</v>
      </c>
      <c r="F105" s="22">
        <f>+SUMIF('TOTAL RECURSOS 2015'!$P:$P,CONCATENATE("E006",$A105,1,$F$8),'TOTAL RECURSOS 2015'!$N:$N)</f>
        <v>0</v>
      </c>
      <c r="G105" s="22">
        <f>+SUMIF('TOTAL RECURSOS 2015'!$P:$P,CONCATENATE("K024",$A105,1,$G$8),'TOTAL RECURSOS 2015'!$N:$N)</f>
        <v>0</v>
      </c>
      <c r="H105" s="22">
        <f>+SUMIF('TOTAL RECURSOS 2015'!$P:$P,CONCATENATE("O001",$A105,4,$F$8),'TOTAL RECURSOS 2015'!$N:$N)</f>
        <v>0</v>
      </c>
      <c r="I105" s="22">
        <f>+SUMIF('TOTAL RECURSOS 2015'!$P:$P,CONCATENATE("M001",$A105,4,$F$8),'TOTAL RECURSOS 2015'!$N:$N)</f>
        <v>0</v>
      </c>
      <c r="J105" s="22">
        <f>+SUMIF('TOTAL RECURSOS 2015'!$P:$P,CONCATENATE("E006",$A105,4,$F$8),'TOTAL RECURSOS 2015'!$N:$N)</f>
        <v>0</v>
      </c>
    </row>
    <row r="106" spans="1:10" ht="17.100000000000001" customHeight="1" x14ac:dyDescent="0.25">
      <c r="A106" s="28" t="s">
        <v>31</v>
      </c>
      <c r="B106" s="30" t="s">
        <v>272</v>
      </c>
      <c r="C106" s="22">
        <f>+SUM(D106:J106)</f>
        <v>625000</v>
      </c>
      <c r="D106" s="22">
        <f>+SUMIF('TOTAL RECURSOS 2015'!$P:$P,CONCATENATE("O001",$A106,1,$F$8),'TOTAL RECURSOS 2015'!$N:$N)</f>
        <v>0</v>
      </c>
      <c r="E106" s="22">
        <f>+SUMIF('TOTAL RECURSOS 2015'!$P:$P,CONCATENATE("M001",$A106,1,$F$8),'TOTAL RECURSOS 2015'!$N:$N)</f>
        <v>0</v>
      </c>
      <c r="F106" s="22">
        <f>+SUMIF('TOTAL RECURSOS 2015'!$P:$P,CONCATENATE("E006",$A106,1,$F$8),'TOTAL RECURSOS 2015'!$N:$N)</f>
        <v>0</v>
      </c>
      <c r="G106" s="22">
        <f>+SUMIF('TOTAL RECURSOS 2015'!$P:$P,CONCATENATE("K024",$A106,1,$G$8),'TOTAL RECURSOS 2015'!$N:$N)</f>
        <v>0</v>
      </c>
      <c r="H106" s="22">
        <f>+SUMIF('TOTAL RECURSOS 2015'!$P:$P,CONCATENATE("O001",$A106,4,$F$8),'TOTAL RECURSOS 2015'!$N:$N)</f>
        <v>0</v>
      </c>
      <c r="I106" s="22">
        <f>+SUMIF('TOTAL RECURSOS 2015'!$P:$P,CONCATENATE("M001",$A106,4,$F$8),'TOTAL RECURSOS 2015'!$N:$N)</f>
        <v>0</v>
      </c>
      <c r="J106" s="22">
        <f>+SUMIF('TOTAL RECURSOS 2015'!$P:$P,CONCATENATE("E006",$A106,4,$F$8),'TOTAL RECURSOS 2015'!$N:$N)</f>
        <v>625000</v>
      </c>
    </row>
    <row r="107" spans="1:10" s="9" customFormat="1" ht="17.100000000000001" customHeight="1" x14ac:dyDescent="0.2">
      <c r="A107" s="26">
        <v>2700</v>
      </c>
      <c r="B107" s="19" t="s">
        <v>273</v>
      </c>
      <c r="C107" s="20">
        <f t="shared" ref="C107:J107" si="45">+C108+C110+C112+C114</f>
        <v>798000</v>
      </c>
      <c r="D107" s="20">
        <f t="shared" si="45"/>
        <v>0</v>
      </c>
      <c r="E107" s="20">
        <f t="shared" si="45"/>
        <v>0</v>
      </c>
      <c r="F107" s="20">
        <f t="shared" si="45"/>
        <v>0</v>
      </c>
      <c r="G107" s="20">
        <f t="shared" si="45"/>
        <v>0</v>
      </c>
      <c r="H107" s="20">
        <f t="shared" si="45"/>
        <v>0</v>
      </c>
      <c r="I107" s="20">
        <f t="shared" si="45"/>
        <v>24000</v>
      </c>
      <c r="J107" s="20">
        <f t="shared" si="45"/>
        <v>774000</v>
      </c>
    </row>
    <row r="108" spans="1:10" ht="17.100000000000001" customHeight="1" x14ac:dyDescent="0.25">
      <c r="A108" s="27" t="s">
        <v>150</v>
      </c>
      <c r="B108" s="21" t="s">
        <v>274</v>
      </c>
      <c r="C108" s="22">
        <f t="shared" ref="C108:J108" si="46">+C109</f>
        <v>236000</v>
      </c>
      <c r="D108" s="22">
        <f t="shared" si="46"/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236000</v>
      </c>
    </row>
    <row r="109" spans="1:10" ht="17.100000000000001" customHeight="1" x14ac:dyDescent="0.25">
      <c r="A109" s="28" t="s">
        <v>87</v>
      </c>
      <c r="B109" s="21" t="s">
        <v>274</v>
      </c>
      <c r="C109" s="22">
        <f>+SUM(D109:J109)</f>
        <v>236000</v>
      </c>
      <c r="D109" s="22">
        <f>+SUMIF('TOTAL RECURSOS 2015'!$P:$P,CONCATENATE("O001",$A109,1,$F$8),'TOTAL RECURSOS 2015'!$N:$N)</f>
        <v>0</v>
      </c>
      <c r="E109" s="22">
        <f>+SUMIF('TOTAL RECURSOS 2015'!$P:$P,CONCATENATE("M001",$A109,1,$F$8),'TOTAL RECURSOS 2015'!$N:$N)</f>
        <v>0</v>
      </c>
      <c r="F109" s="22">
        <f>+SUMIF('TOTAL RECURSOS 2015'!$P:$P,CONCATENATE("E006",$A109,1,$F$8),'TOTAL RECURSOS 2015'!$N:$N)</f>
        <v>0</v>
      </c>
      <c r="G109" s="22">
        <f>+SUMIF('TOTAL RECURSOS 2015'!$P:$P,CONCATENATE("K024",$A109,1,$G$8),'TOTAL RECURSOS 2015'!$N:$N)</f>
        <v>0</v>
      </c>
      <c r="H109" s="22">
        <f>+SUMIF('TOTAL RECURSOS 2015'!$P:$P,CONCATENATE("O001",$A109,4,$F$8),'TOTAL RECURSOS 2015'!$N:$N)</f>
        <v>0</v>
      </c>
      <c r="I109" s="22">
        <f>+SUMIF('TOTAL RECURSOS 2015'!$P:$P,CONCATENATE("M001",$A109,4,$F$8),'TOTAL RECURSOS 2015'!$N:$N)</f>
        <v>0</v>
      </c>
      <c r="J109" s="22">
        <f>+SUMIF('TOTAL RECURSOS 2015'!$P:$P,CONCATENATE("E006",$A109,4,$F$8),'TOTAL RECURSOS 2015'!$N:$N)</f>
        <v>236000</v>
      </c>
    </row>
    <row r="110" spans="1:10" ht="17.100000000000001" customHeight="1" x14ac:dyDescent="0.25">
      <c r="A110" s="27" t="s">
        <v>151</v>
      </c>
      <c r="B110" s="21" t="s">
        <v>275</v>
      </c>
      <c r="C110" s="22">
        <f t="shared" ref="C110:J110" si="47">+C111</f>
        <v>485000</v>
      </c>
      <c r="D110" s="22">
        <f t="shared" si="47"/>
        <v>0</v>
      </c>
      <c r="E110" s="22">
        <f t="shared" si="47"/>
        <v>0</v>
      </c>
      <c r="F110" s="22">
        <f t="shared" si="47"/>
        <v>0</v>
      </c>
      <c r="G110" s="22">
        <f t="shared" si="47"/>
        <v>0</v>
      </c>
      <c r="H110" s="22">
        <f t="shared" si="47"/>
        <v>0</v>
      </c>
      <c r="I110" s="22">
        <f t="shared" si="47"/>
        <v>2000</v>
      </c>
      <c r="J110" s="22">
        <f t="shared" si="47"/>
        <v>483000</v>
      </c>
    </row>
    <row r="111" spans="1:10" ht="17.100000000000001" customHeight="1" x14ac:dyDescent="0.25">
      <c r="A111" s="28" t="s">
        <v>88</v>
      </c>
      <c r="B111" s="21" t="s">
        <v>276</v>
      </c>
      <c r="C111" s="22">
        <f>+SUM(D111:J111)</f>
        <v>485000</v>
      </c>
      <c r="D111" s="22">
        <f>+SUMIF('TOTAL RECURSOS 2015'!$P:$P,CONCATENATE("O001",$A111,1,$F$8),'TOTAL RECURSOS 2015'!$N:$N)</f>
        <v>0</v>
      </c>
      <c r="E111" s="22">
        <f>+SUMIF('TOTAL RECURSOS 2015'!$P:$P,CONCATENATE("M001",$A111,1,$F$8),'TOTAL RECURSOS 2015'!$N:$N)</f>
        <v>0</v>
      </c>
      <c r="F111" s="22">
        <f>+SUMIF('TOTAL RECURSOS 2015'!$P:$P,CONCATENATE("E006",$A111,1,$F$8),'TOTAL RECURSOS 2015'!$N:$N)</f>
        <v>0</v>
      </c>
      <c r="G111" s="22">
        <f>+SUMIF('TOTAL RECURSOS 2015'!$P:$P,CONCATENATE("K024",$A111,1,$G$8),'TOTAL RECURSOS 2015'!$N:$N)</f>
        <v>0</v>
      </c>
      <c r="H111" s="22">
        <f>+SUMIF('TOTAL RECURSOS 2015'!$P:$P,CONCATENATE("O001",$A111,4,$F$8),'TOTAL RECURSOS 2015'!$N:$N)</f>
        <v>0</v>
      </c>
      <c r="I111" s="22">
        <f>+SUMIF('TOTAL RECURSOS 2015'!$P:$P,CONCATENATE("M001",$A111,4,$F$8),'TOTAL RECURSOS 2015'!$N:$N)</f>
        <v>2000</v>
      </c>
      <c r="J111" s="22">
        <f>+SUMIF('TOTAL RECURSOS 2015'!$P:$P,CONCATENATE("E006",$A111,4,$F$8),'TOTAL RECURSOS 2015'!$N:$N)</f>
        <v>483000</v>
      </c>
    </row>
    <row r="112" spans="1:10" ht="17.100000000000001" customHeight="1" x14ac:dyDescent="0.25">
      <c r="A112" s="27" t="s">
        <v>152</v>
      </c>
      <c r="B112" s="21" t="s">
        <v>277</v>
      </c>
      <c r="C112" s="22">
        <f t="shared" ref="C112:J112" si="48">+C113</f>
        <v>73000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22000</v>
      </c>
      <c r="J112" s="22">
        <f t="shared" si="48"/>
        <v>51000</v>
      </c>
    </row>
    <row r="113" spans="1:10" ht="17.100000000000001" customHeight="1" x14ac:dyDescent="0.25">
      <c r="A113" s="28" t="s">
        <v>64</v>
      </c>
      <c r="B113" s="21" t="s">
        <v>277</v>
      </c>
      <c r="C113" s="22">
        <f>+SUM(D113:J113)</f>
        <v>73000</v>
      </c>
      <c r="D113" s="22">
        <f>+SUMIF('TOTAL RECURSOS 2015'!$P:$P,CONCATENATE("O001",$A113,1,$F$8),'TOTAL RECURSOS 2015'!$N:$N)</f>
        <v>0</v>
      </c>
      <c r="E113" s="22">
        <f>+SUMIF('TOTAL RECURSOS 2015'!$P:$P,CONCATENATE("M001",$A113,1,$F$8),'TOTAL RECURSOS 2015'!$N:$N)</f>
        <v>0</v>
      </c>
      <c r="F113" s="22">
        <f>+SUMIF('TOTAL RECURSOS 2015'!$P:$P,CONCATENATE("E006",$A113,1,$F$8),'TOTAL RECURSOS 2015'!$N:$N)</f>
        <v>0</v>
      </c>
      <c r="G113" s="22">
        <f>+SUMIF('TOTAL RECURSOS 2015'!$P:$P,CONCATENATE("K024",$A113,1,$G$8),'TOTAL RECURSOS 2015'!$N:$N)</f>
        <v>0</v>
      </c>
      <c r="H113" s="22">
        <f>+SUMIF('TOTAL RECURSOS 2015'!$P:$P,CONCATENATE("O001",$A113,4,$F$8),'TOTAL RECURSOS 2015'!$N:$N)</f>
        <v>0</v>
      </c>
      <c r="I113" s="22">
        <f>+SUMIF('TOTAL RECURSOS 2015'!$P:$P,CONCATENATE("M001",$A113,4,$F$8),'TOTAL RECURSOS 2015'!$N:$N)</f>
        <v>22000</v>
      </c>
      <c r="J113" s="22">
        <f>+SUMIF('TOTAL RECURSOS 2015'!$P:$P,CONCATENATE("E006",$A113,4,$F$8),'TOTAL RECURSOS 2015'!$N:$N)</f>
        <v>51000</v>
      </c>
    </row>
    <row r="114" spans="1:10" ht="17.100000000000001" customHeight="1" x14ac:dyDescent="0.25">
      <c r="A114" s="27">
        <v>274</v>
      </c>
      <c r="B114" s="21" t="s">
        <v>454</v>
      </c>
      <c r="C114" s="22">
        <f t="shared" ref="C114:J114" si="49">+C115</f>
        <v>4000</v>
      </c>
      <c r="D114" s="22">
        <f t="shared" si="49"/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4000</v>
      </c>
    </row>
    <row r="115" spans="1:10" ht="17.100000000000001" customHeight="1" x14ac:dyDescent="0.25">
      <c r="A115" s="28">
        <v>27401</v>
      </c>
      <c r="B115" s="21" t="s">
        <v>454</v>
      </c>
      <c r="C115" s="22">
        <f>+SUM(D115:J115)</f>
        <v>4000</v>
      </c>
      <c r="D115" s="22">
        <f>+SUMIF('TOTAL RECURSOS 2015'!$P:$P,CONCATENATE("O001",$A115,1,$F$8),'TOTAL RECURSOS 2015'!$N:$N)</f>
        <v>0</v>
      </c>
      <c r="E115" s="22">
        <f>+SUMIF('TOTAL RECURSOS 2015'!$P:$P,CONCATENATE("M001",$A115,1,$F$8),'TOTAL RECURSOS 2015'!$N:$N)</f>
        <v>0</v>
      </c>
      <c r="F115" s="22">
        <f>+SUMIF('TOTAL RECURSOS 2015'!$P:$P,CONCATENATE("E006",$A115,1,$F$8),'TOTAL RECURSOS 2015'!$N:$N)</f>
        <v>0</v>
      </c>
      <c r="G115" s="22">
        <f>+SUMIF('TOTAL RECURSOS 2015'!$P:$P,CONCATENATE("K024",$A115,1,$G$8),'TOTAL RECURSOS 2015'!$N:$N)</f>
        <v>0</v>
      </c>
      <c r="H115" s="22">
        <f>+SUMIF('TOTAL RECURSOS 2015'!$P:$P,CONCATENATE("O001",$A115,4,$F$8),'TOTAL RECURSOS 2015'!$N:$N)</f>
        <v>0</v>
      </c>
      <c r="I115" s="22">
        <f>+SUMIF('TOTAL RECURSOS 2015'!$P:$P,CONCATENATE("M001",$A115,4,$F$8),'TOTAL RECURSOS 2015'!$N:$N)</f>
        <v>0</v>
      </c>
      <c r="J115" s="22">
        <f>+SUMIF('TOTAL RECURSOS 2015'!$P:$P,CONCATENATE("E006",$A115,4,$F$8),'TOTAL RECURSOS 2015'!$N:$N)</f>
        <v>4000</v>
      </c>
    </row>
    <row r="116" spans="1:10" s="9" customFormat="1" ht="17.100000000000001" customHeight="1" x14ac:dyDescent="0.2">
      <c r="A116" s="26">
        <v>2900</v>
      </c>
      <c r="B116" s="19" t="s">
        <v>278</v>
      </c>
      <c r="C116" s="20">
        <f t="shared" ref="C116:J116" si="50">+C117+C119+C121+C123+C125+C127+C129</f>
        <v>5325500</v>
      </c>
      <c r="D116" s="20">
        <f t="shared" si="50"/>
        <v>0</v>
      </c>
      <c r="E116" s="20">
        <f t="shared" si="50"/>
        <v>0</v>
      </c>
      <c r="F116" s="20">
        <f t="shared" si="50"/>
        <v>0</v>
      </c>
      <c r="G116" s="20">
        <f t="shared" si="50"/>
        <v>0</v>
      </c>
      <c r="H116" s="20">
        <f t="shared" si="50"/>
        <v>0</v>
      </c>
      <c r="I116" s="20">
        <f t="shared" si="50"/>
        <v>0</v>
      </c>
      <c r="J116" s="20">
        <f t="shared" si="50"/>
        <v>5325500</v>
      </c>
    </row>
    <row r="117" spans="1:10" ht="17.100000000000001" customHeight="1" x14ac:dyDescent="0.25">
      <c r="A117" s="27" t="s">
        <v>153</v>
      </c>
      <c r="B117" s="21" t="s">
        <v>279</v>
      </c>
      <c r="C117" s="22">
        <f t="shared" ref="C117:J117" si="51">+C118</f>
        <v>795500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795500</v>
      </c>
    </row>
    <row r="118" spans="1:10" ht="17.100000000000001" customHeight="1" x14ac:dyDescent="0.25">
      <c r="A118" s="28" t="s">
        <v>32</v>
      </c>
      <c r="B118" s="21" t="s">
        <v>279</v>
      </c>
      <c r="C118" s="22">
        <f>+SUM(D118:J118)</f>
        <v>795500</v>
      </c>
      <c r="D118" s="22">
        <f>+SUMIF('TOTAL RECURSOS 2015'!$P:$P,CONCATENATE("O001",$A118,1,$F$8),'TOTAL RECURSOS 2015'!$N:$N)</f>
        <v>0</v>
      </c>
      <c r="E118" s="22">
        <f>+SUMIF('TOTAL RECURSOS 2015'!$P:$P,CONCATENATE("M001",$A118,1,$F$8),'TOTAL RECURSOS 2015'!$N:$N)</f>
        <v>0</v>
      </c>
      <c r="F118" s="22">
        <f>+SUMIF('TOTAL RECURSOS 2015'!$P:$P,CONCATENATE("E006",$A118,1,$F$8),'TOTAL RECURSOS 2015'!$N:$N)</f>
        <v>0</v>
      </c>
      <c r="G118" s="22">
        <f>+SUMIF('TOTAL RECURSOS 2015'!$P:$P,CONCATENATE("K024",$A118,1,$G$8),'TOTAL RECURSOS 2015'!$N:$N)</f>
        <v>0</v>
      </c>
      <c r="H118" s="22">
        <f>+SUMIF('TOTAL RECURSOS 2015'!$P:$P,CONCATENATE("O001",$A118,4,$F$8),'TOTAL RECURSOS 2015'!$N:$N)</f>
        <v>0</v>
      </c>
      <c r="I118" s="22">
        <f>+SUMIF('TOTAL RECURSOS 2015'!$P:$P,CONCATENATE("M001",$A118,4,$F$8),'TOTAL RECURSOS 2015'!$N:$N)</f>
        <v>0</v>
      </c>
      <c r="J118" s="22">
        <f>+SUMIF('TOTAL RECURSOS 2015'!$P:$P,CONCATENATE("E006",$A118,4,$F$8),'TOTAL RECURSOS 2015'!$N:$N)</f>
        <v>795500</v>
      </c>
    </row>
    <row r="119" spans="1:10" ht="17.100000000000001" customHeight="1" x14ac:dyDescent="0.25">
      <c r="A119" s="27" t="s">
        <v>154</v>
      </c>
      <c r="B119" s="21" t="s">
        <v>280</v>
      </c>
      <c r="C119" s="22">
        <f t="shared" ref="C119:J119" si="52">+C120</f>
        <v>91000</v>
      </c>
      <c r="D119" s="22">
        <f t="shared" si="52"/>
        <v>0</v>
      </c>
      <c r="E119" s="22">
        <f t="shared" si="52"/>
        <v>0</v>
      </c>
      <c r="F119" s="22">
        <f t="shared" si="52"/>
        <v>0</v>
      </c>
      <c r="G119" s="22">
        <f t="shared" si="52"/>
        <v>0</v>
      </c>
      <c r="H119" s="22">
        <f t="shared" si="52"/>
        <v>0</v>
      </c>
      <c r="I119" s="22">
        <f t="shared" si="52"/>
        <v>0</v>
      </c>
      <c r="J119" s="22">
        <f t="shared" si="52"/>
        <v>91000</v>
      </c>
    </row>
    <row r="120" spans="1:10" ht="17.100000000000001" customHeight="1" x14ac:dyDescent="0.25">
      <c r="A120" s="28" t="s">
        <v>33</v>
      </c>
      <c r="B120" s="21" t="s">
        <v>280</v>
      </c>
      <c r="C120" s="22">
        <f>+SUM(D120:J120)</f>
        <v>91000</v>
      </c>
      <c r="D120" s="22">
        <f>+SUMIF('TOTAL RECURSOS 2015'!$P:$P,CONCATENATE("O001",$A120,1,$F$8),'TOTAL RECURSOS 2015'!$N:$N)</f>
        <v>0</v>
      </c>
      <c r="E120" s="22">
        <f>+SUMIF('TOTAL RECURSOS 2015'!$P:$P,CONCATENATE("M001",$A120,1,$F$8),'TOTAL RECURSOS 2015'!$N:$N)</f>
        <v>0</v>
      </c>
      <c r="F120" s="22">
        <f>+SUMIF('TOTAL RECURSOS 2015'!$P:$P,CONCATENATE("E006",$A120,1,$F$8),'TOTAL RECURSOS 2015'!$N:$N)</f>
        <v>0</v>
      </c>
      <c r="G120" s="22">
        <f>+SUMIF('TOTAL RECURSOS 2015'!$P:$P,CONCATENATE("K024",$A120,1,$G$8),'TOTAL RECURSOS 2015'!$N:$N)</f>
        <v>0</v>
      </c>
      <c r="H120" s="22">
        <f>+SUMIF('TOTAL RECURSOS 2015'!$P:$P,CONCATENATE("O001",$A120,4,$F$8),'TOTAL RECURSOS 2015'!$N:$N)</f>
        <v>0</v>
      </c>
      <c r="I120" s="22">
        <f>+SUMIF('TOTAL RECURSOS 2015'!$P:$P,CONCATENATE("M001",$A120,4,$F$8),'TOTAL RECURSOS 2015'!$N:$N)</f>
        <v>0</v>
      </c>
      <c r="J120" s="22">
        <f>+SUMIF('TOTAL RECURSOS 2015'!$P:$P,CONCATENATE("E006",$A120,4,$F$8),'TOTAL RECURSOS 2015'!$N:$N)</f>
        <v>91000</v>
      </c>
    </row>
    <row r="121" spans="1:10" ht="17.100000000000001" customHeight="1" x14ac:dyDescent="0.25">
      <c r="A121" s="27" t="s">
        <v>155</v>
      </c>
      <c r="B121" s="21" t="s">
        <v>281</v>
      </c>
      <c r="C121" s="22">
        <f t="shared" ref="C121:J121" si="53">+C122</f>
        <v>1100000</v>
      </c>
      <c r="D121" s="22">
        <f t="shared" si="53"/>
        <v>0</v>
      </c>
      <c r="E121" s="22">
        <f t="shared" si="53"/>
        <v>0</v>
      </c>
      <c r="F121" s="22">
        <f t="shared" si="53"/>
        <v>0</v>
      </c>
      <c r="G121" s="22">
        <f t="shared" si="53"/>
        <v>0</v>
      </c>
      <c r="H121" s="22">
        <f t="shared" si="53"/>
        <v>0</v>
      </c>
      <c r="I121" s="22">
        <f t="shared" si="53"/>
        <v>0</v>
      </c>
      <c r="J121" s="22">
        <f t="shared" si="53"/>
        <v>1100000</v>
      </c>
    </row>
    <row r="122" spans="1:10" ht="17.100000000000001" customHeight="1" x14ac:dyDescent="0.25">
      <c r="A122" s="28" t="s">
        <v>34</v>
      </c>
      <c r="B122" s="21" t="s">
        <v>282</v>
      </c>
      <c r="C122" s="22">
        <f>+SUM(D122:J122)</f>
        <v>1100000</v>
      </c>
      <c r="D122" s="22">
        <f>+SUMIF('TOTAL RECURSOS 2015'!$P:$P,CONCATENATE("O001",$A122,1,$F$8),'TOTAL RECURSOS 2015'!$N:$N)</f>
        <v>0</v>
      </c>
      <c r="E122" s="22">
        <f>+SUMIF('TOTAL RECURSOS 2015'!$P:$P,CONCATENATE("M001",$A122,1,$F$8),'TOTAL RECURSOS 2015'!$N:$N)</f>
        <v>0</v>
      </c>
      <c r="F122" s="22">
        <f>+SUMIF('TOTAL RECURSOS 2015'!$P:$P,CONCATENATE("E006",$A122,1,$F$8),'TOTAL RECURSOS 2015'!$N:$N)</f>
        <v>0</v>
      </c>
      <c r="G122" s="22">
        <f>+SUMIF('TOTAL RECURSOS 2015'!$P:$P,CONCATENATE("K024",$A122,1,$G$8),'TOTAL RECURSOS 2015'!$N:$N)</f>
        <v>0</v>
      </c>
      <c r="H122" s="22">
        <f>+SUMIF('TOTAL RECURSOS 2015'!$P:$P,CONCATENATE("O001",$A122,4,$F$8),'TOTAL RECURSOS 2015'!$N:$N)</f>
        <v>0</v>
      </c>
      <c r="I122" s="22">
        <f>+SUMIF('TOTAL RECURSOS 2015'!$P:$P,CONCATENATE("M001",$A122,4,$F$8),'TOTAL RECURSOS 2015'!$N:$N)</f>
        <v>0</v>
      </c>
      <c r="J122" s="22">
        <f>+SUMIF('TOTAL RECURSOS 2015'!$P:$P,CONCATENATE("E006",$A122,4,$F$8),'TOTAL RECURSOS 2015'!$N:$N)</f>
        <v>1100000</v>
      </c>
    </row>
    <row r="123" spans="1:10" ht="17.100000000000001" customHeight="1" x14ac:dyDescent="0.25">
      <c r="A123" s="27" t="s">
        <v>156</v>
      </c>
      <c r="B123" s="21" t="s">
        <v>283</v>
      </c>
      <c r="C123" s="22">
        <f t="shared" ref="C123:J123" si="54">+C124</f>
        <v>2295000</v>
      </c>
      <c r="D123" s="22">
        <f t="shared" si="54"/>
        <v>0</v>
      </c>
      <c r="E123" s="22">
        <f t="shared" si="54"/>
        <v>0</v>
      </c>
      <c r="F123" s="22">
        <f t="shared" si="54"/>
        <v>0</v>
      </c>
      <c r="G123" s="22">
        <f t="shared" si="54"/>
        <v>0</v>
      </c>
      <c r="H123" s="22">
        <f t="shared" si="54"/>
        <v>0</v>
      </c>
      <c r="I123" s="22">
        <f t="shared" si="54"/>
        <v>0</v>
      </c>
      <c r="J123" s="22">
        <f t="shared" si="54"/>
        <v>2295000</v>
      </c>
    </row>
    <row r="124" spans="1:10" ht="17.100000000000001" customHeight="1" x14ac:dyDescent="0.25">
      <c r="A124" s="28" t="s">
        <v>35</v>
      </c>
      <c r="B124" s="21" t="s">
        <v>283</v>
      </c>
      <c r="C124" s="22">
        <f>+SUM(D124:J124)</f>
        <v>2295000</v>
      </c>
      <c r="D124" s="22">
        <f>+SUMIF('TOTAL RECURSOS 2015'!$P:$P,CONCATENATE("O001",$A124,1,$F$8),'TOTAL RECURSOS 2015'!$N:$N)</f>
        <v>0</v>
      </c>
      <c r="E124" s="22">
        <f>+SUMIF('TOTAL RECURSOS 2015'!$P:$P,CONCATENATE("M001",$A124,1,$F$8),'TOTAL RECURSOS 2015'!$N:$N)</f>
        <v>0</v>
      </c>
      <c r="F124" s="22">
        <f>+SUMIF('TOTAL RECURSOS 2015'!$P:$P,CONCATENATE("E006",$A124,1,$F$8),'TOTAL RECURSOS 2015'!$N:$N)</f>
        <v>0</v>
      </c>
      <c r="G124" s="22">
        <f>+SUMIF('TOTAL RECURSOS 2015'!$P:$P,CONCATENATE("K024",$A124,1,$G$8),'TOTAL RECURSOS 2015'!$N:$N)</f>
        <v>0</v>
      </c>
      <c r="H124" s="22">
        <f>+SUMIF('TOTAL RECURSOS 2015'!$P:$P,CONCATENATE("O001",$A124,4,$F$8),'TOTAL RECURSOS 2015'!$N:$N)</f>
        <v>0</v>
      </c>
      <c r="I124" s="22">
        <f>+SUMIF('TOTAL RECURSOS 2015'!$P:$P,CONCATENATE("M001",$A124,4,$F$8),'TOTAL RECURSOS 2015'!$N:$N)</f>
        <v>0</v>
      </c>
      <c r="J124" s="22">
        <f>+SUMIF('TOTAL RECURSOS 2015'!$P:$P,CONCATENATE("E006",$A124,4,$F$8),'TOTAL RECURSOS 2015'!$N:$N)</f>
        <v>2295000</v>
      </c>
    </row>
    <row r="125" spans="1:10" ht="17.100000000000001" customHeight="1" x14ac:dyDescent="0.25">
      <c r="A125" s="27" t="s">
        <v>157</v>
      </c>
      <c r="B125" s="21" t="s">
        <v>284</v>
      </c>
      <c r="C125" s="22">
        <f t="shared" ref="C125:J125" si="55">+C126</f>
        <v>100000</v>
      </c>
      <c r="D125" s="22">
        <f t="shared" si="55"/>
        <v>0</v>
      </c>
      <c r="E125" s="22">
        <f t="shared" si="55"/>
        <v>0</v>
      </c>
      <c r="F125" s="22">
        <f t="shared" si="55"/>
        <v>0</v>
      </c>
      <c r="G125" s="22">
        <f t="shared" si="55"/>
        <v>0</v>
      </c>
      <c r="H125" s="22">
        <f t="shared" si="55"/>
        <v>0</v>
      </c>
      <c r="I125" s="22">
        <f t="shared" si="55"/>
        <v>0</v>
      </c>
      <c r="J125" s="22">
        <f t="shared" si="55"/>
        <v>100000</v>
      </c>
    </row>
    <row r="126" spans="1:10" ht="17.100000000000001" customHeight="1" x14ac:dyDescent="0.25">
      <c r="A126" s="28" t="s">
        <v>89</v>
      </c>
      <c r="B126" s="21" t="s">
        <v>284</v>
      </c>
      <c r="C126" s="22">
        <f>+SUM(D126:J126)</f>
        <v>100000</v>
      </c>
      <c r="D126" s="22">
        <f>+SUMIF('TOTAL RECURSOS 2015'!$P:$P,CONCATENATE("O001",$A126,1,$F$8),'TOTAL RECURSOS 2015'!$N:$N)</f>
        <v>0</v>
      </c>
      <c r="E126" s="22">
        <f>+SUMIF('TOTAL RECURSOS 2015'!$P:$P,CONCATENATE("M001",$A126,1,$F$8),'TOTAL RECURSOS 2015'!$N:$N)</f>
        <v>0</v>
      </c>
      <c r="F126" s="22">
        <f>+SUMIF('TOTAL RECURSOS 2015'!$P:$P,CONCATENATE("E006",$A126,1,$F$8),'TOTAL RECURSOS 2015'!$N:$N)</f>
        <v>0</v>
      </c>
      <c r="G126" s="22">
        <f>+SUMIF('TOTAL RECURSOS 2015'!$P:$P,CONCATENATE("K024",$A126,1,$G$8),'TOTAL RECURSOS 2015'!$N:$N)</f>
        <v>0</v>
      </c>
      <c r="H126" s="22">
        <f>+SUMIF('TOTAL RECURSOS 2015'!$P:$P,CONCATENATE("O001",$A126,4,$F$8),'TOTAL RECURSOS 2015'!$N:$N)</f>
        <v>0</v>
      </c>
      <c r="I126" s="22">
        <f>+SUMIF('TOTAL RECURSOS 2015'!$P:$P,CONCATENATE("M001",$A126,4,$F$8),'TOTAL RECURSOS 2015'!$N:$N)</f>
        <v>0</v>
      </c>
      <c r="J126" s="22">
        <f>+SUMIF('TOTAL RECURSOS 2015'!$P:$P,CONCATENATE("E006",$A126,4,$F$8),'TOTAL RECURSOS 2015'!$N:$N)</f>
        <v>100000</v>
      </c>
    </row>
    <row r="127" spans="1:10" ht="17.100000000000001" customHeight="1" x14ac:dyDescent="0.25">
      <c r="A127" s="27" t="s">
        <v>158</v>
      </c>
      <c r="B127" s="21" t="s">
        <v>285</v>
      </c>
      <c r="C127" s="22">
        <f t="shared" ref="C127:J127" si="56">+C128</f>
        <v>702000</v>
      </c>
      <c r="D127" s="22">
        <f t="shared" si="56"/>
        <v>0</v>
      </c>
      <c r="E127" s="22">
        <f t="shared" si="56"/>
        <v>0</v>
      </c>
      <c r="F127" s="22">
        <f t="shared" si="56"/>
        <v>0</v>
      </c>
      <c r="G127" s="22">
        <f t="shared" si="56"/>
        <v>0</v>
      </c>
      <c r="H127" s="22">
        <f t="shared" si="56"/>
        <v>0</v>
      </c>
      <c r="I127" s="22">
        <f t="shared" si="56"/>
        <v>0</v>
      </c>
      <c r="J127" s="22">
        <f t="shared" si="56"/>
        <v>702000</v>
      </c>
    </row>
    <row r="128" spans="1:10" ht="17.100000000000001" customHeight="1" x14ac:dyDescent="0.25">
      <c r="A128" s="28" t="s">
        <v>36</v>
      </c>
      <c r="B128" s="21" t="s">
        <v>285</v>
      </c>
      <c r="C128" s="22">
        <f>+SUM(D128:J128)</f>
        <v>702000</v>
      </c>
      <c r="D128" s="22">
        <f>+SUMIF('TOTAL RECURSOS 2015'!$P:$P,CONCATENATE("O001",$A128,1,$F$8),'TOTAL RECURSOS 2015'!$N:$N)</f>
        <v>0</v>
      </c>
      <c r="E128" s="22">
        <f>+SUMIF('TOTAL RECURSOS 2015'!$P:$P,CONCATENATE("M001",$A128,1,$F$8),'TOTAL RECURSOS 2015'!$N:$N)</f>
        <v>0</v>
      </c>
      <c r="F128" s="22">
        <f>+SUMIF('TOTAL RECURSOS 2015'!$P:$P,CONCATENATE("E006",$A128,1,$F$8),'TOTAL RECURSOS 2015'!$N:$N)</f>
        <v>0</v>
      </c>
      <c r="G128" s="22">
        <f>+SUMIF('TOTAL RECURSOS 2015'!$P:$P,CONCATENATE("K024",$A128,1,$G$8),'TOTAL RECURSOS 2015'!$N:$N)</f>
        <v>0</v>
      </c>
      <c r="H128" s="22">
        <f>+SUMIF('TOTAL RECURSOS 2015'!$P:$P,CONCATENATE("O001",$A128,4,$F$8),'TOTAL RECURSOS 2015'!$N:$N)</f>
        <v>0</v>
      </c>
      <c r="I128" s="22">
        <f>+SUMIF('TOTAL RECURSOS 2015'!$P:$P,CONCATENATE("M001",$A128,4,$F$8),'TOTAL RECURSOS 2015'!$N:$N)</f>
        <v>0</v>
      </c>
      <c r="J128" s="22">
        <f>+SUMIF('TOTAL RECURSOS 2015'!$P:$P,CONCATENATE("E006",$A128,4,$F$8),'TOTAL RECURSOS 2015'!$N:$N)</f>
        <v>702000</v>
      </c>
    </row>
    <row r="129" spans="1:10" ht="17.100000000000001" customHeight="1" x14ac:dyDescent="0.25">
      <c r="A129" s="27" t="s">
        <v>159</v>
      </c>
      <c r="B129" s="21" t="s">
        <v>286</v>
      </c>
      <c r="C129" s="22">
        <f t="shared" ref="C129:J129" si="57">+C130</f>
        <v>242000</v>
      </c>
      <c r="D129" s="22">
        <f t="shared" si="57"/>
        <v>0</v>
      </c>
      <c r="E129" s="22">
        <f t="shared" si="57"/>
        <v>0</v>
      </c>
      <c r="F129" s="22">
        <f t="shared" si="57"/>
        <v>0</v>
      </c>
      <c r="G129" s="22">
        <f t="shared" si="57"/>
        <v>0</v>
      </c>
      <c r="H129" s="22">
        <f t="shared" si="57"/>
        <v>0</v>
      </c>
      <c r="I129" s="22">
        <f t="shared" si="57"/>
        <v>0</v>
      </c>
      <c r="J129" s="22">
        <f t="shared" si="57"/>
        <v>242000</v>
      </c>
    </row>
    <row r="130" spans="1:10" ht="17.100000000000001" customHeight="1" x14ac:dyDescent="0.25">
      <c r="A130" s="28" t="s">
        <v>90</v>
      </c>
      <c r="B130" s="21" t="s">
        <v>286</v>
      </c>
      <c r="C130" s="22">
        <f>+SUM(D130:J130)</f>
        <v>242000</v>
      </c>
      <c r="D130" s="22">
        <f>+SUMIF('TOTAL RECURSOS 2015'!$P:$P,CONCATENATE("O001",$A130,1,$F$8),'TOTAL RECURSOS 2015'!$N:$N)</f>
        <v>0</v>
      </c>
      <c r="E130" s="22">
        <f>+SUMIF('TOTAL RECURSOS 2015'!$P:$P,CONCATENATE("M001",$A130,1,$F$8),'TOTAL RECURSOS 2015'!$N:$N)</f>
        <v>0</v>
      </c>
      <c r="F130" s="22">
        <f>+SUMIF('TOTAL RECURSOS 2015'!$P:$P,CONCATENATE("E006",$A130,1,$F$8),'TOTAL RECURSOS 2015'!$N:$N)</f>
        <v>0</v>
      </c>
      <c r="G130" s="22">
        <f>+SUMIF('TOTAL RECURSOS 2015'!$P:$P,CONCATENATE("K024",$A130,1,$G$8),'TOTAL RECURSOS 2015'!$N:$N)</f>
        <v>0</v>
      </c>
      <c r="H130" s="22">
        <f>+SUMIF('TOTAL RECURSOS 2015'!$P:$P,CONCATENATE("O001",$A130,4,$F$8),'TOTAL RECURSOS 2015'!$N:$N)</f>
        <v>0</v>
      </c>
      <c r="I130" s="22">
        <f>+SUMIF('TOTAL RECURSOS 2015'!$P:$P,CONCATENATE("M001",$A130,4,$F$8),'TOTAL RECURSOS 2015'!$N:$N)</f>
        <v>0</v>
      </c>
      <c r="J130" s="22">
        <f>+SUMIF('TOTAL RECURSOS 2015'!$P:$P,CONCATENATE("E006",$A130,4,$F$8),'TOTAL RECURSOS 2015'!$N:$N)</f>
        <v>242000</v>
      </c>
    </row>
    <row r="131" spans="1:10" s="9" customFormat="1" ht="17.100000000000001" customHeight="1" x14ac:dyDescent="0.2">
      <c r="A131" s="23">
        <v>3000</v>
      </c>
      <c r="B131" s="24" t="s">
        <v>287</v>
      </c>
      <c r="C131" s="18">
        <f t="shared" ref="C131:J131" si="58">+C132+C150+C161+C182+C191+C209+C223+C230</f>
        <v>199495815</v>
      </c>
      <c r="D131" s="18">
        <f t="shared" si="58"/>
        <v>344102</v>
      </c>
      <c r="E131" s="18">
        <f t="shared" si="58"/>
        <v>615007</v>
      </c>
      <c r="F131" s="18">
        <f t="shared" si="58"/>
        <v>143773345</v>
      </c>
      <c r="G131" s="18">
        <f t="shared" si="58"/>
        <v>0</v>
      </c>
      <c r="H131" s="18">
        <f t="shared" si="58"/>
        <v>319778</v>
      </c>
      <c r="I131" s="18">
        <f t="shared" si="58"/>
        <v>1998707</v>
      </c>
      <c r="J131" s="18">
        <f t="shared" si="58"/>
        <v>52444876</v>
      </c>
    </row>
    <row r="132" spans="1:10" s="9" customFormat="1" ht="17.100000000000001" customHeight="1" x14ac:dyDescent="0.2">
      <c r="A132" s="26">
        <v>3100</v>
      </c>
      <c r="B132" s="19" t="s">
        <v>288</v>
      </c>
      <c r="C132" s="20">
        <f t="shared" ref="C132:J132" si="59">+C133+C135+C137+C139+C141+C144+C146+C148</f>
        <v>22069839</v>
      </c>
      <c r="D132" s="20">
        <f t="shared" si="59"/>
        <v>80000</v>
      </c>
      <c r="E132" s="20">
        <f t="shared" si="59"/>
        <v>0</v>
      </c>
      <c r="F132" s="20">
        <f t="shared" si="59"/>
        <v>19164291</v>
      </c>
      <c r="G132" s="20">
        <f t="shared" si="59"/>
        <v>0</v>
      </c>
      <c r="H132" s="20">
        <f t="shared" si="59"/>
        <v>33980</v>
      </c>
      <c r="I132" s="20">
        <f t="shared" si="59"/>
        <v>83488</v>
      </c>
      <c r="J132" s="20">
        <f t="shared" si="59"/>
        <v>2708080</v>
      </c>
    </row>
    <row r="133" spans="1:10" ht="17.100000000000001" customHeight="1" x14ac:dyDescent="0.25">
      <c r="A133" s="27" t="s">
        <v>160</v>
      </c>
      <c r="B133" s="21" t="s">
        <v>289</v>
      </c>
      <c r="C133" s="22">
        <f t="shared" ref="C133:J133" si="60">+C134</f>
        <v>11442000</v>
      </c>
      <c r="D133" s="22">
        <f t="shared" si="60"/>
        <v>80000</v>
      </c>
      <c r="E133" s="22">
        <f t="shared" si="60"/>
        <v>0</v>
      </c>
      <c r="F133" s="22">
        <f t="shared" si="60"/>
        <v>11362000</v>
      </c>
      <c r="G133" s="22">
        <f t="shared" si="60"/>
        <v>0</v>
      </c>
      <c r="H133" s="22">
        <f t="shared" si="60"/>
        <v>0</v>
      </c>
      <c r="I133" s="22">
        <f t="shared" si="60"/>
        <v>0</v>
      </c>
      <c r="J133" s="22">
        <f t="shared" si="60"/>
        <v>0</v>
      </c>
    </row>
    <row r="134" spans="1:10" ht="17.100000000000001" customHeight="1" x14ac:dyDescent="0.25">
      <c r="A134" s="28" t="s">
        <v>18</v>
      </c>
      <c r="B134" s="21" t="s">
        <v>290</v>
      </c>
      <c r="C134" s="22">
        <f>+SUM(D134:J134)</f>
        <v>11442000</v>
      </c>
      <c r="D134" s="22">
        <f>+SUMIF('TOTAL RECURSOS 2015'!$P:$P,CONCATENATE("O001",$A134,1,$F$8),'TOTAL RECURSOS 2015'!$N:$N)</f>
        <v>80000</v>
      </c>
      <c r="E134" s="22">
        <f>+SUMIF('TOTAL RECURSOS 2015'!$P:$P,CONCATENATE("M001",$A134,1,$F$8),'TOTAL RECURSOS 2015'!$N:$N)</f>
        <v>0</v>
      </c>
      <c r="F134" s="22">
        <f>+SUMIF('TOTAL RECURSOS 2015'!$P:$P,CONCATENATE("E006",$A134,1,$F$8),'TOTAL RECURSOS 2015'!$N:$N)</f>
        <v>11362000</v>
      </c>
      <c r="G134" s="22">
        <f>+SUMIF('TOTAL RECURSOS 2015'!$P:$P,CONCATENATE("K024",$A134,1,$G$8),'TOTAL RECURSOS 2015'!$N:$N)</f>
        <v>0</v>
      </c>
      <c r="H134" s="22">
        <f>+SUMIF('TOTAL RECURSOS 2015'!$P:$P,CONCATENATE("O001",$A134,4,$F$8),'TOTAL RECURSOS 2015'!$N:$N)</f>
        <v>0</v>
      </c>
      <c r="I134" s="22">
        <f>+SUMIF('TOTAL RECURSOS 2015'!$P:$P,CONCATENATE("M001",$A134,4,$F$8),'TOTAL RECURSOS 2015'!$N:$N)</f>
        <v>0</v>
      </c>
      <c r="J134" s="22">
        <f>+SUMIF('TOTAL RECURSOS 2015'!$P:$P,CONCATENATE("E006",$A134,4,$F$8),'TOTAL RECURSOS 2015'!$N:$N)</f>
        <v>0</v>
      </c>
    </row>
    <row r="135" spans="1:10" ht="17.100000000000001" customHeight="1" x14ac:dyDescent="0.25">
      <c r="A135" s="27" t="s">
        <v>161</v>
      </c>
      <c r="B135" s="21" t="s">
        <v>291</v>
      </c>
      <c r="C135" s="22">
        <f t="shared" ref="C135:J135" si="61">+C136</f>
        <v>7802291</v>
      </c>
      <c r="D135" s="22">
        <f t="shared" si="61"/>
        <v>0</v>
      </c>
      <c r="E135" s="22">
        <f t="shared" si="61"/>
        <v>0</v>
      </c>
      <c r="F135" s="22">
        <f t="shared" si="61"/>
        <v>7802291</v>
      </c>
      <c r="G135" s="22">
        <f t="shared" si="61"/>
        <v>0</v>
      </c>
      <c r="H135" s="22">
        <f t="shared" si="61"/>
        <v>0</v>
      </c>
      <c r="I135" s="22">
        <f t="shared" si="61"/>
        <v>0</v>
      </c>
      <c r="J135" s="22">
        <f t="shared" si="61"/>
        <v>0</v>
      </c>
    </row>
    <row r="136" spans="1:10" ht="17.100000000000001" customHeight="1" x14ac:dyDescent="0.25">
      <c r="A136" s="28" t="s">
        <v>19</v>
      </c>
      <c r="B136" s="21" t="s">
        <v>292</v>
      </c>
      <c r="C136" s="22">
        <f>+SUM(D136:J136)</f>
        <v>7802291</v>
      </c>
      <c r="D136" s="22">
        <f>+SUMIF('TOTAL RECURSOS 2015'!$P:$P,CONCATENATE("O001",$A136,1,$F$8),'TOTAL RECURSOS 2015'!$N:$N)</f>
        <v>0</v>
      </c>
      <c r="E136" s="22">
        <f>+SUMIF('TOTAL RECURSOS 2015'!$P:$P,CONCATENATE("M001",$A136,1,$F$8),'TOTAL RECURSOS 2015'!$N:$N)</f>
        <v>0</v>
      </c>
      <c r="F136" s="22">
        <f>+SUMIF('TOTAL RECURSOS 2015'!$P:$P,CONCATENATE("E006",$A136,1,$F$8),'TOTAL RECURSOS 2015'!$N:$N)</f>
        <v>7802291</v>
      </c>
      <c r="G136" s="22">
        <f>+SUMIF('TOTAL RECURSOS 2015'!$P:$P,CONCATENATE("K024",$A136,1,$G$8),'TOTAL RECURSOS 2015'!$N:$N)</f>
        <v>0</v>
      </c>
      <c r="H136" s="22">
        <f>+SUMIF('TOTAL RECURSOS 2015'!$P:$P,CONCATENATE("O001",$A136,4,$F$8),'TOTAL RECURSOS 2015'!$N:$N)</f>
        <v>0</v>
      </c>
      <c r="I136" s="22">
        <f>+SUMIF('TOTAL RECURSOS 2015'!$P:$P,CONCATENATE("M001",$A136,4,$F$8),'TOTAL RECURSOS 2015'!$N:$N)</f>
        <v>0</v>
      </c>
      <c r="J136" s="22">
        <f>+SUMIF('TOTAL RECURSOS 2015'!$P:$P,CONCATENATE("E006",$A136,4,$F$8),'TOTAL RECURSOS 2015'!$N:$N)</f>
        <v>0</v>
      </c>
    </row>
    <row r="137" spans="1:10" ht="17.100000000000001" customHeight="1" x14ac:dyDescent="0.25">
      <c r="A137" s="27" t="s">
        <v>162</v>
      </c>
      <c r="B137" s="21" t="s">
        <v>293</v>
      </c>
      <c r="C137" s="22">
        <f t="shared" ref="C137:J137" si="62">+C138</f>
        <v>1607000</v>
      </c>
      <c r="D137" s="22">
        <f t="shared" si="62"/>
        <v>0</v>
      </c>
      <c r="E137" s="22">
        <f t="shared" si="62"/>
        <v>0</v>
      </c>
      <c r="F137" s="22">
        <f t="shared" si="62"/>
        <v>0</v>
      </c>
      <c r="G137" s="22">
        <f t="shared" si="62"/>
        <v>0</v>
      </c>
      <c r="H137" s="22">
        <f t="shared" si="62"/>
        <v>1000</v>
      </c>
      <c r="I137" s="22">
        <f t="shared" si="62"/>
        <v>6000</v>
      </c>
      <c r="J137" s="22">
        <f t="shared" si="62"/>
        <v>1600000</v>
      </c>
    </row>
    <row r="138" spans="1:10" ht="17.100000000000001" customHeight="1" x14ac:dyDescent="0.25">
      <c r="A138" s="28" t="s">
        <v>37</v>
      </c>
      <c r="B138" s="21" t="s">
        <v>294</v>
      </c>
      <c r="C138" s="22">
        <f>+SUM(D138:J138)</f>
        <v>1607000</v>
      </c>
      <c r="D138" s="22">
        <f>+SUMIF('TOTAL RECURSOS 2015'!$P:$P,CONCATENATE("O001",$A138,1,$F$8),'TOTAL RECURSOS 2015'!$N:$N)</f>
        <v>0</v>
      </c>
      <c r="E138" s="22">
        <f>+SUMIF('TOTAL RECURSOS 2015'!$P:$P,CONCATENATE("M001",$A138,1,$F$8),'TOTAL RECURSOS 2015'!$N:$N)</f>
        <v>0</v>
      </c>
      <c r="F138" s="22">
        <f>+SUMIF('TOTAL RECURSOS 2015'!$P:$P,CONCATENATE("E006",$A138,1,$F$8),'TOTAL RECURSOS 2015'!$N:$N)</f>
        <v>0</v>
      </c>
      <c r="G138" s="22">
        <f>+SUMIF('TOTAL RECURSOS 2015'!$P:$P,CONCATENATE("K024",$A138,1,$G$8),'TOTAL RECURSOS 2015'!$N:$N)</f>
        <v>0</v>
      </c>
      <c r="H138" s="22">
        <f>+SUMIF('TOTAL RECURSOS 2015'!$P:$P,CONCATENATE("O001",$A138,4,$F$8),'TOTAL RECURSOS 2015'!$N:$N)</f>
        <v>1000</v>
      </c>
      <c r="I138" s="22">
        <f>+SUMIF('TOTAL RECURSOS 2015'!$P:$P,CONCATENATE("M001",$A138,4,$F$8),'TOTAL RECURSOS 2015'!$N:$N)</f>
        <v>6000</v>
      </c>
      <c r="J138" s="22">
        <f>+SUMIF('TOTAL RECURSOS 2015'!$P:$P,CONCATENATE("E006",$A138,4,$F$8),'TOTAL RECURSOS 2015'!$N:$N)</f>
        <v>1600000</v>
      </c>
    </row>
    <row r="139" spans="1:10" ht="17.100000000000001" customHeight="1" x14ac:dyDescent="0.25">
      <c r="A139" s="27" t="s">
        <v>163</v>
      </c>
      <c r="B139" s="21" t="s">
        <v>295</v>
      </c>
      <c r="C139" s="22">
        <f t="shared" ref="C139:J139" si="63">+C140</f>
        <v>271300</v>
      </c>
      <c r="D139" s="22">
        <f t="shared" si="63"/>
        <v>0</v>
      </c>
      <c r="E139" s="22">
        <f t="shared" si="63"/>
        <v>0</v>
      </c>
      <c r="F139" s="22">
        <f t="shared" si="63"/>
        <v>0</v>
      </c>
      <c r="G139" s="22">
        <f t="shared" si="63"/>
        <v>0</v>
      </c>
      <c r="H139" s="22">
        <f t="shared" si="63"/>
        <v>7446</v>
      </c>
      <c r="I139" s="22">
        <f t="shared" si="63"/>
        <v>20456</v>
      </c>
      <c r="J139" s="22">
        <f t="shared" si="63"/>
        <v>243398</v>
      </c>
    </row>
    <row r="140" spans="1:10" ht="17.100000000000001" customHeight="1" x14ac:dyDescent="0.25">
      <c r="A140" s="28" t="s">
        <v>50</v>
      </c>
      <c r="B140" s="21" t="s">
        <v>296</v>
      </c>
      <c r="C140" s="22">
        <f>+SUM(D140:J140)</f>
        <v>271300</v>
      </c>
      <c r="D140" s="22">
        <f>+SUMIF('TOTAL RECURSOS 2015'!$P:$P,CONCATENATE("O001",$A140,1,$F$8),'TOTAL RECURSOS 2015'!$N:$N)</f>
        <v>0</v>
      </c>
      <c r="E140" s="22">
        <f>+SUMIF('TOTAL RECURSOS 2015'!$P:$P,CONCATENATE("M001",$A140,1,$F$8),'TOTAL RECURSOS 2015'!$N:$N)</f>
        <v>0</v>
      </c>
      <c r="F140" s="22">
        <f>+SUMIF('TOTAL RECURSOS 2015'!$P:$P,CONCATENATE("E006",$A140,1,$F$8),'TOTAL RECURSOS 2015'!$N:$N)</f>
        <v>0</v>
      </c>
      <c r="G140" s="22">
        <f>+SUMIF('TOTAL RECURSOS 2015'!$P:$P,CONCATENATE("K024",$A140,1,$G$8),'TOTAL RECURSOS 2015'!$N:$N)</f>
        <v>0</v>
      </c>
      <c r="H140" s="22">
        <f>+SUMIF('TOTAL RECURSOS 2015'!$P:$P,CONCATENATE("O001",$A140,4,$F$8),'TOTAL RECURSOS 2015'!$N:$N)</f>
        <v>7446</v>
      </c>
      <c r="I140" s="22">
        <f>+SUMIF('TOTAL RECURSOS 2015'!$P:$P,CONCATENATE("M001",$A140,4,$F$8),'TOTAL RECURSOS 2015'!$N:$N)</f>
        <v>20456</v>
      </c>
      <c r="J140" s="22">
        <f>+SUMIF('TOTAL RECURSOS 2015'!$P:$P,CONCATENATE("E006",$A140,4,$F$8),'TOTAL RECURSOS 2015'!$N:$N)</f>
        <v>243398</v>
      </c>
    </row>
    <row r="141" spans="1:10" ht="17.100000000000001" customHeight="1" x14ac:dyDescent="0.25">
      <c r="A141" s="27" t="s">
        <v>164</v>
      </c>
      <c r="B141" s="21" t="s">
        <v>297</v>
      </c>
      <c r="C141" s="22">
        <f t="shared" ref="C141:J141" si="64">+C142+C143</f>
        <v>299969</v>
      </c>
      <c r="D141" s="22">
        <f t="shared" si="64"/>
        <v>0</v>
      </c>
      <c r="E141" s="22">
        <f t="shared" si="64"/>
        <v>0</v>
      </c>
      <c r="F141" s="22">
        <f t="shared" si="64"/>
        <v>0</v>
      </c>
      <c r="G141" s="22">
        <f t="shared" si="64"/>
        <v>0</v>
      </c>
      <c r="H141" s="22">
        <f t="shared" si="64"/>
        <v>15000</v>
      </c>
      <c r="I141" s="22">
        <f t="shared" si="64"/>
        <v>29794</v>
      </c>
      <c r="J141" s="22">
        <f t="shared" si="64"/>
        <v>255175</v>
      </c>
    </row>
    <row r="142" spans="1:10" ht="17.100000000000001" customHeight="1" x14ac:dyDescent="0.25">
      <c r="A142" s="28" t="s">
        <v>51</v>
      </c>
      <c r="B142" s="21" t="s">
        <v>298</v>
      </c>
      <c r="C142" s="22">
        <f>+SUM(D142:J142)</f>
        <v>299969</v>
      </c>
      <c r="D142" s="22">
        <f>+SUMIF('TOTAL RECURSOS 2015'!$P:$P,CONCATENATE("O001",$A142,1,$F$8),'TOTAL RECURSOS 2015'!$N:$N)</f>
        <v>0</v>
      </c>
      <c r="E142" s="22">
        <f>+SUMIF('TOTAL RECURSOS 2015'!$P:$P,CONCATENATE("M001",$A142,1,$F$8),'TOTAL RECURSOS 2015'!$N:$N)</f>
        <v>0</v>
      </c>
      <c r="F142" s="22">
        <f>+SUMIF('TOTAL RECURSOS 2015'!$P:$P,CONCATENATE("E006",$A142,1,$F$8),'TOTAL RECURSOS 2015'!$N:$N)</f>
        <v>0</v>
      </c>
      <c r="G142" s="22">
        <f>+SUMIF('TOTAL RECURSOS 2015'!$P:$P,CONCATENATE("K024",$A142,1,$G$8),'TOTAL RECURSOS 2015'!$N:$N)</f>
        <v>0</v>
      </c>
      <c r="H142" s="22">
        <f>+SUMIF('TOTAL RECURSOS 2015'!$P:$P,CONCATENATE("O001",$A142,4,$F$8),'TOTAL RECURSOS 2015'!$N:$N)</f>
        <v>15000</v>
      </c>
      <c r="I142" s="22">
        <f>+SUMIF('TOTAL RECURSOS 2015'!$P:$P,CONCATENATE("M001",$A142,4,$F$8),'TOTAL RECURSOS 2015'!$N:$N)</f>
        <v>29794</v>
      </c>
      <c r="J142" s="22">
        <f>+SUMIF('TOTAL RECURSOS 2015'!$P:$P,CONCATENATE("E006",$A142,4,$F$8),'TOTAL RECURSOS 2015'!$N:$N)</f>
        <v>255175</v>
      </c>
    </row>
    <row r="143" spans="1:10" ht="17.100000000000001" customHeight="1" x14ac:dyDescent="0.25">
      <c r="A143" s="28" t="s">
        <v>91</v>
      </c>
      <c r="B143" s="21" t="s">
        <v>299</v>
      </c>
      <c r="C143" s="22">
        <f>+SUM(D143:J143)</f>
        <v>0</v>
      </c>
      <c r="D143" s="22">
        <f>+SUMIF('TOTAL RECURSOS 2015'!$P:$P,CONCATENATE("O001",$A143,1,$F$8),'TOTAL RECURSOS 2015'!$N:$N)</f>
        <v>0</v>
      </c>
      <c r="E143" s="22">
        <f>+SUMIF('TOTAL RECURSOS 2015'!$P:$P,CONCATENATE("M001",$A143,1,$F$8),'TOTAL RECURSOS 2015'!$N:$N)</f>
        <v>0</v>
      </c>
      <c r="F143" s="22">
        <f>+SUMIF('TOTAL RECURSOS 2015'!$P:$P,CONCATENATE("E006",$A143,1,$F$8),'TOTAL RECURSOS 2015'!$N:$N)</f>
        <v>0</v>
      </c>
      <c r="G143" s="22">
        <f>+SUMIF('TOTAL RECURSOS 2015'!$P:$P,CONCATENATE("K024",$A143,1,$G$8),'TOTAL RECURSOS 2015'!$N:$N)</f>
        <v>0</v>
      </c>
      <c r="H143" s="22">
        <f>+SUMIF('TOTAL RECURSOS 2015'!$P:$P,CONCATENATE("O001",$A143,4,$F$8),'TOTAL RECURSOS 2015'!$N:$N)</f>
        <v>0</v>
      </c>
      <c r="I143" s="22">
        <f>+SUMIF('TOTAL RECURSOS 2015'!$P:$P,CONCATENATE("M001",$A143,4,$F$8),'TOTAL RECURSOS 2015'!$N:$N)</f>
        <v>0</v>
      </c>
      <c r="J143" s="22">
        <f>+SUMIF('TOTAL RECURSOS 2015'!$P:$P,CONCATENATE("E006",$A143,4,$F$8),'TOTAL RECURSOS 2015'!$N:$N)</f>
        <v>0</v>
      </c>
    </row>
    <row r="144" spans="1:10" ht="17.100000000000001" customHeight="1" x14ac:dyDescent="0.25">
      <c r="A144" s="27" t="s">
        <v>165</v>
      </c>
      <c r="B144" s="21" t="s">
        <v>300</v>
      </c>
      <c r="C144" s="22">
        <f t="shared" ref="C144:J144" si="65">+C145</f>
        <v>306279</v>
      </c>
      <c r="D144" s="22">
        <f t="shared" si="65"/>
        <v>0</v>
      </c>
      <c r="E144" s="22">
        <f t="shared" si="65"/>
        <v>0</v>
      </c>
      <c r="F144" s="22">
        <f t="shared" si="65"/>
        <v>0</v>
      </c>
      <c r="G144" s="22">
        <f t="shared" si="65"/>
        <v>0</v>
      </c>
      <c r="H144" s="22">
        <f t="shared" si="65"/>
        <v>9534</v>
      </c>
      <c r="I144" s="22">
        <f t="shared" si="65"/>
        <v>25238</v>
      </c>
      <c r="J144" s="22">
        <f t="shared" si="65"/>
        <v>271507</v>
      </c>
    </row>
    <row r="145" spans="1:10" ht="17.100000000000001" customHeight="1" x14ac:dyDescent="0.25">
      <c r="A145" s="28" t="s">
        <v>38</v>
      </c>
      <c r="B145" s="21" t="s">
        <v>301</v>
      </c>
      <c r="C145" s="22">
        <f>+SUM(D145:J145)</f>
        <v>306279</v>
      </c>
      <c r="D145" s="22">
        <f>+SUMIF('TOTAL RECURSOS 2015'!$P:$P,CONCATENATE("O001",$A145,1,$F$8),'TOTAL RECURSOS 2015'!$N:$N)</f>
        <v>0</v>
      </c>
      <c r="E145" s="22">
        <f>+SUMIF('TOTAL RECURSOS 2015'!$P:$P,CONCATENATE("M001",$A145,1,$F$8),'TOTAL RECURSOS 2015'!$N:$N)</f>
        <v>0</v>
      </c>
      <c r="F145" s="22">
        <f>+SUMIF('TOTAL RECURSOS 2015'!$P:$P,CONCATENATE("E006",$A145,1,$F$8),'TOTAL RECURSOS 2015'!$N:$N)</f>
        <v>0</v>
      </c>
      <c r="G145" s="22">
        <f>+SUMIF('TOTAL RECURSOS 2015'!$P:$P,CONCATENATE("K024",$A145,1,$G$8),'TOTAL RECURSOS 2015'!$N:$N)</f>
        <v>0</v>
      </c>
      <c r="H145" s="22">
        <f>+SUMIF('TOTAL RECURSOS 2015'!$P:$P,CONCATENATE("O001",$A145,4,$F$8),'TOTAL RECURSOS 2015'!$N:$N)</f>
        <v>9534</v>
      </c>
      <c r="I145" s="22">
        <f>+SUMIF('TOTAL RECURSOS 2015'!$P:$P,CONCATENATE("M001",$A145,4,$F$8),'TOTAL RECURSOS 2015'!$N:$N)</f>
        <v>25238</v>
      </c>
      <c r="J145" s="22">
        <f>+SUMIF('TOTAL RECURSOS 2015'!$P:$P,CONCATENATE("E006",$A145,4,$F$8),'TOTAL RECURSOS 2015'!$N:$N)</f>
        <v>271507</v>
      </c>
    </row>
    <row r="146" spans="1:10" ht="17.100000000000001" customHeight="1" x14ac:dyDescent="0.25">
      <c r="A146" s="27" t="s">
        <v>166</v>
      </c>
      <c r="B146" s="21" t="s">
        <v>302</v>
      </c>
      <c r="C146" s="22">
        <f t="shared" ref="C146:J146" si="66">+C147</f>
        <v>341000</v>
      </c>
      <c r="D146" s="22">
        <f t="shared" si="66"/>
        <v>0</v>
      </c>
      <c r="E146" s="22">
        <f t="shared" si="66"/>
        <v>0</v>
      </c>
      <c r="F146" s="22">
        <f t="shared" si="66"/>
        <v>0</v>
      </c>
      <c r="G146" s="22">
        <f t="shared" si="66"/>
        <v>0</v>
      </c>
      <c r="H146" s="22">
        <f t="shared" si="66"/>
        <v>1000</v>
      </c>
      <c r="I146" s="22">
        <f t="shared" si="66"/>
        <v>2000</v>
      </c>
      <c r="J146" s="22">
        <f t="shared" si="66"/>
        <v>338000</v>
      </c>
    </row>
    <row r="147" spans="1:10" ht="17.100000000000001" customHeight="1" x14ac:dyDescent="0.25">
      <c r="A147" s="28" t="s">
        <v>52</v>
      </c>
      <c r="B147" s="21" t="s">
        <v>303</v>
      </c>
      <c r="C147" s="22">
        <f>+SUM(D147:J147)</f>
        <v>341000</v>
      </c>
      <c r="D147" s="22">
        <f>+SUMIF('TOTAL RECURSOS 2015'!$P:$P,CONCATENATE("O001",$A147,1,$F$8),'TOTAL RECURSOS 2015'!$N:$N)</f>
        <v>0</v>
      </c>
      <c r="E147" s="22">
        <f>+SUMIF('TOTAL RECURSOS 2015'!$P:$P,CONCATENATE("M001",$A147,1,$F$8),'TOTAL RECURSOS 2015'!$N:$N)</f>
        <v>0</v>
      </c>
      <c r="F147" s="22">
        <f>+SUMIF('TOTAL RECURSOS 2015'!$P:$P,CONCATENATE("E006",$A147,1,$F$8),'TOTAL RECURSOS 2015'!$N:$N)</f>
        <v>0</v>
      </c>
      <c r="G147" s="22">
        <f>+SUMIF('TOTAL RECURSOS 2015'!$P:$P,CONCATENATE("K024",$A147,1,$G$8),'TOTAL RECURSOS 2015'!$N:$N)</f>
        <v>0</v>
      </c>
      <c r="H147" s="22">
        <f>+SUMIF('TOTAL RECURSOS 2015'!$P:$P,CONCATENATE("O001",$A147,4,$F$8),'TOTAL RECURSOS 2015'!$N:$N)</f>
        <v>1000</v>
      </c>
      <c r="I147" s="22">
        <f>+SUMIF('TOTAL RECURSOS 2015'!$P:$P,CONCATENATE("M001",$A147,4,$F$8),'TOTAL RECURSOS 2015'!$N:$N)</f>
        <v>2000</v>
      </c>
      <c r="J147" s="22">
        <f>+SUMIF('TOTAL RECURSOS 2015'!$P:$P,CONCATENATE("E006",$A147,4,$F$8),'TOTAL RECURSOS 2015'!$N:$N)</f>
        <v>338000</v>
      </c>
    </row>
    <row r="148" spans="1:10" ht="17.100000000000001" customHeight="1" x14ac:dyDescent="0.25">
      <c r="A148" s="27" t="s">
        <v>167</v>
      </c>
      <c r="B148" s="21" t="s">
        <v>304</v>
      </c>
      <c r="C148" s="22">
        <f>+C149</f>
        <v>0</v>
      </c>
      <c r="D148" s="22">
        <f>+SUMIF('TOTAL RECURSOS 2015'!$P:$P,CONCATENATE("O001",$A148,1,$F$8),'TOTAL RECURSOS 2015'!$N:$N)</f>
        <v>0</v>
      </c>
      <c r="E148" s="22">
        <f>+SUMIF('TOTAL RECURSOS 2015'!$P:$P,CONCATENATE("M001",$A148,1,$F$8),'TOTAL RECURSOS 2015'!$N:$N)</f>
        <v>0</v>
      </c>
      <c r="F148" s="22">
        <f>+SUMIF('TOTAL RECURSOS 2015'!$P:$P,CONCATENATE("E006",$A148,1,$F$8),'TOTAL RECURSOS 2015'!$N:$N)</f>
        <v>0</v>
      </c>
      <c r="G148" s="22">
        <f>+SUMIF('TOTAL RECURSOS 2015'!$P:$P,CONCATENATE("K024",$A148,1,$G$8),'TOTAL RECURSOS 2015'!$N:$N)</f>
        <v>0</v>
      </c>
      <c r="H148" s="22">
        <f>+SUMIF('TOTAL RECURSOS 2015'!$P:$P,CONCATENATE("O001",$A148,4,$F$8),'TOTAL RECURSOS 2015'!$N:$N)</f>
        <v>0</v>
      </c>
      <c r="I148" s="22">
        <f>+SUMIF('TOTAL RECURSOS 2015'!$P:$P,CONCATENATE("M001",$A148,4,$F$8),'TOTAL RECURSOS 2015'!$N:$N)</f>
        <v>0</v>
      </c>
      <c r="J148" s="22">
        <f>+SUMIF('TOTAL RECURSOS 2015'!$P:$P,CONCATENATE("E006",$A148,4,$F$8),'TOTAL RECURSOS 2015'!$N:$N)</f>
        <v>0</v>
      </c>
    </row>
    <row r="149" spans="1:10" ht="17.100000000000001" customHeight="1" x14ac:dyDescent="0.25">
      <c r="A149" s="28" t="s">
        <v>92</v>
      </c>
      <c r="B149" s="21" t="s">
        <v>305</v>
      </c>
      <c r="C149" s="22">
        <f>+SUM(D149:J149)</f>
        <v>0</v>
      </c>
      <c r="D149" s="22">
        <f>+SUMIF('TOTAL RECURSOS 2015'!$P:$P,CONCATENATE("O001",$A149,1,$F$8),'TOTAL RECURSOS 2015'!$N:$N)</f>
        <v>0</v>
      </c>
      <c r="E149" s="22">
        <f>+SUMIF('TOTAL RECURSOS 2015'!$P:$P,CONCATENATE("M001",$A149,1,$F$8),'TOTAL RECURSOS 2015'!$N:$N)</f>
        <v>0</v>
      </c>
      <c r="F149" s="22">
        <f>+SUMIF('TOTAL RECURSOS 2015'!$P:$P,CONCATENATE("E006",$A149,1,$F$8),'TOTAL RECURSOS 2015'!$N:$N)</f>
        <v>0</v>
      </c>
      <c r="G149" s="22">
        <f>+SUMIF('TOTAL RECURSOS 2015'!$P:$P,CONCATENATE("K024",$A149,1,$G$8),'TOTAL RECURSOS 2015'!$N:$N)</f>
        <v>0</v>
      </c>
      <c r="H149" s="22">
        <f>+SUMIF('TOTAL RECURSOS 2015'!$P:$P,CONCATENATE("O001",$A149,4,$F$8),'TOTAL RECURSOS 2015'!$N:$N)</f>
        <v>0</v>
      </c>
      <c r="I149" s="22">
        <f>+SUMIF('TOTAL RECURSOS 2015'!$P:$P,CONCATENATE("M001",$A149,4,$F$8),'TOTAL RECURSOS 2015'!$N:$N)</f>
        <v>0</v>
      </c>
      <c r="J149" s="22">
        <f>+SUMIF('TOTAL RECURSOS 2015'!$P:$P,CONCATENATE("E006",$A149,4,$F$8),'TOTAL RECURSOS 2015'!$N:$N)</f>
        <v>0</v>
      </c>
    </row>
    <row r="150" spans="1:10" s="9" customFormat="1" ht="17.100000000000001" customHeight="1" x14ac:dyDescent="0.2">
      <c r="A150" s="26">
        <v>3200</v>
      </c>
      <c r="B150" s="19" t="s">
        <v>306</v>
      </c>
      <c r="C150" s="20">
        <f t="shared" ref="C150:J150" si="67">+C151+C153+C157+C159</f>
        <v>8251017</v>
      </c>
      <c r="D150" s="20">
        <f t="shared" si="67"/>
        <v>0</v>
      </c>
      <c r="E150" s="20">
        <f t="shared" si="67"/>
        <v>0</v>
      </c>
      <c r="F150" s="20">
        <f t="shared" si="67"/>
        <v>4551000</v>
      </c>
      <c r="G150" s="20">
        <f t="shared" si="67"/>
        <v>0</v>
      </c>
      <c r="H150" s="20">
        <f t="shared" si="67"/>
        <v>19798</v>
      </c>
      <c r="I150" s="20">
        <f t="shared" si="67"/>
        <v>66219</v>
      </c>
      <c r="J150" s="20">
        <f t="shared" si="67"/>
        <v>3614000</v>
      </c>
    </row>
    <row r="151" spans="1:10" ht="17.100000000000001" customHeight="1" x14ac:dyDescent="0.25">
      <c r="A151" s="27" t="s">
        <v>168</v>
      </c>
      <c r="B151" s="21" t="s">
        <v>307</v>
      </c>
      <c r="C151" s="22">
        <f t="shared" ref="C151:J151" si="68">+C152</f>
        <v>2650000</v>
      </c>
      <c r="D151" s="22">
        <f t="shared" si="68"/>
        <v>0</v>
      </c>
      <c r="E151" s="22">
        <f t="shared" si="68"/>
        <v>0</v>
      </c>
      <c r="F151" s="22">
        <f t="shared" si="68"/>
        <v>2650000</v>
      </c>
      <c r="G151" s="22">
        <f t="shared" si="68"/>
        <v>0</v>
      </c>
      <c r="H151" s="22">
        <f t="shared" si="68"/>
        <v>0</v>
      </c>
      <c r="I151" s="22">
        <f t="shared" si="68"/>
        <v>0</v>
      </c>
      <c r="J151" s="22">
        <f t="shared" si="68"/>
        <v>0</v>
      </c>
    </row>
    <row r="152" spans="1:10" ht="17.100000000000001" customHeight="1" x14ac:dyDescent="0.25">
      <c r="A152" s="28" t="s">
        <v>93</v>
      </c>
      <c r="B152" s="21" t="s">
        <v>308</v>
      </c>
      <c r="C152" s="22">
        <f>+SUM(D152:J152)</f>
        <v>2650000</v>
      </c>
      <c r="D152" s="22">
        <f>+SUMIF('TOTAL RECURSOS 2015'!$P:$P,CONCATENATE("O001",$A152,1,$F$8),'TOTAL RECURSOS 2015'!$N:$N)</f>
        <v>0</v>
      </c>
      <c r="E152" s="22">
        <f>+SUMIF('TOTAL RECURSOS 2015'!$P:$P,CONCATENATE("M001",$A152,1,$F$8),'TOTAL RECURSOS 2015'!$N:$N)</f>
        <v>0</v>
      </c>
      <c r="F152" s="22">
        <f>+SUMIF('TOTAL RECURSOS 2015'!$P:$P,CONCATENATE("E006",$A152,1,$F$8),'TOTAL RECURSOS 2015'!$N:$N)</f>
        <v>2650000</v>
      </c>
      <c r="G152" s="22">
        <f>+SUMIF('TOTAL RECURSOS 2015'!$P:$P,CONCATENATE("K024",$A152,1,$G$8),'TOTAL RECURSOS 2015'!$N:$N)</f>
        <v>0</v>
      </c>
      <c r="H152" s="22">
        <f>+SUMIF('TOTAL RECURSOS 2015'!$P:$P,CONCATENATE("O001",$A152,4,$F$8),'TOTAL RECURSOS 2015'!$N:$N)</f>
        <v>0</v>
      </c>
      <c r="I152" s="22">
        <f>+SUMIF('TOTAL RECURSOS 2015'!$P:$P,CONCATENATE("M001",$A152,4,$F$8),'TOTAL RECURSOS 2015'!$N:$N)</f>
        <v>0</v>
      </c>
      <c r="J152" s="22">
        <f>+SUMIF('TOTAL RECURSOS 2015'!$P:$P,CONCATENATE("E006",$A152,4,$F$8),'TOTAL RECURSOS 2015'!$N:$N)</f>
        <v>0</v>
      </c>
    </row>
    <row r="153" spans="1:10" ht="17.100000000000001" customHeight="1" x14ac:dyDescent="0.25">
      <c r="A153" s="27" t="s">
        <v>169</v>
      </c>
      <c r="B153" s="21" t="s">
        <v>309</v>
      </c>
      <c r="C153" s="22">
        <f t="shared" ref="C153:J153" si="69">+SUM(C154:C156)</f>
        <v>4435000</v>
      </c>
      <c r="D153" s="22">
        <f t="shared" si="69"/>
        <v>0</v>
      </c>
      <c r="E153" s="22">
        <f t="shared" si="69"/>
        <v>0</v>
      </c>
      <c r="F153" s="22">
        <f t="shared" si="69"/>
        <v>1901000</v>
      </c>
      <c r="G153" s="22">
        <f t="shared" si="69"/>
        <v>0</v>
      </c>
      <c r="H153" s="22">
        <f t="shared" si="69"/>
        <v>0</v>
      </c>
      <c r="I153" s="22">
        <f t="shared" si="69"/>
        <v>0</v>
      </c>
      <c r="J153" s="22">
        <f t="shared" si="69"/>
        <v>2534000</v>
      </c>
    </row>
    <row r="154" spans="1:10" ht="17.100000000000001" customHeight="1" x14ac:dyDescent="0.25">
      <c r="A154" s="28" t="s">
        <v>94</v>
      </c>
      <c r="B154" s="29" t="s">
        <v>310</v>
      </c>
      <c r="C154" s="22">
        <f>+SUM(D154:J154)</f>
        <v>2534000</v>
      </c>
      <c r="D154" s="22">
        <f>+SUMIF('TOTAL RECURSOS 2015'!$P:$P,CONCATENATE("O001",$A154,1,$F$8),'TOTAL RECURSOS 2015'!$N:$N)</f>
        <v>0</v>
      </c>
      <c r="E154" s="22">
        <f>+SUMIF('TOTAL RECURSOS 2015'!$P:$P,CONCATENATE("M001",$A154,1,$F$8),'TOTAL RECURSOS 2015'!$N:$N)</f>
        <v>0</v>
      </c>
      <c r="F154" s="22">
        <f>+SUMIF('TOTAL RECURSOS 2015'!$P:$P,CONCATENATE("E006",$A154,1,$F$8),'TOTAL RECURSOS 2015'!$N:$N)</f>
        <v>0</v>
      </c>
      <c r="G154" s="22">
        <f>+SUMIF('TOTAL RECURSOS 2015'!$P:$P,CONCATENATE("K024",$A154,1,$G$8),'TOTAL RECURSOS 2015'!$N:$N)</f>
        <v>0</v>
      </c>
      <c r="H154" s="22">
        <f>+SUMIF('TOTAL RECURSOS 2015'!$P:$P,CONCATENATE("O001",$A154,4,$F$8),'TOTAL RECURSOS 2015'!$N:$N)</f>
        <v>0</v>
      </c>
      <c r="I154" s="22">
        <f>+SUMIF('TOTAL RECURSOS 2015'!$P:$P,CONCATENATE("M001",$A154,4,$F$8),'TOTAL RECURSOS 2015'!$N:$N)</f>
        <v>0</v>
      </c>
      <c r="J154" s="22">
        <f>+SUMIF('TOTAL RECURSOS 2015'!$P:$P,CONCATENATE("E006",$A154,4,$F$8),'TOTAL RECURSOS 2015'!$N:$N)</f>
        <v>2534000</v>
      </c>
    </row>
    <row r="155" spans="1:10" ht="17.100000000000001" customHeight="1" x14ac:dyDescent="0.25">
      <c r="A155" s="28" t="s">
        <v>53</v>
      </c>
      <c r="B155" s="29" t="s">
        <v>311</v>
      </c>
      <c r="C155" s="22">
        <f>+SUM(D155:J155)</f>
        <v>1901000</v>
      </c>
      <c r="D155" s="22">
        <f>+SUMIF('TOTAL RECURSOS 2015'!$P:$P,CONCATENATE("O001",$A155,1,$F$8),'TOTAL RECURSOS 2015'!$N:$N)</f>
        <v>0</v>
      </c>
      <c r="E155" s="22">
        <f>+SUMIF('TOTAL RECURSOS 2015'!$P:$P,CONCATENATE("M001",$A155,1,$F$8),'TOTAL RECURSOS 2015'!$N:$N)</f>
        <v>0</v>
      </c>
      <c r="F155" s="22">
        <f>+SUMIF('TOTAL RECURSOS 2015'!$P:$P,CONCATENATE("E006",$A155,1,$F$8),'TOTAL RECURSOS 2015'!$N:$N)</f>
        <v>1901000</v>
      </c>
      <c r="G155" s="22">
        <f>+SUMIF('TOTAL RECURSOS 2015'!$P:$P,CONCATENATE("K024",$A155,1,$G$8),'TOTAL RECURSOS 2015'!$N:$N)</f>
        <v>0</v>
      </c>
      <c r="H155" s="22">
        <f>+SUMIF('TOTAL RECURSOS 2015'!$P:$P,CONCATENATE("O001",$A155,4,$F$8),'TOTAL RECURSOS 2015'!$N:$N)</f>
        <v>0</v>
      </c>
      <c r="I155" s="22">
        <f>+SUMIF('TOTAL RECURSOS 2015'!$P:$P,CONCATENATE("M001",$A155,4,$F$8),'TOTAL RECURSOS 2015'!$N:$N)</f>
        <v>0</v>
      </c>
      <c r="J155" s="22">
        <f>+SUMIF('TOTAL RECURSOS 2015'!$P:$P,CONCATENATE("E006",$A155,4,$F$8),'TOTAL RECURSOS 2015'!$N:$N)</f>
        <v>0</v>
      </c>
    </row>
    <row r="156" spans="1:10" ht="17.100000000000001" customHeight="1" x14ac:dyDescent="0.25">
      <c r="A156" s="28" t="s">
        <v>95</v>
      </c>
      <c r="B156" s="29" t="s">
        <v>312</v>
      </c>
      <c r="C156" s="22">
        <f>+SUM(D156:J156)</f>
        <v>0</v>
      </c>
      <c r="D156" s="22">
        <f>+SUMIF('TOTAL RECURSOS 2015'!$P:$P,CONCATENATE("O001",$A156,1,$F$8),'TOTAL RECURSOS 2015'!$N:$N)</f>
        <v>0</v>
      </c>
      <c r="E156" s="22">
        <f>+SUMIF('TOTAL RECURSOS 2015'!$P:$P,CONCATENATE("M001",$A156,1,$F$8),'TOTAL RECURSOS 2015'!$N:$N)</f>
        <v>0</v>
      </c>
      <c r="F156" s="22">
        <f>+SUMIF('TOTAL RECURSOS 2015'!$P:$P,CONCATENATE("E006",$A156,1,$F$8),'TOTAL RECURSOS 2015'!$N:$N)</f>
        <v>0</v>
      </c>
      <c r="G156" s="22">
        <f>+SUMIF('TOTAL RECURSOS 2015'!$P:$P,CONCATENATE("K024",$A156,1,$G$8),'TOTAL RECURSOS 2015'!$N:$N)</f>
        <v>0</v>
      </c>
      <c r="H156" s="22">
        <f>+SUMIF('TOTAL RECURSOS 2015'!$P:$P,CONCATENATE("O001",$A156,4,$F$8),'TOTAL RECURSOS 2015'!$N:$N)</f>
        <v>0</v>
      </c>
      <c r="I156" s="22">
        <f>+SUMIF('TOTAL RECURSOS 2015'!$P:$P,CONCATENATE("M001",$A156,4,$F$8),'TOTAL RECURSOS 2015'!$N:$N)</f>
        <v>0</v>
      </c>
      <c r="J156" s="22">
        <f>+SUMIF('TOTAL RECURSOS 2015'!$P:$P,CONCATENATE("E006",$A156,4,$F$8),'TOTAL RECURSOS 2015'!$N:$N)</f>
        <v>0</v>
      </c>
    </row>
    <row r="157" spans="1:10" ht="17.100000000000001" customHeight="1" x14ac:dyDescent="0.25">
      <c r="A157" s="27" t="s">
        <v>170</v>
      </c>
      <c r="B157" s="21" t="s">
        <v>313</v>
      </c>
      <c r="C157" s="22">
        <f t="shared" ref="C157:J157" si="70">+C158</f>
        <v>80000</v>
      </c>
      <c r="D157" s="22">
        <f t="shared" si="70"/>
        <v>0</v>
      </c>
      <c r="E157" s="22">
        <f t="shared" si="70"/>
        <v>0</v>
      </c>
      <c r="F157" s="22">
        <f t="shared" si="70"/>
        <v>0</v>
      </c>
      <c r="G157" s="22">
        <f t="shared" si="70"/>
        <v>0</v>
      </c>
      <c r="H157" s="22">
        <f t="shared" si="70"/>
        <v>0</v>
      </c>
      <c r="I157" s="22">
        <f t="shared" si="70"/>
        <v>0</v>
      </c>
      <c r="J157" s="22">
        <f t="shared" si="70"/>
        <v>80000</v>
      </c>
    </row>
    <row r="158" spans="1:10" ht="17.100000000000001" customHeight="1" x14ac:dyDescent="0.25">
      <c r="A158" s="28" t="s">
        <v>96</v>
      </c>
      <c r="B158" s="21" t="s">
        <v>314</v>
      </c>
      <c r="C158" s="22">
        <f>+SUM(D158:J158)</f>
        <v>80000</v>
      </c>
      <c r="D158" s="22">
        <f>+SUMIF('TOTAL RECURSOS 2015'!$P:$P,CONCATENATE("O001",$A158,1,$F$8),'TOTAL RECURSOS 2015'!$N:$N)</f>
        <v>0</v>
      </c>
      <c r="E158" s="22">
        <f>+SUMIF('TOTAL RECURSOS 2015'!$P:$P,CONCATENATE("M001",$A158,1,$F$8),'TOTAL RECURSOS 2015'!$N:$N)</f>
        <v>0</v>
      </c>
      <c r="F158" s="22">
        <f>+SUMIF('TOTAL RECURSOS 2015'!$P:$P,CONCATENATE("E006",$A158,1,$F$8),'TOTAL RECURSOS 2015'!$N:$N)</f>
        <v>0</v>
      </c>
      <c r="G158" s="22">
        <f>+SUMIF('TOTAL RECURSOS 2015'!$P:$P,CONCATENATE("K024",$A158,1,$G$8),'TOTAL RECURSOS 2015'!$N:$N)</f>
        <v>0</v>
      </c>
      <c r="H158" s="22">
        <f>+SUMIF('TOTAL RECURSOS 2015'!$P:$P,CONCATENATE("O001",$A158,4,$F$8),'TOTAL RECURSOS 2015'!$N:$N)</f>
        <v>0</v>
      </c>
      <c r="I158" s="22">
        <f>+SUMIF('TOTAL RECURSOS 2015'!$P:$P,CONCATENATE("M001",$A158,4,$F$8),'TOTAL RECURSOS 2015'!$N:$N)</f>
        <v>0</v>
      </c>
      <c r="J158" s="22">
        <f>+SUMIF('TOTAL RECURSOS 2015'!$P:$P,CONCATENATE("E006",$A158,4,$F$8),'TOTAL RECURSOS 2015'!$N:$N)</f>
        <v>80000</v>
      </c>
    </row>
    <row r="159" spans="1:10" ht="17.100000000000001" customHeight="1" x14ac:dyDescent="0.25">
      <c r="A159" s="27" t="s">
        <v>171</v>
      </c>
      <c r="B159" s="21" t="s">
        <v>315</v>
      </c>
      <c r="C159" s="22">
        <f t="shared" ref="C159:J159" si="71">+C160</f>
        <v>1086017</v>
      </c>
      <c r="D159" s="22">
        <f t="shared" si="71"/>
        <v>0</v>
      </c>
      <c r="E159" s="22">
        <f t="shared" si="71"/>
        <v>0</v>
      </c>
      <c r="F159" s="22">
        <f t="shared" si="71"/>
        <v>0</v>
      </c>
      <c r="G159" s="22">
        <f t="shared" si="71"/>
        <v>0</v>
      </c>
      <c r="H159" s="22">
        <f t="shared" si="71"/>
        <v>19798</v>
      </c>
      <c r="I159" s="22">
        <f t="shared" si="71"/>
        <v>66219</v>
      </c>
      <c r="J159" s="22">
        <f t="shared" si="71"/>
        <v>1000000</v>
      </c>
    </row>
    <row r="160" spans="1:10" ht="17.100000000000001" customHeight="1" x14ac:dyDescent="0.25">
      <c r="A160" s="28" t="s">
        <v>54</v>
      </c>
      <c r="B160" s="21" t="s">
        <v>316</v>
      </c>
      <c r="C160" s="22">
        <f>+SUM(D160:J160)</f>
        <v>1086017</v>
      </c>
      <c r="D160" s="22">
        <f>+SUMIF('TOTAL RECURSOS 2015'!$P:$P,CONCATENATE("O001",$A160,1,$F$8),'TOTAL RECURSOS 2015'!$N:$N)</f>
        <v>0</v>
      </c>
      <c r="E160" s="22">
        <f>+SUMIF('TOTAL RECURSOS 2015'!$P:$P,CONCATENATE("M001",$A160,1,$F$8),'TOTAL RECURSOS 2015'!$N:$N)</f>
        <v>0</v>
      </c>
      <c r="F160" s="22">
        <f>+SUMIF('TOTAL RECURSOS 2015'!$P:$P,CONCATENATE("E006",$A160,1,$F$8),'TOTAL RECURSOS 2015'!$N:$N)</f>
        <v>0</v>
      </c>
      <c r="G160" s="22">
        <f>+SUMIF('TOTAL RECURSOS 2015'!$P:$P,CONCATENATE("K024",$A160,1,$G$8),'TOTAL RECURSOS 2015'!$N:$N)</f>
        <v>0</v>
      </c>
      <c r="H160" s="22">
        <f>+SUMIF('TOTAL RECURSOS 2015'!$P:$P,CONCATENATE("O001",$A160,4,$F$8),'TOTAL RECURSOS 2015'!$N:$N)</f>
        <v>19798</v>
      </c>
      <c r="I160" s="22">
        <f>+SUMIF('TOTAL RECURSOS 2015'!$P:$P,CONCATENATE("M001",$A160,4,$F$8),'TOTAL RECURSOS 2015'!$N:$N)</f>
        <v>66219</v>
      </c>
      <c r="J160" s="22">
        <f>+SUMIF('TOTAL RECURSOS 2015'!$P:$P,CONCATENATE("E006",$A160,4,$F$8),'TOTAL RECURSOS 2015'!$N:$N)</f>
        <v>1000000</v>
      </c>
    </row>
    <row r="161" spans="1:10" s="9" customFormat="1" ht="17.100000000000001" customHeight="1" x14ac:dyDescent="0.2">
      <c r="A161" s="26">
        <v>3300</v>
      </c>
      <c r="B161" s="19" t="s">
        <v>317</v>
      </c>
      <c r="C161" s="20">
        <f t="shared" ref="C161:J161" si="72">+C162+C164+C167+C169+C171+C177+C179</f>
        <v>114030562</v>
      </c>
      <c r="D161" s="20">
        <f t="shared" si="72"/>
        <v>48525</v>
      </c>
      <c r="E161" s="20">
        <f t="shared" si="72"/>
        <v>59090</v>
      </c>
      <c r="F161" s="20">
        <f t="shared" si="72"/>
        <v>98806620</v>
      </c>
      <c r="G161" s="20">
        <f t="shared" si="72"/>
        <v>0</v>
      </c>
      <c r="H161" s="20">
        <f t="shared" si="72"/>
        <v>25000</v>
      </c>
      <c r="I161" s="20">
        <f t="shared" si="72"/>
        <v>938000</v>
      </c>
      <c r="J161" s="20">
        <f t="shared" si="72"/>
        <v>14153327</v>
      </c>
    </row>
    <row r="162" spans="1:10" ht="17.100000000000001" customHeight="1" x14ac:dyDescent="0.25">
      <c r="A162" s="27" t="s">
        <v>172</v>
      </c>
      <c r="B162" s="21" t="s">
        <v>318</v>
      </c>
      <c r="C162" s="22">
        <f t="shared" ref="C162:J162" si="73">+C163</f>
        <v>5085000</v>
      </c>
      <c r="D162" s="22">
        <f t="shared" si="73"/>
        <v>0</v>
      </c>
      <c r="E162" s="22">
        <f t="shared" si="73"/>
        <v>0</v>
      </c>
      <c r="F162" s="22">
        <f t="shared" si="73"/>
        <v>0</v>
      </c>
      <c r="G162" s="22">
        <f t="shared" si="73"/>
        <v>0</v>
      </c>
      <c r="H162" s="22">
        <f t="shared" si="73"/>
        <v>0</v>
      </c>
      <c r="I162" s="22">
        <f t="shared" si="73"/>
        <v>212000</v>
      </c>
      <c r="J162" s="22">
        <f t="shared" si="73"/>
        <v>4873000</v>
      </c>
    </row>
    <row r="163" spans="1:10" ht="17.100000000000001" customHeight="1" x14ac:dyDescent="0.25">
      <c r="A163" s="28" t="s">
        <v>55</v>
      </c>
      <c r="B163" s="21" t="s">
        <v>319</v>
      </c>
      <c r="C163" s="22">
        <f>+SUM(D163:J163)</f>
        <v>5085000</v>
      </c>
      <c r="D163" s="22">
        <f>+SUMIF('TOTAL RECURSOS 2015'!$P:$P,CONCATENATE("O001",$A163,1,$F$8),'TOTAL RECURSOS 2015'!$N:$N)</f>
        <v>0</v>
      </c>
      <c r="E163" s="22">
        <f>+SUMIF('TOTAL RECURSOS 2015'!$P:$P,CONCATENATE("M001",$A163,1,$F$8),'TOTAL RECURSOS 2015'!$N:$N)</f>
        <v>0</v>
      </c>
      <c r="F163" s="22">
        <f>+SUMIF('TOTAL RECURSOS 2015'!$P:$P,CONCATENATE("E006",$A163,1,$F$8),'TOTAL RECURSOS 2015'!$N:$N)</f>
        <v>0</v>
      </c>
      <c r="G163" s="22">
        <f>+SUMIF('TOTAL RECURSOS 2015'!$P:$P,CONCATENATE("K024",$A163,1,$G$8),'TOTAL RECURSOS 2015'!$N:$N)</f>
        <v>0</v>
      </c>
      <c r="H163" s="22">
        <f>+SUMIF('TOTAL RECURSOS 2015'!$P:$P,CONCATENATE("O001",$A163,4,$F$8),'TOTAL RECURSOS 2015'!$N:$N)</f>
        <v>0</v>
      </c>
      <c r="I163" s="22">
        <f>+SUMIF('TOTAL RECURSOS 2015'!$P:$P,CONCATENATE("M001",$A163,4,$F$8),'TOTAL RECURSOS 2015'!$N:$N)</f>
        <v>212000</v>
      </c>
      <c r="J163" s="22">
        <f>+SUMIF('TOTAL RECURSOS 2015'!$P:$P,CONCATENATE("E006",$A163,4,$F$8),'TOTAL RECURSOS 2015'!$N:$N)</f>
        <v>4873000</v>
      </c>
    </row>
    <row r="164" spans="1:10" ht="17.100000000000001" customHeight="1" x14ac:dyDescent="0.25">
      <c r="A164" s="27" t="s">
        <v>173</v>
      </c>
      <c r="B164" s="29" t="s">
        <v>320</v>
      </c>
      <c r="C164" s="22">
        <f t="shared" ref="C164:J164" si="74">+C165+C166</f>
        <v>96982548</v>
      </c>
      <c r="D164" s="22">
        <f t="shared" si="74"/>
        <v>0</v>
      </c>
      <c r="E164" s="22">
        <f t="shared" si="74"/>
        <v>0</v>
      </c>
      <c r="F164" s="22">
        <f t="shared" si="74"/>
        <v>96276548</v>
      </c>
      <c r="G164" s="22">
        <f t="shared" si="74"/>
        <v>0</v>
      </c>
      <c r="H164" s="22">
        <f t="shared" si="74"/>
        <v>0</v>
      </c>
      <c r="I164" s="22">
        <f t="shared" si="74"/>
        <v>106000</v>
      </c>
      <c r="J164" s="22">
        <f t="shared" si="74"/>
        <v>600000</v>
      </c>
    </row>
    <row r="165" spans="1:10" ht="17.100000000000001" customHeight="1" x14ac:dyDescent="0.25">
      <c r="A165" s="28" t="s">
        <v>56</v>
      </c>
      <c r="B165" s="21" t="s">
        <v>321</v>
      </c>
      <c r="C165" s="22">
        <f>+SUM(D165:J165)</f>
        <v>96382548</v>
      </c>
      <c r="D165" s="22">
        <f>+SUMIF('TOTAL RECURSOS 2015'!$P:$P,CONCATENATE("O001",$A165,1,$F$8),'TOTAL RECURSOS 2015'!$N:$N)</f>
        <v>0</v>
      </c>
      <c r="E165" s="22">
        <f>+SUMIF('TOTAL RECURSOS 2015'!$P:$P,CONCATENATE("M001",$A165,1,$F$8),'TOTAL RECURSOS 2015'!$N:$N)</f>
        <v>0</v>
      </c>
      <c r="F165" s="22">
        <f>+SUMIF('TOTAL RECURSOS 2015'!$P:$P,CONCATENATE("E006",$A165,1,$F$8),'TOTAL RECURSOS 2015'!$N:$N)</f>
        <v>96276548</v>
      </c>
      <c r="G165" s="22">
        <f>+SUMIF('TOTAL RECURSOS 2015'!$P:$P,CONCATENATE("K024",$A165,1,$G$8),'TOTAL RECURSOS 2015'!$N:$N)</f>
        <v>0</v>
      </c>
      <c r="H165" s="22">
        <f>+SUMIF('TOTAL RECURSOS 2015'!$P:$P,CONCATENATE("O001",$A165,4,$F$8),'TOTAL RECURSOS 2015'!$N:$N)</f>
        <v>0</v>
      </c>
      <c r="I165" s="22">
        <f>+SUMIF('TOTAL RECURSOS 2015'!$P:$P,CONCATENATE("M001",$A165,4,$F$8),'TOTAL RECURSOS 2015'!$N:$N)</f>
        <v>106000</v>
      </c>
      <c r="J165" s="22">
        <f>+SUMIF('TOTAL RECURSOS 2015'!$P:$P,CONCATENATE("E006",$A165,4,$F$8),'TOTAL RECURSOS 2015'!$N:$N)</f>
        <v>0</v>
      </c>
    </row>
    <row r="166" spans="1:10" ht="17.100000000000001" customHeight="1" x14ac:dyDescent="0.25">
      <c r="A166" s="28" t="s">
        <v>65</v>
      </c>
      <c r="B166" s="21" t="s">
        <v>322</v>
      </c>
      <c r="C166" s="22">
        <f>+SUM(D166:J166)</f>
        <v>600000</v>
      </c>
      <c r="D166" s="22">
        <f>+SUMIF('TOTAL RECURSOS 2015'!$P:$P,CONCATENATE("O001",$A166,1,$F$8),'TOTAL RECURSOS 2015'!$N:$N)</f>
        <v>0</v>
      </c>
      <c r="E166" s="22">
        <f>+SUMIF('TOTAL RECURSOS 2015'!$P:$P,CONCATENATE("M001",$A166,1,$F$8),'TOTAL RECURSOS 2015'!$N:$N)</f>
        <v>0</v>
      </c>
      <c r="F166" s="22">
        <f>+SUMIF('TOTAL RECURSOS 2015'!$P:$P,CONCATENATE("E006",$A166,1,$F$8),'TOTAL RECURSOS 2015'!$N:$N)</f>
        <v>0</v>
      </c>
      <c r="G166" s="22">
        <f>+SUMIF('TOTAL RECURSOS 2015'!$P:$P,CONCATENATE("K024",$A166,1,$G$8),'TOTAL RECURSOS 2015'!$N:$N)</f>
        <v>0</v>
      </c>
      <c r="H166" s="22">
        <f>+SUMIF('TOTAL RECURSOS 2015'!$P:$P,CONCATENATE("O001",$A166,4,$F$8),'TOTAL RECURSOS 2015'!$N:$N)</f>
        <v>0</v>
      </c>
      <c r="I166" s="22">
        <f>+SUMIF('TOTAL RECURSOS 2015'!$P:$P,CONCATENATE("M001",$A166,4,$F$8),'TOTAL RECURSOS 2015'!$N:$N)</f>
        <v>0</v>
      </c>
      <c r="J166" s="22">
        <f>+SUMIF('TOTAL RECURSOS 2015'!$P:$P,CONCATENATE("E006",$A166,4,$F$8),'TOTAL RECURSOS 2015'!$N:$N)</f>
        <v>600000</v>
      </c>
    </row>
    <row r="167" spans="1:10" ht="17.100000000000001" customHeight="1" x14ac:dyDescent="0.25">
      <c r="A167" s="27" t="s">
        <v>174</v>
      </c>
      <c r="B167" s="21" t="s">
        <v>323</v>
      </c>
      <c r="C167" s="22">
        <f t="shared" ref="C167:J167" si="75">+C168</f>
        <v>1015000</v>
      </c>
      <c r="D167" s="22">
        <f t="shared" si="75"/>
        <v>0</v>
      </c>
      <c r="E167" s="22">
        <f t="shared" si="75"/>
        <v>0</v>
      </c>
      <c r="F167" s="22">
        <f t="shared" si="75"/>
        <v>0</v>
      </c>
      <c r="G167" s="22">
        <f t="shared" si="75"/>
        <v>0</v>
      </c>
      <c r="H167" s="22">
        <f t="shared" si="75"/>
        <v>19000</v>
      </c>
      <c r="I167" s="22">
        <f t="shared" si="75"/>
        <v>160000</v>
      </c>
      <c r="J167" s="22">
        <f t="shared" si="75"/>
        <v>836000</v>
      </c>
    </row>
    <row r="168" spans="1:10" ht="17.100000000000001" customHeight="1" x14ac:dyDescent="0.25">
      <c r="A168" s="28" t="s">
        <v>57</v>
      </c>
      <c r="B168" s="21" t="s">
        <v>324</v>
      </c>
      <c r="C168" s="22">
        <f>+SUM(D168:J168)</f>
        <v>1015000</v>
      </c>
      <c r="D168" s="22">
        <f>+SUMIF('TOTAL RECURSOS 2015'!$P:$P,CONCATENATE("O001",$A168,1,$F$8),'TOTAL RECURSOS 2015'!$N:$N)</f>
        <v>0</v>
      </c>
      <c r="E168" s="22">
        <f>+SUMIF('TOTAL RECURSOS 2015'!$P:$P,CONCATENATE("M001",$A168,1,$F$8),'TOTAL RECURSOS 2015'!$N:$N)</f>
        <v>0</v>
      </c>
      <c r="F168" s="22">
        <f>+SUMIF('TOTAL RECURSOS 2015'!$P:$P,CONCATENATE("E006",$A168,1,$F$8),'TOTAL RECURSOS 2015'!$N:$N)</f>
        <v>0</v>
      </c>
      <c r="G168" s="22">
        <f>+SUMIF('TOTAL RECURSOS 2015'!$P:$P,CONCATENATE("K024",$A168,1,$G$8),'TOTAL RECURSOS 2015'!$N:$N)</f>
        <v>0</v>
      </c>
      <c r="H168" s="22">
        <f>+SUMIF('TOTAL RECURSOS 2015'!$P:$P,CONCATENATE("O001",$A168,4,$F$8),'TOTAL RECURSOS 2015'!$N:$N)</f>
        <v>19000</v>
      </c>
      <c r="I168" s="22">
        <f>+SUMIF('TOTAL RECURSOS 2015'!$P:$P,CONCATENATE("M001",$A168,4,$F$8),'TOTAL RECURSOS 2015'!$N:$N)</f>
        <v>160000</v>
      </c>
      <c r="J168" s="22">
        <f>+SUMIF('TOTAL RECURSOS 2015'!$P:$P,CONCATENATE("E006",$A168,4,$F$8),'TOTAL RECURSOS 2015'!$N:$N)</f>
        <v>836000</v>
      </c>
    </row>
    <row r="169" spans="1:10" ht="17.100000000000001" customHeight="1" x14ac:dyDescent="0.25">
      <c r="A169" s="27" t="s">
        <v>175</v>
      </c>
      <c r="B169" s="21" t="s">
        <v>325</v>
      </c>
      <c r="C169" s="22">
        <f t="shared" ref="C169:J169" si="76">+C170</f>
        <v>0</v>
      </c>
      <c r="D169" s="22">
        <f t="shared" si="76"/>
        <v>0</v>
      </c>
      <c r="E169" s="22">
        <f t="shared" si="76"/>
        <v>0</v>
      </c>
      <c r="F169" s="22">
        <f t="shared" si="76"/>
        <v>0</v>
      </c>
      <c r="G169" s="22">
        <f t="shared" si="76"/>
        <v>0</v>
      </c>
      <c r="H169" s="22">
        <f t="shared" si="76"/>
        <v>0</v>
      </c>
      <c r="I169" s="22">
        <f t="shared" si="76"/>
        <v>0</v>
      </c>
      <c r="J169" s="22">
        <f t="shared" si="76"/>
        <v>0</v>
      </c>
    </row>
    <row r="170" spans="1:10" ht="17.100000000000001" customHeight="1" x14ac:dyDescent="0.25">
      <c r="A170" s="28" t="s">
        <v>97</v>
      </c>
      <c r="B170" s="21" t="s">
        <v>326</v>
      </c>
      <c r="C170" s="22">
        <f>+SUM(D170:J170)</f>
        <v>0</v>
      </c>
      <c r="D170" s="22">
        <f>+SUMIF('TOTAL RECURSOS 2015'!$P:$P,CONCATENATE("O001",$A170,1,$F$8),'TOTAL RECURSOS 2015'!$N:$N)</f>
        <v>0</v>
      </c>
      <c r="E170" s="22">
        <f>+SUMIF('TOTAL RECURSOS 2015'!$P:$P,CONCATENATE("M001",$A170,1,$F$8),'TOTAL RECURSOS 2015'!$N:$N)</f>
        <v>0</v>
      </c>
      <c r="F170" s="22">
        <f>+SUMIF('TOTAL RECURSOS 2015'!$P:$P,CONCATENATE("E006",$A170,1,$F$8),'TOTAL RECURSOS 2015'!$N:$N)</f>
        <v>0</v>
      </c>
      <c r="G170" s="22">
        <f>+SUMIF('TOTAL RECURSOS 2015'!$P:$P,CONCATENATE("K024",$A170,1,$G$8),'TOTAL RECURSOS 2015'!$N:$N)</f>
        <v>0</v>
      </c>
      <c r="H170" s="22">
        <f>+SUMIF('TOTAL RECURSOS 2015'!$P:$P,CONCATENATE("O001",$A170,4,$F$8),'TOTAL RECURSOS 2015'!$N:$N)</f>
        <v>0</v>
      </c>
      <c r="I170" s="22">
        <f>+SUMIF('TOTAL RECURSOS 2015'!$P:$P,CONCATENATE("M001",$A170,4,$F$8),'TOTAL RECURSOS 2015'!$N:$N)</f>
        <v>0</v>
      </c>
      <c r="J170" s="22">
        <f>+SUMIF('TOTAL RECURSOS 2015'!$P:$P,CONCATENATE("E006",$A170,4,$F$8),'TOTAL RECURSOS 2015'!$N:$N)</f>
        <v>0</v>
      </c>
    </row>
    <row r="171" spans="1:10" ht="17.100000000000001" customHeight="1" x14ac:dyDescent="0.25">
      <c r="A171" s="27" t="s">
        <v>176</v>
      </c>
      <c r="B171" s="21" t="s">
        <v>327</v>
      </c>
      <c r="C171" s="22">
        <f t="shared" ref="C171:J171" si="77">+SUM(C172:C176)</f>
        <v>1374000</v>
      </c>
      <c r="D171" s="22">
        <f t="shared" si="77"/>
        <v>0</v>
      </c>
      <c r="E171" s="22">
        <f t="shared" si="77"/>
        <v>0</v>
      </c>
      <c r="F171" s="22">
        <f t="shared" si="77"/>
        <v>0</v>
      </c>
      <c r="G171" s="22">
        <f t="shared" si="77"/>
        <v>0</v>
      </c>
      <c r="H171" s="22">
        <f t="shared" si="77"/>
        <v>6000</v>
      </c>
      <c r="I171" s="22">
        <f t="shared" si="77"/>
        <v>165000</v>
      </c>
      <c r="J171" s="22">
        <f t="shared" si="77"/>
        <v>1203000</v>
      </c>
    </row>
    <row r="172" spans="1:10" ht="17.100000000000001" customHeight="1" x14ac:dyDescent="0.25">
      <c r="A172" s="28" t="s">
        <v>98</v>
      </c>
      <c r="B172" s="21" t="s">
        <v>328</v>
      </c>
      <c r="C172" s="22">
        <f>+SUM(D172:J172)</f>
        <v>0</v>
      </c>
      <c r="D172" s="22">
        <f>+SUMIF('TOTAL RECURSOS 2015'!$P:$P,CONCATENATE("O001",$A172,1,$F$8),'TOTAL RECURSOS 2015'!$N:$N)</f>
        <v>0</v>
      </c>
      <c r="E172" s="22">
        <f>+SUMIF('TOTAL RECURSOS 2015'!$P:$P,CONCATENATE("M001",$A172,1,$F$8),'TOTAL RECURSOS 2015'!$N:$N)</f>
        <v>0</v>
      </c>
      <c r="F172" s="22">
        <f>+SUMIF('TOTAL RECURSOS 2015'!$P:$P,CONCATENATE("E006",$A172,1,$F$8),'TOTAL RECURSOS 2015'!$N:$N)</f>
        <v>0</v>
      </c>
      <c r="G172" s="22">
        <f>+SUMIF('TOTAL RECURSOS 2015'!$P:$P,CONCATENATE("K024",$A172,1,$G$8),'TOTAL RECURSOS 2015'!$N:$N)</f>
        <v>0</v>
      </c>
      <c r="H172" s="22">
        <f>+SUMIF('TOTAL RECURSOS 2015'!$P:$P,CONCATENATE("O001",$A172,4,$F$8),'TOTAL RECURSOS 2015'!$N:$N)</f>
        <v>0</v>
      </c>
      <c r="I172" s="22">
        <f>+SUMIF('TOTAL RECURSOS 2015'!$P:$P,CONCATENATE("M001",$A172,4,$F$8),'TOTAL RECURSOS 2015'!$N:$N)</f>
        <v>0</v>
      </c>
      <c r="J172" s="22">
        <f>+SUMIF('TOTAL RECURSOS 2015'!$P:$P,CONCATENATE("E006",$A172,4,$F$8),'TOTAL RECURSOS 2015'!$N:$N)</f>
        <v>0</v>
      </c>
    </row>
    <row r="173" spans="1:10" ht="17.100000000000001" customHeight="1" x14ac:dyDescent="0.25">
      <c r="A173" s="28" t="s">
        <v>58</v>
      </c>
      <c r="B173" s="21" t="s">
        <v>329</v>
      </c>
      <c r="C173" s="22">
        <f>+SUM(D173:J173)</f>
        <v>914000</v>
      </c>
      <c r="D173" s="22">
        <f>+SUMIF('TOTAL RECURSOS 2015'!$P:$P,CONCATENATE("O001",$A173,1,$F$8),'TOTAL RECURSOS 2015'!$N:$N)</f>
        <v>0</v>
      </c>
      <c r="E173" s="22">
        <f>+SUMIF('TOTAL RECURSOS 2015'!$P:$P,CONCATENATE("M001",$A173,1,$F$8),'TOTAL RECURSOS 2015'!$N:$N)</f>
        <v>0</v>
      </c>
      <c r="F173" s="22">
        <f>+SUMIF('TOTAL RECURSOS 2015'!$P:$P,CONCATENATE("E006",$A173,1,$F$8),'TOTAL RECURSOS 2015'!$N:$N)</f>
        <v>0</v>
      </c>
      <c r="G173" s="22">
        <f>+SUMIF('TOTAL RECURSOS 2015'!$P:$P,CONCATENATE("K024",$A173,1,$G$8),'TOTAL RECURSOS 2015'!$N:$N)</f>
        <v>0</v>
      </c>
      <c r="H173" s="22">
        <f>+SUMIF('TOTAL RECURSOS 2015'!$P:$P,CONCATENATE("O001",$A173,4,$F$8),'TOTAL RECURSOS 2015'!$N:$N)</f>
        <v>6000</v>
      </c>
      <c r="I173" s="22">
        <f>+SUMIF('TOTAL RECURSOS 2015'!$P:$P,CONCATENATE("M001",$A173,4,$F$8),'TOTAL RECURSOS 2015'!$N:$N)</f>
        <v>165000</v>
      </c>
      <c r="J173" s="22">
        <f>+SUMIF('TOTAL RECURSOS 2015'!$P:$P,CONCATENATE("E006",$A173,4,$F$8),'TOTAL RECURSOS 2015'!$N:$N)</f>
        <v>743000</v>
      </c>
    </row>
    <row r="174" spans="1:10" ht="17.100000000000001" customHeight="1" x14ac:dyDescent="0.25">
      <c r="A174" s="28" t="s">
        <v>66</v>
      </c>
      <c r="B174" s="30" t="s">
        <v>330</v>
      </c>
      <c r="C174" s="22">
        <f>+SUM(D174:J174)</f>
        <v>50000</v>
      </c>
      <c r="D174" s="22">
        <f>+SUMIF('TOTAL RECURSOS 2015'!$P:$P,CONCATENATE("O001",$A174,1,$F$8),'TOTAL RECURSOS 2015'!$N:$N)</f>
        <v>0</v>
      </c>
      <c r="E174" s="22">
        <f>+SUMIF('TOTAL RECURSOS 2015'!$P:$P,CONCATENATE("M001",$A174,1,$F$8),'TOTAL RECURSOS 2015'!$N:$N)</f>
        <v>0</v>
      </c>
      <c r="F174" s="22">
        <f>+SUMIF('TOTAL RECURSOS 2015'!$P:$P,CONCATENATE("E006",$A174,1,$F$8),'TOTAL RECURSOS 2015'!$N:$N)</f>
        <v>0</v>
      </c>
      <c r="G174" s="22">
        <f>+SUMIF('TOTAL RECURSOS 2015'!$P:$P,CONCATENATE("K024",$A174,1,$G$8),'TOTAL RECURSOS 2015'!$N:$N)</f>
        <v>0</v>
      </c>
      <c r="H174" s="22">
        <f>+SUMIF('TOTAL RECURSOS 2015'!$P:$P,CONCATENATE("O001",$A174,4,$F$8),'TOTAL RECURSOS 2015'!$N:$N)</f>
        <v>0</v>
      </c>
      <c r="I174" s="22">
        <f>+SUMIF('TOTAL RECURSOS 2015'!$P:$P,CONCATENATE("M001",$A174,4,$F$8),'TOTAL RECURSOS 2015'!$N:$N)</f>
        <v>0</v>
      </c>
      <c r="J174" s="22">
        <f>+SUMIF('TOTAL RECURSOS 2015'!$P:$P,CONCATENATE("E006",$A174,4,$F$8),'TOTAL RECURSOS 2015'!$N:$N)</f>
        <v>50000</v>
      </c>
    </row>
    <row r="175" spans="1:10" ht="17.100000000000001" customHeight="1" x14ac:dyDescent="0.25">
      <c r="A175" s="28" t="s">
        <v>67</v>
      </c>
      <c r="B175" s="30" t="s">
        <v>331</v>
      </c>
      <c r="C175" s="22">
        <f>+SUM(D175:J175)</f>
        <v>160000</v>
      </c>
      <c r="D175" s="22">
        <f>+SUMIF('TOTAL RECURSOS 2015'!$P:$P,CONCATENATE("O001",$A175,1,$F$8),'TOTAL RECURSOS 2015'!$N:$N)</f>
        <v>0</v>
      </c>
      <c r="E175" s="22">
        <f>+SUMIF('TOTAL RECURSOS 2015'!$P:$P,CONCATENATE("M001",$A175,1,$F$8),'TOTAL RECURSOS 2015'!$N:$N)</f>
        <v>0</v>
      </c>
      <c r="F175" s="22">
        <f>+SUMIF('TOTAL RECURSOS 2015'!$P:$P,CONCATENATE("E006",$A175,1,$F$8),'TOTAL RECURSOS 2015'!$N:$N)</f>
        <v>0</v>
      </c>
      <c r="G175" s="22">
        <f>+SUMIF('TOTAL RECURSOS 2015'!$P:$P,CONCATENATE("K024",$A175,1,$G$8),'TOTAL RECURSOS 2015'!$N:$N)</f>
        <v>0</v>
      </c>
      <c r="H175" s="22">
        <f>+SUMIF('TOTAL RECURSOS 2015'!$P:$P,CONCATENATE("O001",$A175,4,$F$8),'TOTAL RECURSOS 2015'!$N:$N)</f>
        <v>0</v>
      </c>
      <c r="I175" s="22">
        <f>+SUMIF('TOTAL RECURSOS 2015'!$P:$P,CONCATENATE("M001",$A175,4,$F$8),'TOTAL RECURSOS 2015'!$N:$N)</f>
        <v>0</v>
      </c>
      <c r="J175" s="22">
        <f>+SUMIF('TOTAL RECURSOS 2015'!$P:$P,CONCATENATE("E006",$A175,4,$F$8),'TOTAL RECURSOS 2015'!$N:$N)</f>
        <v>160000</v>
      </c>
    </row>
    <row r="176" spans="1:10" ht="17.100000000000001" customHeight="1" x14ac:dyDescent="0.25">
      <c r="A176" s="28" t="s">
        <v>99</v>
      </c>
      <c r="B176" s="30" t="s">
        <v>395</v>
      </c>
      <c r="C176" s="22">
        <f>+SUM(D176:J176)</f>
        <v>250000</v>
      </c>
      <c r="D176" s="22">
        <f>+SUMIF('TOTAL RECURSOS 2015'!$P:$P,CONCATENATE("O001",$A176,1,$F$8),'TOTAL RECURSOS 2015'!$N:$N)</f>
        <v>0</v>
      </c>
      <c r="E176" s="22">
        <f>+SUMIF('TOTAL RECURSOS 2015'!$P:$P,CONCATENATE("M001",$A176,1,$F$8),'TOTAL RECURSOS 2015'!$N:$N)</f>
        <v>0</v>
      </c>
      <c r="F176" s="22">
        <f>+SUMIF('TOTAL RECURSOS 2015'!$P:$P,CONCATENATE("E006",$A176,1,$F$8),'TOTAL RECURSOS 2015'!$N:$N)</f>
        <v>0</v>
      </c>
      <c r="G176" s="22">
        <f>+SUMIF('TOTAL RECURSOS 2015'!$P:$P,CONCATENATE("K024",$A176,1,$G$8),'TOTAL RECURSOS 2015'!$N:$N)</f>
        <v>0</v>
      </c>
      <c r="H176" s="22">
        <f>+SUMIF('TOTAL RECURSOS 2015'!$P:$P,CONCATENATE("O001",$A176,4,$F$8),'TOTAL RECURSOS 2015'!$N:$N)</f>
        <v>0</v>
      </c>
      <c r="I176" s="22">
        <f>+SUMIF('TOTAL RECURSOS 2015'!$P:$P,CONCATENATE("M001",$A176,4,$F$8),'TOTAL RECURSOS 2015'!$N:$N)</f>
        <v>0</v>
      </c>
      <c r="J176" s="22">
        <f>+SUMIF('TOTAL RECURSOS 2015'!$P:$P,CONCATENATE("E006",$A176,4,$F$8),'TOTAL RECURSOS 2015'!$N:$N)</f>
        <v>250000</v>
      </c>
    </row>
    <row r="177" spans="1:10" ht="17.100000000000001" customHeight="1" x14ac:dyDescent="0.25">
      <c r="A177" s="27" t="s">
        <v>177</v>
      </c>
      <c r="B177" s="21" t="s">
        <v>332</v>
      </c>
      <c r="C177" s="22">
        <f t="shared" ref="C177:J177" si="78">+C178</f>
        <v>2637687</v>
      </c>
      <c r="D177" s="22">
        <f t="shared" si="78"/>
        <v>48525</v>
      </c>
      <c r="E177" s="22">
        <f t="shared" si="78"/>
        <v>59090</v>
      </c>
      <c r="F177" s="22">
        <f t="shared" si="78"/>
        <v>2530072</v>
      </c>
      <c r="G177" s="22">
        <f t="shared" si="78"/>
        <v>0</v>
      </c>
      <c r="H177" s="22">
        <f t="shared" si="78"/>
        <v>0</v>
      </c>
      <c r="I177" s="22">
        <f t="shared" si="78"/>
        <v>0</v>
      </c>
      <c r="J177" s="22">
        <f t="shared" si="78"/>
        <v>0</v>
      </c>
    </row>
    <row r="178" spans="1:10" ht="17.100000000000001" customHeight="1" x14ac:dyDescent="0.25">
      <c r="A178" s="28" t="s">
        <v>20</v>
      </c>
      <c r="B178" s="21" t="s">
        <v>332</v>
      </c>
      <c r="C178" s="22">
        <f>+SUM(D178:J178)</f>
        <v>2637687</v>
      </c>
      <c r="D178" s="22">
        <f>+SUMIF('TOTAL RECURSOS 2015'!$P:$P,CONCATENATE("O001",$A178,1,$F$8),'TOTAL RECURSOS 2015'!$N:$N)</f>
        <v>48525</v>
      </c>
      <c r="E178" s="22">
        <f>+SUMIF('TOTAL RECURSOS 2015'!$P:$P,CONCATENATE("M001",$A178,1,$F$8),'TOTAL RECURSOS 2015'!$N:$N)</f>
        <v>59090</v>
      </c>
      <c r="F178" s="22">
        <f>+SUMIF('TOTAL RECURSOS 2015'!$P:$P,CONCATENATE("E006",$A178,1,$F$8),'TOTAL RECURSOS 2015'!$N:$N)</f>
        <v>2530072</v>
      </c>
      <c r="G178" s="22">
        <f>+SUMIF('TOTAL RECURSOS 2015'!$P:$P,CONCATENATE("K024",$A178,1,$G$8),'TOTAL RECURSOS 2015'!$N:$N)</f>
        <v>0</v>
      </c>
      <c r="H178" s="22">
        <f>+SUMIF('TOTAL RECURSOS 2015'!$P:$P,CONCATENATE("O001",$A178,4,$F$8),'TOTAL RECURSOS 2015'!$N:$N)</f>
        <v>0</v>
      </c>
      <c r="I178" s="22">
        <f>+SUMIF('TOTAL RECURSOS 2015'!$P:$P,CONCATENATE("M001",$A178,4,$F$8),'TOTAL RECURSOS 2015'!$N:$N)</f>
        <v>0</v>
      </c>
      <c r="J178" s="22">
        <f>+SUMIF('TOTAL RECURSOS 2015'!$P:$P,CONCATENATE("E006",$A178,4,$F$8),'TOTAL RECURSOS 2015'!$N:$N)</f>
        <v>0</v>
      </c>
    </row>
    <row r="179" spans="1:10" ht="17.100000000000001" customHeight="1" x14ac:dyDescent="0.25">
      <c r="A179" s="27" t="s">
        <v>178</v>
      </c>
      <c r="B179" s="21" t="s">
        <v>333</v>
      </c>
      <c r="C179" s="22">
        <f t="shared" ref="C179:J179" si="79">+C180+C181</f>
        <v>6936327</v>
      </c>
      <c r="D179" s="22">
        <f t="shared" si="79"/>
        <v>0</v>
      </c>
      <c r="E179" s="22">
        <f t="shared" si="79"/>
        <v>0</v>
      </c>
      <c r="F179" s="22">
        <f t="shared" si="79"/>
        <v>0</v>
      </c>
      <c r="G179" s="22">
        <f t="shared" si="79"/>
        <v>0</v>
      </c>
      <c r="H179" s="22">
        <f t="shared" si="79"/>
        <v>0</v>
      </c>
      <c r="I179" s="22">
        <f t="shared" si="79"/>
        <v>295000</v>
      </c>
      <c r="J179" s="22">
        <f t="shared" si="79"/>
        <v>6641327</v>
      </c>
    </row>
    <row r="180" spans="1:10" ht="17.100000000000001" customHeight="1" x14ac:dyDescent="0.25">
      <c r="A180" s="28" t="s">
        <v>100</v>
      </c>
      <c r="B180" s="21" t="s">
        <v>334</v>
      </c>
      <c r="C180" s="22">
        <f>+SUM(D180:J180)</f>
        <v>6641327</v>
      </c>
      <c r="D180" s="22">
        <f>+SUMIF('TOTAL RECURSOS 2015'!$P:$P,CONCATENATE("O001",$A180,1,$F$8),'TOTAL RECURSOS 2015'!$N:$N)</f>
        <v>0</v>
      </c>
      <c r="E180" s="22">
        <f>+SUMIF('TOTAL RECURSOS 2015'!$P:$P,CONCATENATE("M001",$A180,1,$F$8),'TOTAL RECURSOS 2015'!$N:$N)</f>
        <v>0</v>
      </c>
      <c r="F180" s="22">
        <f>+SUMIF('TOTAL RECURSOS 2015'!$P:$P,CONCATENATE("E006",$A180,1,$F$8),'TOTAL RECURSOS 2015'!$N:$N)</f>
        <v>0</v>
      </c>
      <c r="G180" s="22">
        <f>+SUMIF('TOTAL RECURSOS 2015'!$P:$P,CONCATENATE("K024",$A180,1,$G$8),'TOTAL RECURSOS 2015'!$N:$N)</f>
        <v>0</v>
      </c>
      <c r="H180" s="22">
        <f>+SUMIF('TOTAL RECURSOS 2015'!$P:$P,CONCATENATE("O001",$A180,4,$F$8),'TOTAL RECURSOS 2015'!$N:$N)</f>
        <v>0</v>
      </c>
      <c r="I180" s="22">
        <f>+SUMIF('TOTAL RECURSOS 2015'!$P:$P,CONCATENATE("M001",$A180,4,$F$8),'TOTAL RECURSOS 2015'!$N:$N)</f>
        <v>0</v>
      </c>
      <c r="J180" s="22">
        <f>+SUMIF('TOTAL RECURSOS 2015'!$P:$P,CONCATENATE("E006",$A180,4,$F$8),'TOTAL RECURSOS 2015'!$N:$N)</f>
        <v>6641327</v>
      </c>
    </row>
    <row r="181" spans="1:10" ht="17.100000000000001" customHeight="1" x14ac:dyDescent="0.25">
      <c r="A181" s="28" t="s">
        <v>101</v>
      </c>
      <c r="B181" s="21" t="s">
        <v>335</v>
      </c>
      <c r="C181" s="22">
        <f>+SUM(D181:J181)</f>
        <v>295000</v>
      </c>
      <c r="D181" s="22">
        <f>+SUMIF('TOTAL RECURSOS 2015'!$P:$P,CONCATENATE("O001",$A181,1,$F$8),'TOTAL RECURSOS 2015'!$N:$N)</f>
        <v>0</v>
      </c>
      <c r="E181" s="22">
        <f>+SUMIF('TOTAL RECURSOS 2015'!$P:$P,CONCATENATE("M001",$A181,1,$F$8),'TOTAL RECURSOS 2015'!$N:$N)</f>
        <v>0</v>
      </c>
      <c r="F181" s="22">
        <f>+SUMIF('TOTAL RECURSOS 2015'!$P:$P,CONCATENATE("E006",$A181,1,$F$8),'TOTAL RECURSOS 2015'!$N:$N)</f>
        <v>0</v>
      </c>
      <c r="G181" s="22">
        <f>+SUMIF('TOTAL RECURSOS 2015'!$P:$P,CONCATENATE("K024",$A181,1,$G$8),'TOTAL RECURSOS 2015'!$N:$N)</f>
        <v>0</v>
      </c>
      <c r="H181" s="22">
        <f>+SUMIF('TOTAL RECURSOS 2015'!$P:$P,CONCATENATE("O001",$A181,4,$F$8),'TOTAL RECURSOS 2015'!$N:$N)</f>
        <v>0</v>
      </c>
      <c r="I181" s="22">
        <f>+SUMIF('TOTAL RECURSOS 2015'!$P:$P,CONCATENATE("M001",$A181,4,$F$8),'TOTAL RECURSOS 2015'!$N:$N)</f>
        <v>295000</v>
      </c>
      <c r="J181" s="22">
        <f>+SUMIF('TOTAL RECURSOS 2015'!$P:$P,CONCATENATE("E006",$A181,4,$F$8),'TOTAL RECURSOS 2015'!$N:$N)</f>
        <v>0</v>
      </c>
    </row>
    <row r="182" spans="1:10" s="9" customFormat="1" ht="17.100000000000001" customHeight="1" x14ac:dyDescent="0.2">
      <c r="A182" s="26">
        <v>3400</v>
      </c>
      <c r="B182" s="19" t="s">
        <v>336</v>
      </c>
      <c r="C182" s="20">
        <f t="shared" ref="C182:J182" si="80">+C185+C187+C189+C183</f>
        <v>2804000</v>
      </c>
      <c r="D182" s="20">
        <f t="shared" si="80"/>
        <v>0</v>
      </c>
      <c r="E182" s="20">
        <f t="shared" si="80"/>
        <v>0</v>
      </c>
      <c r="F182" s="20">
        <f t="shared" si="80"/>
        <v>0</v>
      </c>
      <c r="G182" s="20">
        <f t="shared" si="80"/>
        <v>0</v>
      </c>
      <c r="H182" s="20">
        <f t="shared" si="80"/>
        <v>24000</v>
      </c>
      <c r="I182" s="20">
        <f t="shared" si="80"/>
        <v>230000</v>
      </c>
      <c r="J182" s="20">
        <f t="shared" si="80"/>
        <v>2550000</v>
      </c>
    </row>
    <row r="183" spans="1:10" ht="17.100000000000001" customHeight="1" x14ac:dyDescent="0.25">
      <c r="A183" s="27">
        <v>341</v>
      </c>
      <c r="B183" s="21" t="s">
        <v>443</v>
      </c>
      <c r="C183" s="22">
        <f t="shared" ref="C183:J183" si="81">+C184</f>
        <v>151000</v>
      </c>
      <c r="D183" s="22">
        <f t="shared" si="81"/>
        <v>0</v>
      </c>
      <c r="E183" s="22">
        <f t="shared" si="81"/>
        <v>0</v>
      </c>
      <c r="F183" s="22">
        <f t="shared" si="81"/>
        <v>0</v>
      </c>
      <c r="G183" s="22">
        <f t="shared" si="81"/>
        <v>0</v>
      </c>
      <c r="H183" s="22">
        <f t="shared" si="81"/>
        <v>0</v>
      </c>
      <c r="I183" s="22">
        <f t="shared" si="81"/>
        <v>151000</v>
      </c>
      <c r="J183" s="22">
        <f t="shared" si="81"/>
        <v>0</v>
      </c>
    </row>
    <row r="184" spans="1:10" ht="17.100000000000001" customHeight="1" x14ac:dyDescent="0.25">
      <c r="A184" s="28">
        <v>34101</v>
      </c>
      <c r="B184" s="21" t="s">
        <v>444</v>
      </c>
      <c r="C184" s="22">
        <f>+SUM(D184:J184)</f>
        <v>151000</v>
      </c>
      <c r="D184" s="22">
        <f>+SUMIF('TOTAL RECURSOS 2015'!$P:$P,CONCATENATE("O001",$A184,1,$F$8),'TOTAL RECURSOS 2015'!$N:$N)</f>
        <v>0</v>
      </c>
      <c r="E184" s="22">
        <f>+SUMIF('TOTAL RECURSOS 2015'!$P:$P,CONCATENATE("M001",$A184,1,$F$8),'TOTAL RECURSOS 2015'!$N:$N)</f>
        <v>0</v>
      </c>
      <c r="F184" s="22">
        <f>+SUMIF('TOTAL RECURSOS 2015'!$P:$P,CONCATENATE("E006",$A184,1,$F$8),'TOTAL RECURSOS 2015'!$N:$N)</f>
        <v>0</v>
      </c>
      <c r="G184" s="22">
        <f>+SUMIF('TOTAL RECURSOS 2015'!$P:$P,CONCATENATE("K024",$A184,1,$G$8),'TOTAL RECURSOS 2015'!$N:$N)</f>
        <v>0</v>
      </c>
      <c r="H184" s="22">
        <f>+SUMIF('TOTAL RECURSOS 2015'!$P:$P,CONCATENATE("O001",$A184,4,$F$8),'TOTAL RECURSOS 2015'!$N:$N)</f>
        <v>0</v>
      </c>
      <c r="I184" s="22">
        <f>+SUMIF('TOTAL RECURSOS 2015'!$P:$P,CONCATENATE("M001",$A184,4,$F$8),'TOTAL RECURSOS 2015'!$N:$N)</f>
        <v>151000</v>
      </c>
      <c r="J184" s="22">
        <f>+SUMIF('TOTAL RECURSOS 2015'!$P:$P,CONCATENATE("E006",$A184,4,$F$8),'TOTAL RECURSOS 2015'!$N:$N)</f>
        <v>0</v>
      </c>
    </row>
    <row r="185" spans="1:10" ht="17.100000000000001" customHeight="1" x14ac:dyDescent="0.25">
      <c r="A185" s="27" t="s">
        <v>179</v>
      </c>
      <c r="B185" s="21" t="s">
        <v>337</v>
      </c>
      <c r="C185" s="22">
        <f t="shared" ref="C185:J185" si="82">+C186</f>
        <v>2203000</v>
      </c>
      <c r="D185" s="22">
        <f t="shared" si="82"/>
        <v>0</v>
      </c>
      <c r="E185" s="22">
        <f t="shared" si="82"/>
        <v>0</v>
      </c>
      <c r="F185" s="22">
        <f t="shared" si="82"/>
        <v>0</v>
      </c>
      <c r="G185" s="22">
        <f t="shared" si="82"/>
        <v>0</v>
      </c>
      <c r="H185" s="22">
        <f t="shared" si="82"/>
        <v>24000</v>
      </c>
      <c r="I185" s="22">
        <f t="shared" si="82"/>
        <v>79000</v>
      </c>
      <c r="J185" s="22">
        <f t="shared" si="82"/>
        <v>2100000</v>
      </c>
    </row>
    <row r="186" spans="1:10" ht="17.100000000000001" customHeight="1" x14ac:dyDescent="0.25">
      <c r="A186" s="28" t="s">
        <v>21</v>
      </c>
      <c r="B186" s="21" t="s">
        <v>338</v>
      </c>
      <c r="C186" s="22">
        <f>+SUM(D186:J186)</f>
        <v>2203000</v>
      </c>
      <c r="D186" s="22">
        <f>+SUMIF('TOTAL RECURSOS 2015'!$P:$P,CONCATENATE("O001",$A186,1,$F$8),'TOTAL RECURSOS 2015'!$N:$N)</f>
        <v>0</v>
      </c>
      <c r="E186" s="22">
        <f>+SUMIF('TOTAL RECURSOS 2015'!$P:$P,CONCATENATE("M001",$A186,1,$F$8),'TOTAL RECURSOS 2015'!$N:$N)</f>
        <v>0</v>
      </c>
      <c r="F186" s="22">
        <f>+SUMIF('TOTAL RECURSOS 2015'!$P:$P,CONCATENATE("E006",$A186,1,$F$8),'TOTAL RECURSOS 2015'!$N:$N)</f>
        <v>0</v>
      </c>
      <c r="G186" s="22">
        <f>+SUMIF('TOTAL RECURSOS 2015'!$P:$P,CONCATENATE("K024",$A186,1,$G$8),'TOTAL RECURSOS 2015'!$N:$N)</f>
        <v>0</v>
      </c>
      <c r="H186" s="22">
        <f>+SUMIF('TOTAL RECURSOS 2015'!$P:$P,CONCATENATE("O001",$A186,4,$F$8),'TOTAL RECURSOS 2015'!$N:$N)</f>
        <v>24000</v>
      </c>
      <c r="I186" s="22">
        <f>+SUMIF('TOTAL RECURSOS 2015'!$P:$P,CONCATENATE("M001",$A186,4,$F$8),'TOTAL RECURSOS 2015'!$N:$N)</f>
        <v>79000</v>
      </c>
      <c r="J186" s="22">
        <f>+SUMIF('TOTAL RECURSOS 2015'!$P:$P,CONCATENATE("E006",$A186,4,$F$8),'TOTAL RECURSOS 2015'!$N:$N)</f>
        <v>2100000</v>
      </c>
    </row>
    <row r="187" spans="1:10" ht="17.100000000000001" customHeight="1" x14ac:dyDescent="0.25">
      <c r="A187" s="27" t="s">
        <v>180</v>
      </c>
      <c r="B187" s="21" t="s">
        <v>339</v>
      </c>
      <c r="C187" s="22">
        <f t="shared" ref="C187:J187" si="83">+C188</f>
        <v>100000</v>
      </c>
      <c r="D187" s="22">
        <f t="shared" si="83"/>
        <v>0</v>
      </c>
      <c r="E187" s="22">
        <f t="shared" si="83"/>
        <v>0</v>
      </c>
      <c r="F187" s="22">
        <f t="shared" si="83"/>
        <v>0</v>
      </c>
      <c r="G187" s="22">
        <f t="shared" si="83"/>
        <v>0</v>
      </c>
      <c r="H187" s="22">
        <f t="shared" si="83"/>
        <v>0</v>
      </c>
      <c r="I187" s="22">
        <f t="shared" si="83"/>
        <v>0</v>
      </c>
      <c r="J187" s="22">
        <f t="shared" si="83"/>
        <v>100000</v>
      </c>
    </row>
    <row r="188" spans="1:10" ht="17.100000000000001" customHeight="1" x14ac:dyDescent="0.25">
      <c r="A188" s="28" t="s">
        <v>102</v>
      </c>
      <c r="B188" s="21" t="s">
        <v>340</v>
      </c>
      <c r="C188" s="22">
        <f>+SUM(D188:J188)</f>
        <v>100000</v>
      </c>
      <c r="D188" s="22">
        <f>+SUMIF('TOTAL RECURSOS 2015'!$P:$P,CONCATENATE("O001",$A188,1,$F$8),'TOTAL RECURSOS 2015'!$N:$N)</f>
        <v>0</v>
      </c>
      <c r="E188" s="22">
        <f>+SUMIF('TOTAL RECURSOS 2015'!$P:$P,CONCATENATE("M001",$A188,1,$F$8),'TOTAL RECURSOS 2015'!$N:$N)</f>
        <v>0</v>
      </c>
      <c r="F188" s="22">
        <f>+SUMIF('TOTAL RECURSOS 2015'!$P:$P,CONCATENATE("E006",$A188,1,$F$8),'TOTAL RECURSOS 2015'!$N:$N)</f>
        <v>0</v>
      </c>
      <c r="G188" s="22">
        <f>+SUMIF('TOTAL RECURSOS 2015'!$P:$P,CONCATENATE("K024",$A188,1,$G$8),'TOTAL RECURSOS 2015'!$N:$N)</f>
        <v>0</v>
      </c>
      <c r="H188" s="22">
        <f>+SUMIF('TOTAL RECURSOS 2015'!$P:$P,CONCATENATE("O001",$A188,4,$F$8),'TOTAL RECURSOS 2015'!$N:$N)</f>
        <v>0</v>
      </c>
      <c r="I188" s="22">
        <f>+SUMIF('TOTAL RECURSOS 2015'!$P:$P,CONCATENATE("M001",$A188,4,$F$8),'TOTAL RECURSOS 2015'!$N:$N)</f>
        <v>0</v>
      </c>
      <c r="J188" s="22">
        <f>+SUMIF('TOTAL RECURSOS 2015'!$P:$P,CONCATENATE("E006",$A188,4,$F$8),'TOTAL RECURSOS 2015'!$N:$N)</f>
        <v>100000</v>
      </c>
    </row>
    <row r="189" spans="1:10" ht="17.100000000000001" customHeight="1" x14ac:dyDescent="0.25">
      <c r="A189" s="27" t="s">
        <v>181</v>
      </c>
      <c r="B189" s="21" t="s">
        <v>341</v>
      </c>
      <c r="C189" s="22">
        <f t="shared" ref="C189:J189" si="84">+C190</f>
        <v>350000</v>
      </c>
      <c r="D189" s="22">
        <f t="shared" si="84"/>
        <v>0</v>
      </c>
      <c r="E189" s="22">
        <f t="shared" si="84"/>
        <v>0</v>
      </c>
      <c r="F189" s="22">
        <f t="shared" si="84"/>
        <v>0</v>
      </c>
      <c r="G189" s="22">
        <f t="shared" si="84"/>
        <v>0</v>
      </c>
      <c r="H189" s="22">
        <f t="shared" si="84"/>
        <v>0</v>
      </c>
      <c r="I189" s="22">
        <f t="shared" si="84"/>
        <v>0</v>
      </c>
      <c r="J189" s="22">
        <f t="shared" si="84"/>
        <v>350000</v>
      </c>
    </row>
    <row r="190" spans="1:10" ht="17.100000000000001" customHeight="1" x14ac:dyDescent="0.25">
      <c r="A190" s="28" t="s">
        <v>103</v>
      </c>
      <c r="B190" s="21" t="s">
        <v>341</v>
      </c>
      <c r="C190" s="22">
        <f>+SUM(D190:J190)</f>
        <v>350000</v>
      </c>
      <c r="D190" s="22">
        <f>+SUMIF('TOTAL RECURSOS 2015'!$P:$P,CONCATENATE("O001",$A190,1,$F$8),'TOTAL RECURSOS 2015'!$N:$N)</f>
        <v>0</v>
      </c>
      <c r="E190" s="22">
        <f>+SUMIF('TOTAL RECURSOS 2015'!$P:$P,CONCATENATE("M001",$A190,1,$F$8),'TOTAL RECURSOS 2015'!$N:$N)</f>
        <v>0</v>
      </c>
      <c r="F190" s="22">
        <f>+SUMIF('TOTAL RECURSOS 2015'!$P:$P,CONCATENATE("E006",$A190,1,$F$8),'TOTAL RECURSOS 2015'!$N:$N)</f>
        <v>0</v>
      </c>
      <c r="G190" s="22">
        <f>+SUMIF('TOTAL RECURSOS 2015'!$P:$P,CONCATENATE("K024",$A190,1,$G$8),'TOTAL RECURSOS 2015'!$N:$N)</f>
        <v>0</v>
      </c>
      <c r="H190" s="22">
        <f>+SUMIF('TOTAL RECURSOS 2015'!$P:$P,CONCATENATE("O001",$A190,4,$F$8),'TOTAL RECURSOS 2015'!$N:$N)</f>
        <v>0</v>
      </c>
      <c r="I190" s="22">
        <f>+SUMIF('TOTAL RECURSOS 2015'!$P:$P,CONCATENATE("M001",$A190,4,$F$8),'TOTAL RECURSOS 2015'!$N:$N)</f>
        <v>0</v>
      </c>
      <c r="J190" s="22">
        <f>+SUMIF('TOTAL RECURSOS 2015'!$P:$P,CONCATENATE("E006",$A190,4,$F$8),'TOTAL RECURSOS 2015'!$N:$N)</f>
        <v>350000</v>
      </c>
    </row>
    <row r="191" spans="1:10" s="9" customFormat="1" ht="17.100000000000001" customHeight="1" x14ac:dyDescent="0.2">
      <c r="A191" s="26">
        <v>3500</v>
      </c>
      <c r="B191" s="19" t="s">
        <v>342</v>
      </c>
      <c r="C191" s="20">
        <f t="shared" ref="C191:J191" si="85">+C192+C195+C197+C199+C201+C203+C205+C207</f>
        <v>33078771</v>
      </c>
      <c r="D191" s="20">
        <f t="shared" si="85"/>
        <v>126908</v>
      </c>
      <c r="E191" s="20">
        <f t="shared" si="85"/>
        <v>345911</v>
      </c>
      <c r="F191" s="20">
        <f t="shared" si="85"/>
        <v>18940983</v>
      </c>
      <c r="G191" s="20">
        <f t="shared" si="85"/>
        <v>0</v>
      </c>
      <c r="H191" s="20">
        <f t="shared" si="85"/>
        <v>151000</v>
      </c>
      <c r="I191" s="20">
        <f t="shared" si="85"/>
        <v>521000</v>
      </c>
      <c r="J191" s="20">
        <f t="shared" si="85"/>
        <v>12992969</v>
      </c>
    </row>
    <row r="192" spans="1:10" ht="17.100000000000001" customHeight="1" x14ac:dyDescent="0.25">
      <c r="A192" s="27" t="s">
        <v>182</v>
      </c>
      <c r="B192" s="21" t="s">
        <v>343</v>
      </c>
      <c r="C192" s="22">
        <f t="shared" ref="C192:J192" si="86">+C193+C194</f>
        <v>2046000</v>
      </c>
      <c r="D192" s="22">
        <f t="shared" si="86"/>
        <v>0</v>
      </c>
      <c r="E192" s="22">
        <f t="shared" si="86"/>
        <v>0</v>
      </c>
      <c r="F192" s="22">
        <f t="shared" si="86"/>
        <v>0</v>
      </c>
      <c r="G192" s="22">
        <f t="shared" si="86"/>
        <v>0</v>
      </c>
      <c r="H192" s="22">
        <f t="shared" si="86"/>
        <v>57000</v>
      </c>
      <c r="I192" s="22">
        <f t="shared" si="86"/>
        <v>189000</v>
      </c>
      <c r="J192" s="22">
        <f t="shared" si="86"/>
        <v>1800000</v>
      </c>
    </row>
    <row r="193" spans="1:10" ht="17.100000000000001" customHeight="1" x14ac:dyDescent="0.25">
      <c r="A193" s="28" t="s">
        <v>59</v>
      </c>
      <c r="B193" s="21" t="s">
        <v>344</v>
      </c>
      <c r="C193" s="22">
        <f>+SUM(D193:J193)</f>
        <v>246000</v>
      </c>
      <c r="D193" s="22">
        <f>+SUMIF('TOTAL RECURSOS 2015'!$P:$P,CONCATENATE("O001",$A193,1,$F$8),'TOTAL RECURSOS 2015'!$N:$N)</f>
        <v>0</v>
      </c>
      <c r="E193" s="22">
        <f>+SUMIF('TOTAL RECURSOS 2015'!$P:$P,CONCATENATE("M001",$A193,1,$F$8),'TOTAL RECURSOS 2015'!$N:$N)</f>
        <v>0</v>
      </c>
      <c r="F193" s="22">
        <f>+SUMIF('TOTAL RECURSOS 2015'!$P:$P,CONCATENATE("E006",$A193,1,$F$8),'TOTAL RECURSOS 2015'!$N:$N)</f>
        <v>0</v>
      </c>
      <c r="G193" s="22">
        <f>+SUMIF('TOTAL RECURSOS 2015'!$P:$P,CONCATENATE("K024",$A193,1,$G$8),'TOTAL RECURSOS 2015'!$N:$N)</f>
        <v>0</v>
      </c>
      <c r="H193" s="22">
        <f>+SUMIF('TOTAL RECURSOS 2015'!$P:$P,CONCATENATE("O001",$A193,4,$F$8),'TOTAL RECURSOS 2015'!$N:$N)</f>
        <v>57000</v>
      </c>
      <c r="I193" s="22">
        <f>+SUMIF('TOTAL RECURSOS 2015'!$P:$P,CONCATENATE("M001",$A193,4,$F$8),'TOTAL RECURSOS 2015'!$N:$N)</f>
        <v>189000</v>
      </c>
      <c r="J193" s="22">
        <f>+SUMIF('TOTAL RECURSOS 2015'!$P:$P,CONCATENATE("E006",$A193,4,$F$8),'TOTAL RECURSOS 2015'!$N:$N)</f>
        <v>0</v>
      </c>
    </row>
    <row r="194" spans="1:10" ht="17.100000000000001" customHeight="1" x14ac:dyDescent="0.25">
      <c r="A194" s="28" t="s">
        <v>39</v>
      </c>
      <c r="B194" s="21" t="s">
        <v>345</v>
      </c>
      <c r="C194" s="22">
        <f>+SUM(D194:J194)</f>
        <v>1800000</v>
      </c>
      <c r="D194" s="22">
        <f>+SUMIF('TOTAL RECURSOS 2015'!$P:$P,CONCATENATE("O001",$A194,1,$F$8),'TOTAL RECURSOS 2015'!$N:$N)</f>
        <v>0</v>
      </c>
      <c r="E194" s="22">
        <f>+SUMIF('TOTAL RECURSOS 2015'!$P:$P,CONCATENATE("M001",$A194,1,$F$8),'TOTAL RECURSOS 2015'!$N:$N)</f>
        <v>0</v>
      </c>
      <c r="F194" s="22">
        <f>+SUMIF('TOTAL RECURSOS 2015'!$P:$P,CONCATENATE("E006",$A194,1,$F$8),'TOTAL RECURSOS 2015'!$N:$N)</f>
        <v>0</v>
      </c>
      <c r="G194" s="22">
        <f>+SUMIF('TOTAL RECURSOS 2015'!$P:$P,CONCATENATE("K024",$A194,1,$G$8),'TOTAL RECURSOS 2015'!$N:$N)</f>
        <v>0</v>
      </c>
      <c r="H194" s="22">
        <f>+SUMIF('TOTAL RECURSOS 2015'!$P:$P,CONCATENATE("O001",$A194,4,$F$8),'TOTAL RECURSOS 2015'!$N:$N)</f>
        <v>0</v>
      </c>
      <c r="I194" s="22">
        <f>+SUMIF('TOTAL RECURSOS 2015'!$P:$P,CONCATENATE("M001",$A194,4,$F$8),'TOTAL RECURSOS 2015'!$N:$N)</f>
        <v>0</v>
      </c>
      <c r="J194" s="22">
        <f>+SUMIF('TOTAL RECURSOS 2015'!$P:$P,CONCATENATE("E006",$A194,4,$F$8),'TOTAL RECURSOS 2015'!$N:$N)</f>
        <v>1800000</v>
      </c>
    </row>
    <row r="195" spans="1:10" ht="17.100000000000001" customHeight="1" x14ac:dyDescent="0.25">
      <c r="A195" s="27" t="s">
        <v>183</v>
      </c>
      <c r="B195" s="29" t="s">
        <v>346</v>
      </c>
      <c r="C195" s="22">
        <f t="shared" ref="C195:J195" si="87">+C196</f>
        <v>30000</v>
      </c>
      <c r="D195" s="22">
        <f t="shared" si="87"/>
        <v>0</v>
      </c>
      <c r="E195" s="22">
        <f t="shared" si="87"/>
        <v>0</v>
      </c>
      <c r="F195" s="22">
        <f t="shared" si="87"/>
        <v>0</v>
      </c>
      <c r="G195" s="22">
        <f t="shared" si="87"/>
        <v>0</v>
      </c>
      <c r="H195" s="22">
        <f t="shared" si="87"/>
        <v>0</v>
      </c>
      <c r="I195" s="22">
        <f t="shared" si="87"/>
        <v>0</v>
      </c>
      <c r="J195" s="22">
        <f t="shared" si="87"/>
        <v>30000</v>
      </c>
    </row>
    <row r="196" spans="1:10" ht="17.100000000000001" customHeight="1" x14ac:dyDescent="0.25">
      <c r="A196" s="28" t="s">
        <v>40</v>
      </c>
      <c r="B196" s="21" t="s">
        <v>347</v>
      </c>
      <c r="C196" s="22">
        <f>+SUM(D196:J196)</f>
        <v>30000</v>
      </c>
      <c r="D196" s="22">
        <f>+SUMIF('TOTAL RECURSOS 2015'!$P:$P,CONCATENATE("O001",$A196,1,$F$8),'TOTAL RECURSOS 2015'!$N:$N)</f>
        <v>0</v>
      </c>
      <c r="E196" s="22">
        <f>+SUMIF('TOTAL RECURSOS 2015'!$P:$P,CONCATENATE("M001",$A196,1,$F$8),'TOTAL RECURSOS 2015'!$N:$N)</f>
        <v>0</v>
      </c>
      <c r="F196" s="22">
        <f>+SUMIF('TOTAL RECURSOS 2015'!$P:$P,CONCATENATE("E006",$A196,1,$F$8),'TOTAL RECURSOS 2015'!$N:$N)</f>
        <v>0</v>
      </c>
      <c r="G196" s="22">
        <f>+SUMIF('TOTAL RECURSOS 2015'!$P:$P,CONCATENATE("K024",$A196,1,$G$8),'TOTAL RECURSOS 2015'!$N:$N)</f>
        <v>0</v>
      </c>
      <c r="H196" s="22">
        <f>+SUMIF('TOTAL RECURSOS 2015'!$P:$P,CONCATENATE("O001",$A196,4,$F$8),'TOTAL RECURSOS 2015'!$N:$N)</f>
        <v>0</v>
      </c>
      <c r="I196" s="22">
        <f>+SUMIF('TOTAL RECURSOS 2015'!$P:$P,CONCATENATE("M001",$A196,4,$F$8),'TOTAL RECURSOS 2015'!$N:$N)</f>
        <v>0</v>
      </c>
      <c r="J196" s="22">
        <f>+SUMIF('TOTAL RECURSOS 2015'!$P:$P,CONCATENATE("E006",$A196,4,$F$8),'TOTAL RECURSOS 2015'!$N:$N)</f>
        <v>30000</v>
      </c>
    </row>
    <row r="197" spans="1:10" ht="17.100000000000001" customHeight="1" x14ac:dyDescent="0.25">
      <c r="A197" s="27" t="s">
        <v>184</v>
      </c>
      <c r="B197" s="21" t="s">
        <v>348</v>
      </c>
      <c r="C197" s="22">
        <f t="shared" ref="C197:J197" si="88">+C198</f>
        <v>2869000</v>
      </c>
      <c r="D197" s="22">
        <f t="shared" si="88"/>
        <v>0</v>
      </c>
      <c r="E197" s="22">
        <f t="shared" si="88"/>
        <v>0</v>
      </c>
      <c r="F197" s="22">
        <f t="shared" si="88"/>
        <v>2554000</v>
      </c>
      <c r="G197" s="22">
        <f t="shared" si="88"/>
        <v>0</v>
      </c>
      <c r="H197" s="22">
        <f t="shared" si="88"/>
        <v>73000</v>
      </c>
      <c r="I197" s="22">
        <f t="shared" si="88"/>
        <v>242000</v>
      </c>
      <c r="J197" s="22">
        <f t="shared" si="88"/>
        <v>0</v>
      </c>
    </row>
    <row r="198" spans="1:10" ht="17.100000000000001" customHeight="1" x14ac:dyDescent="0.25">
      <c r="A198" s="28" t="s">
        <v>41</v>
      </c>
      <c r="B198" s="21" t="s">
        <v>349</v>
      </c>
      <c r="C198" s="22">
        <f>+SUM(D198:J198)</f>
        <v>2869000</v>
      </c>
      <c r="D198" s="22">
        <f>+SUMIF('TOTAL RECURSOS 2015'!$P:$P,CONCATENATE("O001",$A198,1,$F$8),'TOTAL RECURSOS 2015'!$N:$N)</f>
        <v>0</v>
      </c>
      <c r="E198" s="22">
        <f>+SUMIF('TOTAL RECURSOS 2015'!$P:$P,CONCATENATE("M001",$A198,1,$F$8),'TOTAL RECURSOS 2015'!$N:$N)</f>
        <v>0</v>
      </c>
      <c r="F198" s="22">
        <f>+SUMIF('TOTAL RECURSOS 2015'!$P:$P,CONCATENATE("E006",$A198,1,$F$8),'TOTAL RECURSOS 2015'!$N:$N)</f>
        <v>2554000</v>
      </c>
      <c r="G198" s="22">
        <f>+SUMIF('TOTAL RECURSOS 2015'!$P:$P,CONCATENATE("K024",$A198,1,$G$8),'TOTAL RECURSOS 2015'!$N:$N)</f>
        <v>0</v>
      </c>
      <c r="H198" s="22">
        <f>+SUMIF('TOTAL RECURSOS 2015'!$P:$P,CONCATENATE("O001",$A198,4,$F$8),'TOTAL RECURSOS 2015'!$N:$N)</f>
        <v>73000</v>
      </c>
      <c r="I198" s="22">
        <f>+SUMIF('TOTAL RECURSOS 2015'!$P:$P,CONCATENATE("M001",$A198,4,$F$8),'TOTAL RECURSOS 2015'!$N:$N)</f>
        <v>242000</v>
      </c>
      <c r="J198" s="22">
        <f>+SUMIF('TOTAL RECURSOS 2015'!$P:$P,CONCATENATE("E006",$A198,4,$F$8),'TOTAL RECURSOS 2015'!$N:$N)</f>
        <v>0</v>
      </c>
    </row>
    <row r="199" spans="1:10" ht="17.100000000000001" customHeight="1" x14ac:dyDescent="0.25">
      <c r="A199" s="27" t="s">
        <v>185</v>
      </c>
      <c r="B199" s="21" t="s">
        <v>350</v>
      </c>
      <c r="C199" s="22">
        <f t="shared" ref="C199:J199" si="89">+C200</f>
        <v>10941000</v>
      </c>
      <c r="D199" s="22">
        <f t="shared" si="89"/>
        <v>0</v>
      </c>
      <c r="E199" s="22">
        <f t="shared" si="89"/>
        <v>0</v>
      </c>
      <c r="F199" s="22">
        <f t="shared" si="89"/>
        <v>6493894</v>
      </c>
      <c r="G199" s="22">
        <f t="shared" si="89"/>
        <v>0</v>
      </c>
      <c r="H199" s="22">
        <f t="shared" si="89"/>
        <v>0</v>
      </c>
      <c r="I199" s="22">
        <f t="shared" si="89"/>
        <v>0</v>
      </c>
      <c r="J199" s="22">
        <f t="shared" si="89"/>
        <v>4447106</v>
      </c>
    </row>
    <row r="200" spans="1:10" ht="17.100000000000001" customHeight="1" x14ac:dyDescent="0.25">
      <c r="A200" s="28" t="s">
        <v>42</v>
      </c>
      <c r="B200" s="21" t="s">
        <v>350</v>
      </c>
      <c r="C200" s="22">
        <f>+SUM(D200:J200)</f>
        <v>10941000</v>
      </c>
      <c r="D200" s="22">
        <f>+SUMIF('TOTAL RECURSOS 2015'!$P:$P,CONCATENATE("O001",$A200,1,$F$8),'TOTAL RECURSOS 2015'!$N:$N)</f>
        <v>0</v>
      </c>
      <c r="E200" s="22">
        <f>+SUMIF('TOTAL RECURSOS 2015'!$P:$P,CONCATENATE("M001",$A200,1,$F$8),'TOTAL RECURSOS 2015'!$N:$N)</f>
        <v>0</v>
      </c>
      <c r="F200" s="22">
        <f>+SUMIF('TOTAL RECURSOS 2015'!$P:$P,CONCATENATE("E006",$A200,1,$F$8),'TOTAL RECURSOS 2015'!$N:$N)</f>
        <v>6493894</v>
      </c>
      <c r="G200" s="22">
        <f>+SUMIF('TOTAL RECURSOS 2015'!$P:$P,CONCATENATE("K024",$A200,1,$G$8),'TOTAL RECURSOS 2015'!$N:$N)</f>
        <v>0</v>
      </c>
      <c r="H200" s="22">
        <f>+SUMIF('TOTAL RECURSOS 2015'!$P:$P,CONCATENATE("O001",$A200,4,$F$8),'TOTAL RECURSOS 2015'!$N:$N)</f>
        <v>0</v>
      </c>
      <c r="I200" s="22">
        <f>+SUMIF('TOTAL RECURSOS 2015'!$P:$P,CONCATENATE("M001",$A200,4,$F$8),'TOTAL RECURSOS 2015'!$N:$N)</f>
        <v>0</v>
      </c>
      <c r="J200" s="22">
        <f>+SUMIF('TOTAL RECURSOS 2015'!$P:$P,CONCATENATE("E006",$A200,4,$F$8),'TOTAL RECURSOS 2015'!$N:$N)</f>
        <v>4447106</v>
      </c>
    </row>
    <row r="201" spans="1:10" ht="17.100000000000001" customHeight="1" x14ac:dyDescent="0.25">
      <c r="A201" s="27" t="s">
        <v>186</v>
      </c>
      <c r="B201" s="21" t="s">
        <v>351</v>
      </c>
      <c r="C201" s="22">
        <f t="shared" ref="C201:J201" si="90">+C202</f>
        <v>500000</v>
      </c>
      <c r="D201" s="22">
        <f t="shared" si="90"/>
        <v>0</v>
      </c>
      <c r="E201" s="22">
        <f t="shared" si="90"/>
        <v>0</v>
      </c>
      <c r="F201" s="22">
        <f t="shared" si="90"/>
        <v>0</v>
      </c>
      <c r="G201" s="22">
        <f t="shared" si="90"/>
        <v>0</v>
      </c>
      <c r="H201" s="22">
        <f t="shared" si="90"/>
        <v>0</v>
      </c>
      <c r="I201" s="22">
        <f t="shared" si="90"/>
        <v>0</v>
      </c>
      <c r="J201" s="22">
        <f t="shared" si="90"/>
        <v>500000</v>
      </c>
    </row>
    <row r="202" spans="1:10" ht="17.100000000000001" customHeight="1" x14ac:dyDescent="0.25">
      <c r="A202" s="28" t="s">
        <v>60</v>
      </c>
      <c r="B202" s="21" t="s">
        <v>352</v>
      </c>
      <c r="C202" s="22">
        <f>+SUM(D202:J202)</f>
        <v>500000</v>
      </c>
      <c r="D202" s="22">
        <f>+SUMIF('TOTAL RECURSOS 2015'!$P:$P,CONCATENATE("O001",$A202,1,$F$8),'TOTAL RECURSOS 2015'!$N:$N)</f>
        <v>0</v>
      </c>
      <c r="E202" s="22">
        <f>+SUMIF('TOTAL RECURSOS 2015'!$P:$P,CONCATENATE("M001",$A202,1,$F$8),'TOTAL RECURSOS 2015'!$N:$N)</f>
        <v>0</v>
      </c>
      <c r="F202" s="22">
        <f>+SUMIF('TOTAL RECURSOS 2015'!$P:$P,CONCATENATE("E006",$A202,1,$F$8),'TOTAL RECURSOS 2015'!$N:$N)</f>
        <v>0</v>
      </c>
      <c r="G202" s="22">
        <f>+SUMIF('TOTAL RECURSOS 2015'!$P:$P,CONCATENATE("K024",$A202,1,$G$8),'TOTAL RECURSOS 2015'!$N:$N)</f>
        <v>0</v>
      </c>
      <c r="H202" s="22">
        <f>+SUMIF('TOTAL RECURSOS 2015'!$P:$P,CONCATENATE("O001",$A202,4,$F$8),'TOTAL RECURSOS 2015'!$N:$N)</f>
        <v>0</v>
      </c>
      <c r="I202" s="22">
        <f>+SUMIF('TOTAL RECURSOS 2015'!$P:$P,CONCATENATE("M001",$A202,4,$F$8),'TOTAL RECURSOS 2015'!$N:$N)</f>
        <v>0</v>
      </c>
      <c r="J202" s="22">
        <f>+SUMIF('TOTAL RECURSOS 2015'!$P:$P,CONCATENATE("E006",$A202,4,$F$8),'TOTAL RECURSOS 2015'!$N:$N)</f>
        <v>500000</v>
      </c>
    </row>
    <row r="203" spans="1:10" ht="17.100000000000001" customHeight="1" x14ac:dyDescent="0.25">
      <c r="A203" s="27" t="s">
        <v>187</v>
      </c>
      <c r="B203" s="21" t="s">
        <v>353</v>
      </c>
      <c r="C203" s="22">
        <f t="shared" ref="C203:J203" si="91">+C204</f>
        <v>12046863</v>
      </c>
      <c r="D203" s="22">
        <f t="shared" si="91"/>
        <v>0</v>
      </c>
      <c r="E203" s="22">
        <f t="shared" si="91"/>
        <v>0</v>
      </c>
      <c r="F203" s="22">
        <f t="shared" si="91"/>
        <v>5720000</v>
      </c>
      <c r="G203" s="22">
        <f t="shared" si="91"/>
        <v>0</v>
      </c>
      <c r="H203" s="22">
        <f t="shared" si="91"/>
        <v>21000</v>
      </c>
      <c r="I203" s="22">
        <f t="shared" si="91"/>
        <v>90000</v>
      </c>
      <c r="J203" s="22">
        <f t="shared" si="91"/>
        <v>6215863</v>
      </c>
    </row>
    <row r="204" spans="1:10" ht="17.100000000000001" customHeight="1" x14ac:dyDescent="0.25">
      <c r="A204" s="28" t="s">
        <v>43</v>
      </c>
      <c r="B204" s="21" t="s">
        <v>354</v>
      </c>
      <c r="C204" s="22">
        <f>+SUM(D204:J204)</f>
        <v>12046863</v>
      </c>
      <c r="D204" s="22">
        <f>+SUMIF('TOTAL RECURSOS 2015'!$P:$P,CONCATENATE("O001",$A204,1,$F$8),'TOTAL RECURSOS 2015'!$N:$N)</f>
        <v>0</v>
      </c>
      <c r="E204" s="22">
        <f>+SUMIF('TOTAL RECURSOS 2015'!$P:$P,CONCATENATE("M001",$A204,1,$F$8),'TOTAL RECURSOS 2015'!$N:$N)</f>
        <v>0</v>
      </c>
      <c r="F204" s="22">
        <f>+SUMIF('TOTAL RECURSOS 2015'!$P:$P,CONCATENATE("E006",$A204,1,$F$8),'TOTAL RECURSOS 2015'!$N:$N)</f>
        <v>5720000</v>
      </c>
      <c r="G204" s="22">
        <f>+SUMIF('TOTAL RECURSOS 2015'!$P:$P,CONCATENATE("K024",$A204,1,$G$8),'TOTAL RECURSOS 2015'!$N:$N)</f>
        <v>0</v>
      </c>
      <c r="H204" s="22">
        <f>+SUMIF('TOTAL RECURSOS 2015'!$P:$P,CONCATENATE("O001",$A204,4,$F$8),'TOTAL RECURSOS 2015'!$N:$N)</f>
        <v>21000</v>
      </c>
      <c r="I204" s="22">
        <f>+SUMIF('TOTAL RECURSOS 2015'!$P:$P,CONCATENATE("M001",$A204,4,$F$8),'TOTAL RECURSOS 2015'!$N:$N)</f>
        <v>90000</v>
      </c>
      <c r="J204" s="22">
        <f>+SUMIF('TOTAL RECURSOS 2015'!$P:$P,CONCATENATE("E006",$A204,4,$F$8),'TOTAL RECURSOS 2015'!$N:$N)</f>
        <v>6215863</v>
      </c>
    </row>
    <row r="205" spans="1:10" ht="17.100000000000001" customHeight="1" x14ac:dyDescent="0.25">
      <c r="A205" s="27" t="s">
        <v>188</v>
      </c>
      <c r="B205" s="21" t="s">
        <v>355</v>
      </c>
      <c r="C205" s="22">
        <f t="shared" ref="C205:J205" si="92">+C206</f>
        <v>2095908</v>
      </c>
      <c r="D205" s="22">
        <f t="shared" si="92"/>
        <v>53908</v>
      </c>
      <c r="E205" s="22">
        <f t="shared" si="92"/>
        <v>129602</v>
      </c>
      <c r="F205" s="22">
        <f t="shared" si="92"/>
        <v>1912398</v>
      </c>
      <c r="G205" s="22">
        <f t="shared" si="92"/>
        <v>0</v>
      </c>
      <c r="H205" s="22">
        <f t="shared" si="92"/>
        <v>0</v>
      </c>
      <c r="I205" s="22">
        <f t="shared" si="92"/>
        <v>0</v>
      </c>
      <c r="J205" s="22">
        <f t="shared" si="92"/>
        <v>0</v>
      </c>
    </row>
    <row r="206" spans="1:10" ht="17.100000000000001" customHeight="1" x14ac:dyDescent="0.25">
      <c r="A206" s="28" t="s">
        <v>44</v>
      </c>
      <c r="B206" s="21" t="s">
        <v>356</v>
      </c>
      <c r="C206" s="22">
        <f>+SUM(D206:J206)</f>
        <v>2095908</v>
      </c>
      <c r="D206" s="22">
        <f>+SUMIF('TOTAL RECURSOS 2015'!$P:$P,CONCATENATE("O001",$A206,1,$F$8),'TOTAL RECURSOS 2015'!$N:$N)</f>
        <v>53908</v>
      </c>
      <c r="E206" s="22">
        <f>+SUMIF('TOTAL RECURSOS 2015'!$P:$P,CONCATENATE("M001",$A206,1,$F$8),'TOTAL RECURSOS 2015'!$N:$N)</f>
        <v>129602</v>
      </c>
      <c r="F206" s="22">
        <f>+SUMIF('TOTAL RECURSOS 2015'!$P:$P,CONCATENATE("E006",$A206,1,$F$8),'TOTAL RECURSOS 2015'!$N:$N)</f>
        <v>1912398</v>
      </c>
      <c r="G206" s="22">
        <f>+SUMIF('TOTAL RECURSOS 2015'!$P:$P,CONCATENATE("K024",$A206,1,$G$8),'TOTAL RECURSOS 2015'!$N:$N)</f>
        <v>0</v>
      </c>
      <c r="H206" s="22">
        <f>+SUMIF('TOTAL RECURSOS 2015'!$P:$P,CONCATENATE("O001",$A206,4,$F$8),'TOTAL RECURSOS 2015'!$N:$N)</f>
        <v>0</v>
      </c>
      <c r="I206" s="22">
        <f>+SUMIF('TOTAL RECURSOS 2015'!$P:$P,CONCATENATE("M001",$A206,4,$F$8),'TOTAL RECURSOS 2015'!$N:$N)</f>
        <v>0</v>
      </c>
      <c r="J206" s="22">
        <f>+SUMIF('TOTAL RECURSOS 2015'!$P:$P,CONCATENATE("E006",$A206,4,$F$8),'TOTAL RECURSOS 2015'!$N:$N)</f>
        <v>0</v>
      </c>
    </row>
    <row r="207" spans="1:10" ht="17.100000000000001" customHeight="1" x14ac:dyDescent="0.25">
      <c r="A207" s="27" t="s">
        <v>189</v>
      </c>
      <c r="B207" s="21" t="s">
        <v>357</v>
      </c>
      <c r="C207" s="22">
        <f t="shared" ref="C207:J207" si="93">+C208</f>
        <v>2550000</v>
      </c>
      <c r="D207" s="22">
        <f t="shared" si="93"/>
        <v>73000</v>
      </c>
      <c r="E207" s="22">
        <f t="shared" si="93"/>
        <v>216309</v>
      </c>
      <c r="F207" s="22">
        <f t="shared" si="93"/>
        <v>2260691</v>
      </c>
      <c r="G207" s="22">
        <f t="shared" si="93"/>
        <v>0</v>
      </c>
      <c r="H207" s="22">
        <f t="shared" si="93"/>
        <v>0</v>
      </c>
      <c r="I207" s="22">
        <f t="shared" si="93"/>
        <v>0</v>
      </c>
      <c r="J207" s="22">
        <f t="shared" si="93"/>
        <v>0</v>
      </c>
    </row>
    <row r="208" spans="1:10" ht="17.100000000000001" customHeight="1" x14ac:dyDescent="0.25">
      <c r="A208" s="28" t="s">
        <v>45</v>
      </c>
      <c r="B208" s="21" t="s">
        <v>357</v>
      </c>
      <c r="C208" s="22">
        <f>+SUM(D208:J208)</f>
        <v>2550000</v>
      </c>
      <c r="D208" s="22">
        <f>+SUMIF('TOTAL RECURSOS 2015'!$P:$P,CONCATENATE("O001",$A208,1,$F$8),'TOTAL RECURSOS 2015'!$N:$N)</f>
        <v>73000</v>
      </c>
      <c r="E208" s="22">
        <f>+SUMIF('TOTAL RECURSOS 2015'!$P:$P,CONCATENATE("M001",$A208,1,$F$8),'TOTAL RECURSOS 2015'!$N:$N)</f>
        <v>216309</v>
      </c>
      <c r="F208" s="22">
        <f>+SUMIF('TOTAL RECURSOS 2015'!$P:$P,CONCATENATE("E006",$A208,1,$F$8),'TOTAL RECURSOS 2015'!$N:$N)</f>
        <v>2260691</v>
      </c>
      <c r="G208" s="22">
        <f>+SUMIF('TOTAL RECURSOS 2015'!$P:$P,CONCATENATE("K024",$A208,1,$G$8),'TOTAL RECURSOS 2015'!$N:$N)</f>
        <v>0</v>
      </c>
      <c r="H208" s="22">
        <f>+SUMIF('TOTAL RECURSOS 2015'!$P:$P,CONCATENATE("O001",$A208,4,$F$8),'TOTAL RECURSOS 2015'!$N:$N)</f>
        <v>0</v>
      </c>
      <c r="I208" s="22">
        <f>+SUMIF('TOTAL RECURSOS 2015'!$P:$P,CONCATENATE("M001",$A208,4,$F$8),'TOTAL RECURSOS 2015'!$N:$N)</f>
        <v>0</v>
      </c>
      <c r="J208" s="22">
        <f>+SUMIF('TOTAL RECURSOS 2015'!$P:$P,CONCATENATE("E006",$A208,4,$F$8),'TOTAL RECURSOS 2015'!$N:$N)</f>
        <v>0</v>
      </c>
    </row>
    <row r="209" spans="1:10" s="9" customFormat="1" ht="17.100000000000001" customHeight="1" x14ac:dyDescent="0.2">
      <c r="A209" s="26">
        <v>3700</v>
      </c>
      <c r="B209" s="19" t="s">
        <v>358</v>
      </c>
      <c r="C209" s="20">
        <f t="shared" ref="C209:J209" si="94">+C210+C214+C218+C221</f>
        <v>9307500</v>
      </c>
      <c r="D209" s="20">
        <f t="shared" si="94"/>
        <v>0</v>
      </c>
      <c r="E209" s="20">
        <f t="shared" si="94"/>
        <v>0</v>
      </c>
      <c r="F209" s="20">
        <f t="shared" si="94"/>
        <v>0</v>
      </c>
      <c r="G209" s="20">
        <f t="shared" si="94"/>
        <v>0</v>
      </c>
      <c r="H209" s="20">
        <f t="shared" si="94"/>
        <v>66000</v>
      </c>
      <c r="I209" s="20">
        <f t="shared" si="94"/>
        <v>150000</v>
      </c>
      <c r="J209" s="20">
        <f t="shared" si="94"/>
        <v>9091500</v>
      </c>
    </row>
    <row r="210" spans="1:10" ht="17.100000000000001" customHeight="1" x14ac:dyDescent="0.25">
      <c r="A210" s="27" t="s">
        <v>190</v>
      </c>
      <c r="B210" s="21" t="s">
        <v>359</v>
      </c>
      <c r="C210" s="22">
        <f t="shared" ref="C210:J210" si="95">+C211+C212+C213</f>
        <v>2829000</v>
      </c>
      <c r="D210" s="22">
        <f t="shared" si="95"/>
        <v>0</v>
      </c>
      <c r="E210" s="22">
        <f t="shared" si="95"/>
        <v>0</v>
      </c>
      <c r="F210" s="22">
        <f t="shared" si="95"/>
        <v>0</v>
      </c>
      <c r="G210" s="22">
        <f t="shared" si="95"/>
        <v>0</v>
      </c>
      <c r="H210" s="22">
        <f t="shared" si="95"/>
        <v>0</v>
      </c>
      <c r="I210" s="22">
        <f t="shared" si="95"/>
        <v>0</v>
      </c>
      <c r="J210" s="22">
        <f t="shared" si="95"/>
        <v>2829000</v>
      </c>
    </row>
    <row r="211" spans="1:10" ht="17.100000000000001" customHeight="1" x14ac:dyDescent="0.25">
      <c r="A211" s="28" t="s">
        <v>104</v>
      </c>
      <c r="B211" s="21" t="s">
        <v>360</v>
      </c>
      <c r="C211" s="22">
        <f>+SUM(D211:J211)</f>
        <v>780000</v>
      </c>
      <c r="D211" s="22">
        <f>+SUMIF('TOTAL RECURSOS 2015'!$P:$P,CONCATENATE("O001",$A211,1,$F$8),'TOTAL RECURSOS 2015'!$N:$N)</f>
        <v>0</v>
      </c>
      <c r="E211" s="22">
        <f>+SUMIF('TOTAL RECURSOS 2015'!$P:$P,CONCATENATE("M001",$A211,1,$F$8),'TOTAL RECURSOS 2015'!$N:$N)</f>
        <v>0</v>
      </c>
      <c r="F211" s="22">
        <f>+SUMIF('TOTAL RECURSOS 2015'!$P:$P,CONCATENATE("E006",$A211,1,$F$8),'TOTAL RECURSOS 2015'!$N:$N)</f>
        <v>0</v>
      </c>
      <c r="G211" s="22">
        <f>+SUMIF('TOTAL RECURSOS 2015'!$P:$P,CONCATENATE("K024",$A211,1,$G$8),'TOTAL RECURSOS 2015'!$N:$N)</f>
        <v>0</v>
      </c>
      <c r="H211" s="22">
        <f>+SUMIF('TOTAL RECURSOS 2015'!$P:$P,CONCATENATE("O001",$A211,4,$F$8),'TOTAL RECURSOS 2015'!$N:$N)</f>
        <v>0</v>
      </c>
      <c r="I211" s="22">
        <f>+SUMIF('TOTAL RECURSOS 2015'!$P:$P,CONCATENATE("M001",$A211,4,$F$8),'TOTAL RECURSOS 2015'!$N:$N)</f>
        <v>0</v>
      </c>
      <c r="J211" s="22">
        <f>+SUMIF('TOTAL RECURSOS 2015'!$P:$P,CONCATENATE("E006",$A211,4,$F$8),'TOTAL RECURSOS 2015'!$N:$N)</f>
        <v>780000</v>
      </c>
    </row>
    <row r="212" spans="1:10" ht="17.100000000000001" customHeight="1" x14ac:dyDescent="0.25">
      <c r="A212" s="28" t="s">
        <v>105</v>
      </c>
      <c r="B212" s="30" t="s">
        <v>396</v>
      </c>
      <c r="C212" s="22">
        <f>+SUM(D212:J212)</f>
        <v>306000</v>
      </c>
      <c r="D212" s="22">
        <f>+SUMIF('TOTAL RECURSOS 2015'!$P:$P,CONCATENATE("O001",$A212,1,$F$8),'TOTAL RECURSOS 2015'!$N:$N)</f>
        <v>0</v>
      </c>
      <c r="E212" s="22">
        <f>+SUMIF('TOTAL RECURSOS 2015'!$P:$P,CONCATENATE("M001",$A212,1,$F$8),'TOTAL RECURSOS 2015'!$N:$N)</f>
        <v>0</v>
      </c>
      <c r="F212" s="22">
        <f>+SUMIF('TOTAL RECURSOS 2015'!$P:$P,CONCATENATE("E006",$A212,1,$F$8),'TOTAL RECURSOS 2015'!$N:$N)</f>
        <v>0</v>
      </c>
      <c r="G212" s="22">
        <f>+SUMIF('TOTAL RECURSOS 2015'!$P:$P,CONCATENATE("K024",$A212,1,$G$8),'TOTAL RECURSOS 2015'!$N:$N)</f>
        <v>0</v>
      </c>
      <c r="H212" s="22">
        <f>+SUMIF('TOTAL RECURSOS 2015'!$P:$P,CONCATENATE("O001",$A212,4,$F$8),'TOTAL RECURSOS 2015'!$N:$N)</f>
        <v>0</v>
      </c>
      <c r="I212" s="22">
        <f>+SUMIF('TOTAL RECURSOS 2015'!$P:$P,CONCATENATE("M001",$A212,4,$F$8),'TOTAL RECURSOS 2015'!$N:$N)</f>
        <v>0</v>
      </c>
      <c r="J212" s="22">
        <f>+SUMIF('TOTAL RECURSOS 2015'!$P:$P,CONCATENATE("E006",$A212,4,$F$8),'TOTAL RECURSOS 2015'!$N:$N)</f>
        <v>306000</v>
      </c>
    </row>
    <row r="213" spans="1:10" ht="17.100000000000001" customHeight="1" x14ac:dyDescent="0.25">
      <c r="A213" s="28" t="s">
        <v>106</v>
      </c>
      <c r="B213" s="29" t="s">
        <v>361</v>
      </c>
      <c r="C213" s="22">
        <f>+SUM(D213:J213)</f>
        <v>1743000</v>
      </c>
      <c r="D213" s="22">
        <f>+SUMIF('TOTAL RECURSOS 2015'!$P:$P,CONCATENATE("O001",$A213,1,$F$8),'TOTAL RECURSOS 2015'!$N:$N)</f>
        <v>0</v>
      </c>
      <c r="E213" s="22">
        <f>+SUMIF('TOTAL RECURSOS 2015'!$P:$P,CONCATENATE("M001",$A213,1,$F$8),'TOTAL RECURSOS 2015'!$N:$N)</f>
        <v>0</v>
      </c>
      <c r="F213" s="22">
        <f>+SUMIF('TOTAL RECURSOS 2015'!$P:$P,CONCATENATE("E006",$A213,1,$F$8),'TOTAL RECURSOS 2015'!$N:$N)</f>
        <v>0</v>
      </c>
      <c r="G213" s="22">
        <f>+SUMIF('TOTAL RECURSOS 2015'!$P:$P,CONCATENATE("K024",$A213,1,$G$8),'TOTAL RECURSOS 2015'!$N:$N)</f>
        <v>0</v>
      </c>
      <c r="H213" s="22">
        <f>+SUMIF('TOTAL RECURSOS 2015'!$P:$P,CONCATENATE("O001",$A213,4,$F$8),'TOTAL RECURSOS 2015'!$N:$N)</f>
        <v>0</v>
      </c>
      <c r="I213" s="22">
        <f>+SUMIF('TOTAL RECURSOS 2015'!$P:$P,CONCATENATE("M001",$A213,4,$F$8),'TOTAL RECURSOS 2015'!$N:$N)</f>
        <v>0</v>
      </c>
      <c r="J213" s="22">
        <f>+SUMIF('TOTAL RECURSOS 2015'!$P:$P,CONCATENATE("E006",$A213,4,$F$8),'TOTAL RECURSOS 2015'!$N:$N)</f>
        <v>1743000</v>
      </c>
    </row>
    <row r="214" spans="1:10" ht="17.100000000000001" customHeight="1" x14ac:dyDescent="0.25">
      <c r="A214" s="27" t="s">
        <v>191</v>
      </c>
      <c r="B214" s="21" t="s">
        <v>362</v>
      </c>
      <c r="C214" s="22">
        <f t="shared" ref="C214:J214" si="96">+C215+C216+C217</f>
        <v>1355200</v>
      </c>
      <c r="D214" s="22">
        <f t="shared" si="96"/>
        <v>0</v>
      </c>
      <c r="E214" s="22">
        <f t="shared" si="96"/>
        <v>0</v>
      </c>
      <c r="F214" s="22">
        <f t="shared" si="96"/>
        <v>0</v>
      </c>
      <c r="G214" s="22">
        <f t="shared" si="96"/>
        <v>0</v>
      </c>
      <c r="H214" s="22">
        <f t="shared" si="96"/>
        <v>15000</v>
      </c>
      <c r="I214" s="22">
        <f t="shared" si="96"/>
        <v>50000</v>
      </c>
      <c r="J214" s="22">
        <f t="shared" si="96"/>
        <v>1290200</v>
      </c>
    </row>
    <row r="215" spans="1:10" ht="17.100000000000001" customHeight="1" x14ac:dyDescent="0.25">
      <c r="A215" s="28" t="s">
        <v>68</v>
      </c>
      <c r="B215" s="21" t="s">
        <v>363</v>
      </c>
      <c r="C215" s="22">
        <f>+SUM(D215:J215)</f>
        <v>823200</v>
      </c>
      <c r="D215" s="22">
        <f>+SUMIF('TOTAL RECURSOS 2015'!$P:$P,CONCATENATE("O001",$A215,1,$F$8),'TOTAL RECURSOS 2015'!$N:$N)</f>
        <v>0</v>
      </c>
      <c r="E215" s="22">
        <f>+SUMIF('TOTAL RECURSOS 2015'!$P:$P,CONCATENATE("M001",$A215,1,$F$8),'TOTAL RECURSOS 2015'!$N:$N)</f>
        <v>0</v>
      </c>
      <c r="F215" s="22">
        <f>+SUMIF('TOTAL RECURSOS 2015'!$P:$P,CONCATENATE("E006",$A215,1,$F$8),'TOTAL RECURSOS 2015'!$N:$N)</f>
        <v>0</v>
      </c>
      <c r="G215" s="22">
        <f>+SUMIF('TOTAL RECURSOS 2015'!$P:$P,CONCATENATE("K024",$A215,1,$G$8),'TOTAL RECURSOS 2015'!$N:$N)</f>
        <v>0</v>
      </c>
      <c r="H215" s="22">
        <f>+SUMIF('TOTAL RECURSOS 2015'!$P:$P,CONCATENATE("O001",$A215,4,$F$8),'TOTAL RECURSOS 2015'!$N:$N)</f>
        <v>0</v>
      </c>
      <c r="I215" s="22">
        <f>+SUMIF('TOTAL RECURSOS 2015'!$P:$P,CONCATENATE("M001",$A215,4,$F$8),'TOTAL RECURSOS 2015'!$N:$N)</f>
        <v>0</v>
      </c>
      <c r="J215" s="22">
        <f>+SUMIF('TOTAL RECURSOS 2015'!$P:$P,CONCATENATE("E006",$A215,4,$F$8),'TOTAL RECURSOS 2015'!$N:$N)</f>
        <v>823200</v>
      </c>
    </row>
    <row r="216" spans="1:10" ht="17.100000000000001" customHeight="1" x14ac:dyDescent="0.25">
      <c r="A216" s="28" t="s">
        <v>61</v>
      </c>
      <c r="B216" s="29" t="s">
        <v>364</v>
      </c>
      <c r="C216" s="22">
        <f>+SUM(D216:J216)</f>
        <v>377000</v>
      </c>
      <c r="D216" s="22">
        <f>+SUMIF('TOTAL RECURSOS 2015'!$P:$P,CONCATENATE("O001",$A216,1,$F$8),'TOTAL RECURSOS 2015'!$N:$N)</f>
        <v>0</v>
      </c>
      <c r="E216" s="22">
        <f>+SUMIF('TOTAL RECURSOS 2015'!$P:$P,CONCATENATE("M001",$A216,1,$F$8),'TOTAL RECURSOS 2015'!$N:$N)</f>
        <v>0</v>
      </c>
      <c r="F216" s="22">
        <f>+SUMIF('TOTAL RECURSOS 2015'!$P:$P,CONCATENATE("E006",$A216,1,$F$8),'TOTAL RECURSOS 2015'!$N:$N)</f>
        <v>0</v>
      </c>
      <c r="G216" s="22">
        <f>+SUMIF('TOTAL RECURSOS 2015'!$P:$P,CONCATENATE("K024",$A216,1,$G$8),'TOTAL RECURSOS 2015'!$N:$N)</f>
        <v>0</v>
      </c>
      <c r="H216" s="22">
        <f>+SUMIF('TOTAL RECURSOS 2015'!$P:$P,CONCATENATE("O001",$A216,4,$F$8),'TOTAL RECURSOS 2015'!$N:$N)</f>
        <v>15000</v>
      </c>
      <c r="I216" s="22">
        <f>+SUMIF('TOTAL RECURSOS 2015'!$P:$P,CONCATENATE("M001",$A216,4,$F$8),'TOTAL RECURSOS 2015'!$N:$N)</f>
        <v>50000</v>
      </c>
      <c r="J216" s="22">
        <f>+SUMIF('TOTAL RECURSOS 2015'!$P:$P,CONCATENATE("E006",$A216,4,$F$8),'TOTAL RECURSOS 2015'!$N:$N)</f>
        <v>312000</v>
      </c>
    </row>
    <row r="217" spans="1:10" ht="17.100000000000001" customHeight="1" x14ac:dyDescent="0.25">
      <c r="A217" s="28" t="s">
        <v>107</v>
      </c>
      <c r="B217" s="29" t="s">
        <v>365</v>
      </c>
      <c r="C217" s="22">
        <f>+SUM(D217:J217)</f>
        <v>155000</v>
      </c>
      <c r="D217" s="22">
        <f>+SUMIF('TOTAL RECURSOS 2015'!$P:$P,CONCATENATE("O001",$A217,1,$F$8),'TOTAL RECURSOS 2015'!$N:$N)</f>
        <v>0</v>
      </c>
      <c r="E217" s="22">
        <f>+SUMIF('TOTAL RECURSOS 2015'!$P:$P,CONCATENATE("M001",$A217,1,$F$8),'TOTAL RECURSOS 2015'!$N:$N)</f>
        <v>0</v>
      </c>
      <c r="F217" s="22">
        <f>+SUMIF('TOTAL RECURSOS 2015'!$P:$P,CONCATENATE("E006",$A217,1,$F$8),'TOTAL RECURSOS 2015'!$N:$N)</f>
        <v>0</v>
      </c>
      <c r="G217" s="22">
        <f>+SUMIF('TOTAL RECURSOS 2015'!$P:$P,CONCATENATE("K024",$A217,1,$G$8),'TOTAL RECURSOS 2015'!$N:$N)</f>
        <v>0</v>
      </c>
      <c r="H217" s="22">
        <f>+SUMIF('TOTAL RECURSOS 2015'!$P:$P,CONCATENATE("O001",$A217,4,$F$8),'TOTAL RECURSOS 2015'!$N:$N)</f>
        <v>0</v>
      </c>
      <c r="I217" s="22">
        <f>+SUMIF('TOTAL RECURSOS 2015'!$P:$P,CONCATENATE("M001",$A217,4,$F$8),'TOTAL RECURSOS 2015'!$N:$N)</f>
        <v>0</v>
      </c>
      <c r="J217" s="22">
        <f>+SUMIF('TOTAL RECURSOS 2015'!$P:$P,CONCATENATE("E006",$A217,4,$F$8),'TOTAL RECURSOS 2015'!$N:$N)</f>
        <v>155000</v>
      </c>
    </row>
    <row r="218" spans="1:10" ht="17.100000000000001" customHeight="1" x14ac:dyDescent="0.25">
      <c r="A218" s="27" t="s">
        <v>192</v>
      </c>
      <c r="B218" s="21" t="s">
        <v>366</v>
      </c>
      <c r="C218" s="22">
        <f t="shared" ref="C218:J218" si="97">+C219+C220</f>
        <v>4100300</v>
      </c>
      <c r="D218" s="22">
        <f t="shared" si="97"/>
        <v>0</v>
      </c>
      <c r="E218" s="22">
        <f t="shared" si="97"/>
        <v>0</v>
      </c>
      <c r="F218" s="22">
        <f t="shared" si="97"/>
        <v>0</v>
      </c>
      <c r="G218" s="22">
        <f t="shared" si="97"/>
        <v>0</v>
      </c>
      <c r="H218" s="22">
        <f t="shared" si="97"/>
        <v>51000</v>
      </c>
      <c r="I218" s="22">
        <f t="shared" si="97"/>
        <v>100000</v>
      </c>
      <c r="J218" s="22">
        <f t="shared" si="97"/>
        <v>3949300</v>
      </c>
    </row>
    <row r="219" spans="1:10" ht="17.100000000000001" customHeight="1" x14ac:dyDescent="0.25">
      <c r="A219" s="28" t="s">
        <v>69</v>
      </c>
      <c r="B219" s="21" t="s">
        <v>367</v>
      </c>
      <c r="C219" s="22">
        <f>+SUM(D219:J219)</f>
        <v>3281300</v>
      </c>
      <c r="D219" s="22">
        <f>+SUMIF('TOTAL RECURSOS 2015'!$P:$P,CONCATENATE("O001",$A219,1,$F$8),'TOTAL RECURSOS 2015'!$N:$N)</f>
        <v>0</v>
      </c>
      <c r="E219" s="22">
        <f>+SUMIF('TOTAL RECURSOS 2015'!$P:$P,CONCATENATE("M001",$A219,1,$F$8),'TOTAL RECURSOS 2015'!$N:$N)</f>
        <v>0</v>
      </c>
      <c r="F219" s="22">
        <f>+SUMIF('TOTAL RECURSOS 2015'!$P:$P,CONCATENATE("E006",$A219,1,$F$8),'TOTAL RECURSOS 2015'!$N:$N)</f>
        <v>0</v>
      </c>
      <c r="G219" s="22">
        <f>+SUMIF('TOTAL RECURSOS 2015'!$P:$P,CONCATENATE("K024",$A219,1,$G$8),'TOTAL RECURSOS 2015'!$N:$N)</f>
        <v>0</v>
      </c>
      <c r="H219" s="22">
        <f>+SUMIF('TOTAL RECURSOS 2015'!$P:$P,CONCATENATE("O001",$A219,4,$F$8),'TOTAL RECURSOS 2015'!$N:$N)</f>
        <v>0</v>
      </c>
      <c r="I219" s="22">
        <f>+SUMIF('TOTAL RECURSOS 2015'!$P:$P,CONCATENATE("M001",$A219,4,$F$8),'TOTAL RECURSOS 2015'!$N:$N)</f>
        <v>0</v>
      </c>
      <c r="J219" s="22">
        <f>+SUMIF('TOTAL RECURSOS 2015'!$P:$P,CONCATENATE("E006",$A219,4,$F$8),'TOTAL RECURSOS 2015'!$N:$N)</f>
        <v>3281300</v>
      </c>
    </row>
    <row r="220" spans="1:10" ht="17.100000000000001" customHeight="1" x14ac:dyDescent="0.25">
      <c r="A220" s="28" t="s">
        <v>62</v>
      </c>
      <c r="B220" s="21" t="s">
        <v>368</v>
      </c>
      <c r="C220" s="22">
        <f>+SUM(D220:J220)</f>
        <v>819000</v>
      </c>
      <c r="D220" s="22">
        <f>+SUMIF('TOTAL RECURSOS 2015'!$P:$P,CONCATENATE("O001",$A220,1,$F$8),'TOTAL RECURSOS 2015'!$N:$N)</f>
        <v>0</v>
      </c>
      <c r="E220" s="22">
        <f>+SUMIF('TOTAL RECURSOS 2015'!$P:$P,CONCATENATE("M001",$A220,1,$F$8),'TOTAL RECURSOS 2015'!$N:$N)</f>
        <v>0</v>
      </c>
      <c r="F220" s="22">
        <f>+SUMIF('TOTAL RECURSOS 2015'!$P:$P,CONCATENATE("E006",$A220,1,$F$8),'TOTAL RECURSOS 2015'!$N:$N)</f>
        <v>0</v>
      </c>
      <c r="G220" s="22">
        <f>+SUMIF('TOTAL RECURSOS 2015'!$P:$P,CONCATENATE("K024",$A220,1,$G$8),'TOTAL RECURSOS 2015'!$N:$N)</f>
        <v>0</v>
      </c>
      <c r="H220" s="22">
        <f>+SUMIF('TOTAL RECURSOS 2015'!$P:$P,CONCATENATE("O001",$A220,4,$F$8),'TOTAL RECURSOS 2015'!$N:$N)</f>
        <v>51000</v>
      </c>
      <c r="I220" s="22">
        <f>+SUMIF('TOTAL RECURSOS 2015'!$P:$P,CONCATENATE("M001",$A220,4,$F$8),'TOTAL RECURSOS 2015'!$N:$N)</f>
        <v>100000</v>
      </c>
      <c r="J220" s="22">
        <f>+SUMIF('TOTAL RECURSOS 2015'!$P:$P,CONCATENATE("E006",$A220,4,$F$8),'TOTAL RECURSOS 2015'!$N:$N)</f>
        <v>668000</v>
      </c>
    </row>
    <row r="221" spans="1:10" ht="17.100000000000001" customHeight="1" x14ac:dyDescent="0.25">
      <c r="A221" s="27" t="s">
        <v>193</v>
      </c>
      <c r="B221" s="21" t="s">
        <v>369</v>
      </c>
      <c r="C221" s="22">
        <f t="shared" ref="C221:J221" si="98">+C222</f>
        <v>1023000</v>
      </c>
      <c r="D221" s="22">
        <f t="shared" si="98"/>
        <v>0</v>
      </c>
      <c r="E221" s="22">
        <f t="shared" si="98"/>
        <v>0</v>
      </c>
      <c r="F221" s="22">
        <f t="shared" si="98"/>
        <v>0</v>
      </c>
      <c r="G221" s="22">
        <f t="shared" si="98"/>
        <v>0</v>
      </c>
      <c r="H221" s="22">
        <f t="shared" si="98"/>
        <v>0</v>
      </c>
      <c r="I221" s="22">
        <f t="shared" si="98"/>
        <v>0</v>
      </c>
      <c r="J221" s="22">
        <f t="shared" si="98"/>
        <v>1023000</v>
      </c>
    </row>
    <row r="222" spans="1:10" ht="17.100000000000001" customHeight="1" x14ac:dyDescent="0.25">
      <c r="A222" s="28" t="s">
        <v>108</v>
      </c>
      <c r="B222" s="29" t="s">
        <v>370</v>
      </c>
      <c r="C222" s="22">
        <f>+SUM(D222:J222)</f>
        <v>1023000</v>
      </c>
      <c r="D222" s="22">
        <f>+SUMIF('TOTAL RECURSOS 2015'!$P:$P,CONCATENATE("O001",$A222,1,$F$8),'TOTAL RECURSOS 2015'!$N:$N)</f>
        <v>0</v>
      </c>
      <c r="E222" s="22">
        <f>+SUMIF('TOTAL RECURSOS 2015'!$P:$P,CONCATENATE("M001",$A222,1,$F$8),'TOTAL RECURSOS 2015'!$N:$N)</f>
        <v>0</v>
      </c>
      <c r="F222" s="22">
        <f>+SUMIF('TOTAL RECURSOS 2015'!$P:$P,CONCATENATE("E006",$A222,1,$F$8),'TOTAL RECURSOS 2015'!$N:$N)</f>
        <v>0</v>
      </c>
      <c r="G222" s="22">
        <f>+SUMIF('TOTAL RECURSOS 2015'!$P:$P,CONCATENATE("K024",$A222,1,$G$8),'TOTAL RECURSOS 2015'!$N:$N)</f>
        <v>0</v>
      </c>
      <c r="H222" s="22">
        <f>+SUMIF('TOTAL RECURSOS 2015'!$P:$P,CONCATENATE("O001",$A222,4,$F$8),'TOTAL RECURSOS 2015'!$N:$N)</f>
        <v>0</v>
      </c>
      <c r="I222" s="22">
        <f>+SUMIF('TOTAL RECURSOS 2015'!$P:$P,CONCATENATE("M001",$A222,4,$F$8),'TOTAL RECURSOS 2015'!$N:$N)</f>
        <v>0</v>
      </c>
      <c r="J222" s="22">
        <f>+SUMIF('TOTAL RECURSOS 2015'!$P:$P,CONCATENATE("E006",$A222,4,$F$8),'TOTAL RECURSOS 2015'!$N:$N)</f>
        <v>1023000</v>
      </c>
    </row>
    <row r="223" spans="1:10" s="9" customFormat="1" ht="17.100000000000001" customHeight="1" x14ac:dyDescent="0.2">
      <c r="A223" s="26">
        <v>3800</v>
      </c>
      <c r="B223" s="19" t="s">
        <v>371</v>
      </c>
      <c r="C223" s="20">
        <f t="shared" ref="C223:J223" si="99">+C224+C226+C228</f>
        <v>1372000</v>
      </c>
      <c r="D223" s="20">
        <f t="shared" si="99"/>
        <v>0</v>
      </c>
      <c r="E223" s="20">
        <f t="shared" si="99"/>
        <v>0</v>
      </c>
      <c r="F223" s="20">
        <f t="shared" si="99"/>
        <v>0</v>
      </c>
      <c r="G223" s="20">
        <f t="shared" si="99"/>
        <v>0</v>
      </c>
      <c r="H223" s="20">
        <f t="shared" si="99"/>
        <v>0</v>
      </c>
      <c r="I223" s="20">
        <f t="shared" si="99"/>
        <v>0</v>
      </c>
      <c r="J223" s="20">
        <f t="shared" si="99"/>
        <v>1372000</v>
      </c>
    </row>
    <row r="224" spans="1:10" ht="17.100000000000001" customHeight="1" x14ac:dyDescent="0.25">
      <c r="A224" s="27" t="s">
        <v>194</v>
      </c>
      <c r="B224" s="21" t="s">
        <v>372</v>
      </c>
      <c r="C224" s="22">
        <f t="shared" ref="C224:J224" si="100">+C225</f>
        <v>30000</v>
      </c>
      <c r="D224" s="22">
        <f t="shared" si="100"/>
        <v>0</v>
      </c>
      <c r="E224" s="22">
        <f t="shared" si="100"/>
        <v>0</v>
      </c>
      <c r="F224" s="22">
        <f t="shared" si="100"/>
        <v>0</v>
      </c>
      <c r="G224" s="22">
        <f t="shared" si="100"/>
        <v>0</v>
      </c>
      <c r="H224" s="22">
        <f t="shared" si="100"/>
        <v>0</v>
      </c>
      <c r="I224" s="22">
        <f t="shared" si="100"/>
        <v>0</v>
      </c>
      <c r="J224" s="22">
        <f t="shared" si="100"/>
        <v>30000</v>
      </c>
    </row>
    <row r="225" spans="1:10" ht="17.100000000000001" customHeight="1" x14ac:dyDescent="0.25">
      <c r="A225" s="28" t="s">
        <v>70</v>
      </c>
      <c r="B225" s="21" t="s">
        <v>373</v>
      </c>
      <c r="C225" s="22">
        <f>+SUM(D225:J225)</f>
        <v>30000</v>
      </c>
      <c r="D225" s="22">
        <f>+SUMIF('TOTAL RECURSOS 2015'!$P:$P,CONCATENATE("O001",$A225,1,$F$8),'TOTAL RECURSOS 2015'!$N:$N)</f>
        <v>0</v>
      </c>
      <c r="E225" s="22">
        <f>+SUMIF('TOTAL RECURSOS 2015'!$P:$P,CONCATENATE("M001",$A225,1,$F$8),'TOTAL RECURSOS 2015'!$N:$N)</f>
        <v>0</v>
      </c>
      <c r="F225" s="22">
        <f>+SUMIF('TOTAL RECURSOS 2015'!$P:$P,CONCATENATE("E006",$A225,1,$F$8),'TOTAL RECURSOS 2015'!$N:$N)</f>
        <v>0</v>
      </c>
      <c r="G225" s="22">
        <f>+SUMIF('TOTAL RECURSOS 2015'!$P:$P,CONCATENATE("K024",$A225,1,$G$8),'TOTAL RECURSOS 2015'!$N:$N)</f>
        <v>0</v>
      </c>
      <c r="H225" s="22">
        <f>+SUMIF('TOTAL RECURSOS 2015'!$P:$P,CONCATENATE("O001",$A225,4,$F$8),'TOTAL RECURSOS 2015'!$N:$N)</f>
        <v>0</v>
      </c>
      <c r="I225" s="22">
        <f>+SUMIF('TOTAL RECURSOS 2015'!$P:$P,CONCATENATE("M001",$A225,4,$F$8),'TOTAL RECURSOS 2015'!$N:$N)</f>
        <v>0</v>
      </c>
      <c r="J225" s="22">
        <f>+SUMIF('TOTAL RECURSOS 2015'!$P:$P,CONCATENATE("E006",$A225,4,$F$8),'TOTAL RECURSOS 2015'!$N:$N)</f>
        <v>30000</v>
      </c>
    </row>
    <row r="226" spans="1:10" ht="17.100000000000001" customHeight="1" x14ac:dyDescent="0.25">
      <c r="A226" s="27" t="s">
        <v>195</v>
      </c>
      <c r="B226" s="21" t="s">
        <v>374</v>
      </c>
      <c r="C226" s="22">
        <f t="shared" ref="C226:J226" si="101">+C227</f>
        <v>1342000</v>
      </c>
      <c r="D226" s="22">
        <f t="shared" si="101"/>
        <v>0</v>
      </c>
      <c r="E226" s="22">
        <f t="shared" si="101"/>
        <v>0</v>
      </c>
      <c r="F226" s="22">
        <f t="shared" si="101"/>
        <v>0</v>
      </c>
      <c r="G226" s="22">
        <f t="shared" si="101"/>
        <v>0</v>
      </c>
      <c r="H226" s="22">
        <f t="shared" si="101"/>
        <v>0</v>
      </c>
      <c r="I226" s="22">
        <f t="shared" si="101"/>
        <v>0</v>
      </c>
      <c r="J226" s="22">
        <f t="shared" si="101"/>
        <v>1342000</v>
      </c>
    </row>
    <row r="227" spans="1:10" ht="17.100000000000001" customHeight="1" x14ac:dyDescent="0.25">
      <c r="A227" s="28" t="s">
        <v>109</v>
      </c>
      <c r="B227" s="21" t="s">
        <v>374</v>
      </c>
      <c r="C227" s="22">
        <f>+SUM(D227:J227)</f>
        <v>1342000</v>
      </c>
      <c r="D227" s="22">
        <f>+SUMIF('TOTAL RECURSOS 2015'!$P:$P,CONCATENATE("O001",$A227,1,$F$8),'TOTAL RECURSOS 2015'!$N:$N)</f>
        <v>0</v>
      </c>
      <c r="E227" s="22">
        <f>+SUMIF('TOTAL RECURSOS 2015'!$P:$P,CONCATENATE("M001",$A227,1,$F$8),'TOTAL RECURSOS 2015'!$N:$N)</f>
        <v>0</v>
      </c>
      <c r="F227" s="22">
        <f>+SUMIF('TOTAL RECURSOS 2015'!$P:$P,CONCATENATE("E006",$A227,1,$F$8),'TOTAL RECURSOS 2015'!$N:$N)</f>
        <v>0</v>
      </c>
      <c r="G227" s="22">
        <f>+SUMIF('TOTAL RECURSOS 2015'!$P:$P,CONCATENATE("K024",$A227,1,$G$8),'TOTAL RECURSOS 2015'!$N:$N)</f>
        <v>0</v>
      </c>
      <c r="H227" s="22">
        <f>+SUMIF('TOTAL RECURSOS 2015'!$P:$P,CONCATENATE("O001",$A227,4,$F$8),'TOTAL RECURSOS 2015'!$N:$N)</f>
        <v>0</v>
      </c>
      <c r="I227" s="22">
        <f>+SUMIF('TOTAL RECURSOS 2015'!$P:$P,CONCATENATE("M001",$A227,4,$F$8),'TOTAL RECURSOS 2015'!$N:$N)</f>
        <v>0</v>
      </c>
      <c r="J227" s="22">
        <f>+SUMIF('TOTAL RECURSOS 2015'!$P:$P,CONCATENATE("E006",$A227,4,$F$8),'TOTAL RECURSOS 2015'!$N:$N)</f>
        <v>1342000</v>
      </c>
    </row>
    <row r="228" spans="1:10" ht="17.100000000000001" customHeight="1" x14ac:dyDescent="0.25">
      <c r="A228" s="27" t="s">
        <v>196</v>
      </c>
      <c r="B228" s="21" t="s">
        <v>375</v>
      </c>
      <c r="C228" s="22">
        <f t="shared" ref="C228:J228" si="102">+C229</f>
        <v>0</v>
      </c>
      <c r="D228" s="22">
        <f t="shared" si="102"/>
        <v>0</v>
      </c>
      <c r="E228" s="22">
        <f t="shared" si="102"/>
        <v>0</v>
      </c>
      <c r="F228" s="22">
        <f t="shared" si="102"/>
        <v>0</v>
      </c>
      <c r="G228" s="22">
        <f t="shared" si="102"/>
        <v>0</v>
      </c>
      <c r="H228" s="22">
        <f t="shared" si="102"/>
        <v>0</v>
      </c>
      <c r="I228" s="22">
        <f t="shared" si="102"/>
        <v>0</v>
      </c>
      <c r="J228" s="22">
        <f t="shared" si="102"/>
        <v>0</v>
      </c>
    </row>
    <row r="229" spans="1:10" ht="17.100000000000001" customHeight="1" x14ac:dyDescent="0.25">
      <c r="A229" s="28" t="s">
        <v>110</v>
      </c>
      <c r="B229" s="21" t="s">
        <v>376</v>
      </c>
      <c r="C229" s="22">
        <f>+SUM(D229:J229)</f>
        <v>0</v>
      </c>
      <c r="D229" s="22">
        <f>+SUMIF('TOTAL RECURSOS 2015'!$P:$P,CONCATENATE("O001",$A229,1,$F$8),'TOTAL RECURSOS 2015'!$N:$N)</f>
        <v>0</v>
      </c>
      <c r="E229" s="22">
        <f>+SUMIF('TOTAL RECURSOS 2015'!$P:$P,CONCATENATE("M001",$A229,1,$F$8),'TOTAL RECURSOS 2015'!$N:$N)</f>
        <v>0</v>
      </c>
      <c r="F229" s="22">
        <f>+SUMIF('TOTAL RECURSOS 2015'!$P:$P,CONCATENATE("E006",$A229,1,$F$8),'TOTAL RECURSOS 2015'!$N:$N)</f>
        <v>0</v>
      </c>
      <c r="G229" s="22">
        <f>+SUMIF('TOTAL RECURSOS 2015'!$P:$P,CONCATENATE("K024",$A229,1,$G$8),'TOTAL RECURSOS 2015'!$N:$N)</f>
        <v>0</v>
      </c>
      <c r="H229" s="22">
        <f>+SUMIF('TOTAL RECURSOS 2015'!$P:$P,CONCATENATE("O001",$A229,4,$F$8),'TOTAL RECURSOS 2015'!$N:$N)</f>
        <v>0</v>
      </c>
      <c r="I229" s="22">
        <f>+SUMIF('TOTAL RECURSOS 2015'!$P:$P,CONCATENATE("M001",$A229,4,$F$8),'TOTAL RECURSOS 2015'!$N:$N)</f>
        <v>0</v>
      </c>
      <c r="J229" s="22">
        <f>+SUMIF('TOTAL RECURSOS 2015'!$P:$P,CONCATENATE("E006",$A229,4,$F$8),'TOTAL RECURSOS 2015'!$N:$N)</f>
        <v>0</v>
      </c>
    </row>
    <row r="230" spans="1:10" s="9" customFormat="1" ht="17.100000000000001" customHeight="1" x14ac:dyDescent="0.2">
      <c r="A230" s="26">
        <v>3900</v>
      </c>
      <c r="B230" s="19" t="s">
        <v>377</v>
      </c>
      <c r="C230" s="20">
        <f t="shared" ref="C230:J230" si="103">+C231+C234+C236+C238</f>
        <v>8582126</v>
      </c>
      <c r="D230" s="20">
        <f t="shared" si="103"/>
        <v>88669</v>
      </c>
      <c r="E230" s="20">
        <f t="shared" si="103"/>
        <v>210006</v>
      </c>
      <c r="F230" s="20">
        <f t="shared" si="103"/>
        <v>2310451</v>
      </c>
      <c r="G230" s="20">
        <f t="shared" si="103"/>
        <v>0</v>
      </c>
      <c r="H230" s="20">
        <f t="shared" si="103"/>
        <v>0</v>
      </c>
      <c r="I230" s="20">
        <f t="shared" si="103"/>
        <v>10000</v>
      </c>
      <c r="J230" s="20">
        <f t="shared" si="103"/>
        <v>5963000</v>
      </c>
    </row>
    <row r="231" spans="1:10" ht="17.100000000000001" customHeight="1" x14ac:dyDescent="0.25">
      <c r="A231" s="27" t="s">
        <v>197</v>
      </c>
      <c r="B231" s="21" t="s">
        <v>378</v>
      </c>
      <c r="C231" s="22">
        <f t="shared" ref="C231:J231" si="104">+C232+C233</f>
        <v>263000</v>
      </c>
      <c r="D231" s="22">
        <f t="shared" si="104"/>
        <v>0</v>
      </c>
      <c r="E231" s="22">
        <f t="shared" si="104"/>
        <v>0</v>
      </c>
      <c r="F231" s="22">
        <f t="shared" si="104"/>
        <v>0</v>
      </c>
      <c r="G231" s="22">
        <f t="shared" si="104"/>
        <v>0</v>
      </c>
      <c r="H231" s="22">
        <f t="shared" si="104"/>
        <v>0</v>
      </c>
      <c r="I231" s="22">
        <f t="shared" si="104"/>
        <v>10000</v>
      </c>
      <c r="J231" s="22">
        <f t="shared" si="104"/>
        <v>253000</v>
      </c>
    </row>
    <row r="232" spans="1:10" ht="17.100000000000001" customHeight="1" x14ac:dyDescent="0.25">
      <c r="A232" s="28" t="s">
        <v>111</v>
      </c>
      <c r="B232" s="21" t="s">
        <v>379</v>
      </c>
      <c r="C232" s="22">
        <f>+SUM(D232:J232)</f>
        <v>100000</v>
      </c>
      <c r="D232" s="22">
        <f>+SUMIF('TOTAL RECURSOS 2015'!$P:$P,CONCATENATE("O001",$A232,1,$F$8),'TOTAL RECURSOS 2015'!$N:$N)</f>
        <v>0</v>
      </c>
      <c r="E232" s="22">
        <f>+SUMIF('TOTAL RECURSOS 2015'!$P:$P,CONCATENATE("M001",$A232,1,$F$8),'TOTAL RECURSOS 2015'!$N:$N)</f>
        <v>0</v>
      </c>
      <c r="F232" s="22">
        <f>+SUMIF('TOTAL RECURSOS 2015'!$P:$P,CONCATENATE("E006",$A232,1,$F$8),'TOTAL RECURSOS 2015'!$N:$N)</f>
        <v>0</v>
      </c>
      <c r="G232" s="22">
        <f>+SUMIF('TOTAL RECURSOS 2015'!$P:$P,CONCATENATE("K024",$A232,1,$G$8),'TOTAL RECURSOS 2015'!$N:$N)</f>
        <v>0</v>
      </c>
      <c r="H232" s="22">
        <f>+SUMIF('TOTAL RECURSOS 2015'!$P:$P,CONCATENATE("O001",$A232,4,$F$8),'TOTAL RECURSOS 2015'!$N:$N)</f>
        <v>0</v>
      </c>
      <c r="I232" s="22">
        <f>+SUMIF('TOTAL RECURSOS 2015'!$P:$P,CONCATENATE("M001",$A232,4,$F$8),'TOTAL RECURSOS 2015'!$N:$N)</f>
        <v>0</v>
      </c>
      <c r="J232" s="22">
        <f>+SUMIF('TOTAL RECURSOS 2015'!$P:$P,CONCATENATE("E006",$A232,4,$F$8),'TOTAL RECURSOS 2015'!$N:$N)</f>
        <v>100000</v>
      </c>
    </row>
    <row r="233" spans="1:10" ht="17.100000000000001" customHeight="1" x14ac:dyDescent="0.25">
      <c r="A233" s="28" t="s">
        <v>71</v>
      </c>
      <c r="B233" s="21" t="s">
        <v>380</v>
      </c>
      <c r="C233" s="22">
        <f>+SUM(D233:J233)</f>
        <v>163000</v>
      </c>
      <c r="D233" s="22">
        <f>+SUMIF('TOTAL RECURSOS 2015'!$P:$P,CONCATENATE("O001",$A233,1,$F$8),'TOTAL RECURSOS 2015'!$N:$N)</f>
        <v>0</v>
      </c>
      <c r="E233" s="22">
        <f>+SUMIF('TOTAL RECURSOS 2015'!$P:$P,CONCATENATE("M001",$A233,1,$F$8),'TOTAL RECURSOS 2015'!$N:$N)</f>
        <v>0</v>
      </c>
      <c r="F233" s="22">
        <f>+SUMIF('TOTAL RECURSOS 2015'!$P:$P,CONCATENATE("E006",$A233,1,$F$8),'TOTAL RECURSOS 2015'!$N:$N)</f>
        <v>0</v>
      </c>
      <c r="G233" s="22">
        <f>+SUMIF('TOTAL RECURSOS 2015'!$P:$P,CONCATENATE("K024",$A233,1,$G$8),'TOTAL RECURSOS 2015'!$N:$N)</f>
        <v>0</v>
      </c>
      <c r="H233" s="22">
        <f>+SUMIF('TOTAL RECURSOS 2015'!$P:$P,CONCATENATE("O001",$A233,4,$F$8),'TOTAL RECURSOS 2015'!$N:$N)</f>
        <v>0</v>
      </c>
      <c r="I233" s="22">
        <f>+SUMIF('TOTAL RECURSOS 2015'!$P:$P,CONCATENATE("M001",$A233,4,$F$8),'TOTAL RECURSOS 2015'!$N:$N)</f>
        <v>10000</v>
      </c>
      <c r="J233" s="22">
        <f>+SUMIF('TOTAL RECURSOS 2015'!$P:$P,CONCATENATE("E006",$A233,4,$F$8),'TOTAL RECURSOS 2015'!$N:$N)</f>
        <v>153000</v>
      </c>
    </row>
    <row r="234" spans="1:10" ht="17.100000000000001" customHeight="1" x14ac:dyDescent="0.25">
      <c r="A234" s="27" t="s">
        <v>198</v>
      </c>
      <c r="B234" s="21" t="s">
        <v>381</v>
      </c>
      <c r="C234" s="22">
        <f t="shared" ref="C234:J234" si="105">+C235</f>
        <v>710000</v>
      </c>
      <c r="D234" s="22">
        <f t="shared" si="105"/>
        <v>0</v>
      </c>
      <c r="E234" s="22">
        <f t="shared" si="105"/>
        <v>0</v>
      </c>
      <c r="F234" s="22">
        <f t="shared" si="105"/>
        <v>0</v>
      </c>
      <c r="G234" s="22">
        <f t="shared" si="105"/>
        <v>0</v>
      </c>
      <c r="H234" s="22">
        <f t="shared" si="105"/>
        <v>0</v>
      </c>
      <c r="I234" s="22">
        <f t="shared" si="105"/>
        <v>0</v>
      </c>
      <c r="J234" s="22">
        <f t="shared" si="105"/>
        <v>710000</v>
      </c>
    </row>
    <row r="235" spans="1:10" ht="17.100000000000001" customHeight="1" x14ac:dyDescent="0.25">
      <c r="A235" s="28" t="s">
        <v>112</v>
      </c>
      <c r="B235" s="21" t="s">
        <v>381</v>
      </c>
      <c r="C235" s="22">
        <f>+SUM(D235:J235)</f>
        <v>710000</v>
      </c>
      <c r="D235" s="22">
        <f>+SUMIF('TOTAL RECURSOS 2015'!$P:$P,CONCATENATE("O001",$A235,1,$F$8),'TOTAL RECURSOS 2015'!$N:$N)</f>
        <v>0</v>
      </c>
      <c r="E235" s="22">
        <f>+SUMIF('TOTAL RECURSOS 2015'!$P:$P,CONCATENATE("M001",$A235,1,$F$8),'TOTAL RECURSOS 2015'!$N:$N)</f>
        <v>0</v>
      </c>
      <c r="F235" s="22">
        <f>+SUMIF('TOTAL RECURSOS 2015'!$P:$P,CONCATENATE("E006",$A235,1,$F$8),'TOTAL RECURSOS 2015'!$N:$N)</f>
        <v>0</v>
      </c>
      <c r="G235" s="22">
        <f>+SUMIF('TOTAL RECURSOS 2015'!$P:$P,CONCATENATE("K024",$A235,1,$G$8),'TOTAL RECURSOS 2015'!$N:$N)</f>
        <v>0</v>
      </c>
      <c r="H235" s="22">
        <f>+SUMIF('TOTAL RECURSOS 2015'!$P:$P,CONCATENATE("O001",$A235,4,$F$8),'TOTAL RECURSOS 2015'!$N:$N)</f>
        <v>0</v>
      </c>
      <c r="I235" s="22">
        <f>+SUMIF('TOTAL RECURSOS 2015'!$P:$P,CONCATENATE("M001",$A235,4,$F$8),'TOTAL RECURSOS 2015'!$N:$N)</f>
        <v>0</v>
      </c>
      <c r="J235" s="22">
        <f>+SUMIF('TOTAL RECURSOS 2015'!$P:$P,CONCATENATE("E006",$A235,4,$F$8),'TOTAL RECURSOS 2015'!$N:$N)</f>
        <v>710000</v>
      </c>
    </row>
    <row r="236" spans="1:10" ht="17.100000000000001" customHeight="1" x14ac:dyDescent="0.25">
      <c r="A236" s="27" t="s">
        <v>199</v>
      </c>
      <c r="B236" s="21" t="s">
        <v>382</v>
      </c>
      <c r="C236" s="22">
        <f t="shared" ref="C236:J236" si="106">+C237</f>
        <v>5000000</v>
      </c>
      <c r="D236" s="22">
        <f t="shared" si="106"/>
        <v>0</v>
      </c>
      <c r="E236" s="22">
        <f t="shared" si="106"/>
        <v>0</v>
      </c>
      <c r="F236" s="22">
        <f t="shared" si="106"/>
        <v>0</v>
      </c>
      <c r="G236" s="22">
        <f t="shared" si="106"/>
        <v>0</v>
      </c>
      <c r="H236" s="22">
        <f t="shared" si="106"/>
        <v>0</v>
      </c>
      <c r="I236" s="22">
        <f t="shared" si="106"/>
        <v>0</v>
      </c>
      <c r="J236" s="22">
        <f t="shared" si="106"/>
        <v>5000000</v>
      </c>
    </row>
    <row r="237" spans="1:10" ht="17.100000000000001" customHeight="1" x14ac:dyDescent="0.25">
      <c r="A237" s="28" t="s">
        <v>113</v>
      </c>
      <c r="B237" s="21" t="s">
        <v>383</v>
      </c>
      <c r="C237" s="22">
        <f>+SUM(D237:J237)</f>
        <v>5000000</v>
      </c>
      <c r="D237" s="22">
        <f>+SUMIF('TOTAL RECURSOS 2015'!$P:$P,CONCATENATE("O001",$A237,1,$F$8),'TOTAL RECURSOS 2015'!$N:$N)</f>
        <v>0</v>
      </c>
      <c r="E237" s="22">
        <f>+SUMIF('TOTAL RECURSOS 2015'!$P:$P,CONCATENATE("M001",$A237,1,$F$8),'TOTAL RECURSOS 2015'!$N:$N)</f>
        <v>0</v>
      </c>
      <c r="F237" s="22">
        <f>+SUMIF('TOTAL RECURSOS 2015'!$P:$P,CONCATENATE("E006",$A237,1,$F$8),'TOTAL RECURSOS 2015'!$N:$N)</f>
        <v>0</v>
      </c>
      <c r="G237" s="22">
        <f>+SUMIF('TOTAL RECURSOS 2015'!$P:$P,CONCATENATE("K024",$A237,1,$G$8),'TOTAL RECURSOS 2015'!$N:$N)</f>
        <v>0</v>
      </c>
      <c r="H237" s="22">
        <f>+SUMIF('TOTAL RECURSOS 2015'!$P:$P,CONCATENATE("O001",$A237,4,$F$8),'TOTAL RECURSOS 2015'!$N:$N)</f>
        <v>0</v>
      </c>
      <c r="I237" s="22">
        <f>+SUMIF('TOTAL RECURSOS 2015'!$P:$P,CONCATENATE("M001",$A237,4,$F$8),'TOTAL RECURSOS 2015'!$N:$N)</f>
        <v>0</v>
      </c>
      <c r="J237" s="22">
        <f>+SUMIF('TOTAL RECURSOS 2015'!$P:$P,CONCATENATE("E006",$A237,4,$F$8),'TOTAL RECURSOS 2015'!$N:$N)</f>
        <v>5000000</v>
      </c>
    </row>
    <row r="238" spans="1:10" ht="17.100000000000001" customHeight="1" x14ac:dyDescent="0.25">
      <c r="A238" s="27" t="s">
        <v>200</v>
      </c>
      <c r="B238" s="21" t="s">
        <v>384</v>
      </c>
      <c r="C238" s="22">
        <f t="shared" ref="C238:J238" si="107">+C239</f>
        <v>2609126</v>
      </c>
      <c r="D238" s="22">
        <f t="shared" si="107"/>
        <v>88669</v>
      </c>
      <c r="E238" s="22">
        <f t="shared" si="107"/>
        <v>210006</v>
      </c>
      <c r="F238" s="22">
        <f t="shared" si="107"/>
        <v>2310451</v>
      </c>
      <c r="G238" s="22">
        <f t="shared" si="107"/>
        <v>0</v>
      </c>
      <c r="H238" s="22">
        <f t="shared" si="107"/>
        <v>0</v>
      </c>
      <c r="I238" s="22">
        <f t="shared" si="107"/>
        <v>0</v>
      </c>
      <c r="J238" s="22">
        <f t="shared" si="107"/>
        <v>0</v>
      </c>
    </row>
    <row r="239" spans="1:10" ht="17.100000000000001" customHeight="1" x14ac:dyDescent="0.25">
      <c r="A239" s="28" t="s">
        <v>22</v>
      </c>
      <c r="B239" s="21" t="s">
        <v>385</v>
      </c>
      <c r="C239" s="22">
        <f>+SUM(D239:J239)</f>
        <v>2609126</v>
      </c>
      <c r="D239" s="22">
        <f>+SUMIF('TOTAL RECURSOS 2015'!$P:$P,CONCATENATE("O001",$A239,1,$F$8),'TOTAL RECURSOS 2015'!$N:$N)</f>
        <v>88669</v>
      </c>
      <c r="E239" s="22">
        <f>+SUMIF('TOTAL RECURSOS 2015'!$P:$P,CONCATENATE("M001",$A239,1,$F$8),'TOTAL RECURSOS 2015'!$N:$N)</f>
        <v>210006</v>
      </c>
      <c r="F239" s="22">
        <f>+SUMIF('TOTAL RECURSOS 2015'!$P:$P,CONCATENATE("E006",$A239,1,$F$8),'TOTAL RECURSOS 2015'!$N:$N)</f>
        <v>2310451</v>
      </c>
      <c r="G239" s="22">
        <f>+SUMIF('TOTAL RECURSOS 2015'!$P:$P,CONCATENATE("K024",$A239,1,$G$8),'TOTAL RECURSOS 2015'!$N:$N)</f>
        <v>0</v>
      </c>
      <c r="H239" s="22">
        <f>+SUMIF('TOTAL RECURSOS 2015'!$P:$P,CONCATENATE("O001",$A239,4,$F$8),'TOTAL RECURSOS 2015'!$N:$N)</f>
        <v>0</v>
      </c>
      <c r="I239" s="22">
        <f>+SUMIF('TOTAL RECURSOS 2015'!$P:$P,CONCATENATE("M001",$A239,4,$F$8),'TOTAL RECURSOS 2015'!$N:$N)</f>
        <v>0</v>
      </c>
      <c r="J239" s="22">
        <f>+SUMIF('TOTAL RECURSOS 2015'!$P:$P,CONCATENATE("E006",$A239,4,$F$8),'TOTAL RECURSOS 2015'!$N:$N)</f>
        <v>0</v>
      </c>
    </row>
    <row r="240" spans="1:10" s="9" customFormat="1" ht="17.100000000000001" hidden="1" customHeight="1" x14ac:dyDescent="0.2">
      <c r="A240" s="23">
        <v>5000</v>
      </c>
      <c r="B240" s="24" t="s">
        <v>386</v>
      </c>
      <c r="C240" s="18">
        <f t="shared" ref="C240:J240" si="108">+C241</f>
        <v>0</v>
      </c>
      <c r="D240" s="18">
        <f t="shared" si="108"/>
        <v>0</v>
      </c>
      <c r="E240" s="18">
        <f t="shared" si="108"/>
        <v>0</v>
      </c>
      <c r="F240" s="18">
        <f t="shared" si="108"/>
        <v>0</v>
      </c>
      <c r="G240" s="18">
        <f t="shared" si="108"/>
        <v>0</v>
      </c>
      <c r="H240" s="18">
        <f t="shared" si="108"/>
        <v>0</v>
      </c>
      <c r="I240" s="18">
        <f t="shared" si="108"/>
        <v>0</v>
      </c>
      <c r="J240" s="18">
        <f t="shared" si="108"/>
        <v>0</v>
      </c>
    </row>
    <row r="241" spans="1:10" s="9" customFormat="1" ht="17.100000000000001" hidden="1" customHeight="1" x14ac:dyDescent="0.2">
      <c r="A241" s="26">
        <v>5300</v>
      </c>
      <c r="B241" s="19" t="s">
        <v>387</v>
      </c>
      <c r="C241" s="20">
        <f t="shared" ref="C241:J241" si="109">+C242+C244</f>
        <v>0</v>
      </c>
      <c r="D241" s="20">
        <f t="shared" si="109"/>
        <v>0</v>
      </c>
      <c r="E241" s="20">
        <f t="shared" si="109"/>
        <v>0</v>
      </c>
      <c r="F241" s="20">
        <f t="shared" si="109"/>
        <v>0</v>
      </c>
      <c r="G241" s="20">
        <f t="shared" si="109"/>
        <v>0</v>
      </c>
      <c r="H241" s="20">
        <f t="shared" si="109"/>
        <v>0</v>
      </c>
      <c r="I241" s="20">
        <f t="shared" si="109"/>
        <v>0</v>
      </c>
      <c r="J241" s="20">
        <f t="shared" si="109"/>
        <v>0</v>
      </c>
    </row>
    <row r="242" spans="1:10" ht="17.100000000000001" hidden="1" customHeight="1" x14ac:dyDescent="0.25">
      <c r="A242" s="27" t="s">
        <v>201</v>
      </c>
      <c r="B242" s="21" t="s">
        <v>388</v>
      </c>
      <c r="C242" s="22">
        <f t="shared" ref="C242:J242" si="110">+C243</f>
        <v>0</v>
      </c>
      <c r="D242" s="22">
        <f t="shared" si="110"/>
        <v>0</v>
      </c>
      <c r="E242" s="22">
        <f t="shared" si="110"/>
        <v>0</v>
      </c>
      <c r="F242" s="22">
        <f t="shared" si="110"/>
        <v>0</v>
      </c>
      <c r="G242" s="22">
        <f t="shared" si="110"/>
        <v>0</v>
      </c>
      <c r="H242" s="22">
        <f t="shared" si="110"/>
        <v>0</v>
      </c>
      <c r="I242" s="22">
        <f t="shared" si="110"/>
        <v>0</v>
      </c>
      <c r="J242" s="22">
        <f t="shared" si="110"/>
        <v>0</v>
      </c>
    </row>
    <row r="243" spans="1:10" ht="17.100000000000001" hidden="1" customHeight="1" x14ac:dyDescent="0.25">
      <c r="A243" s="28" t="s">
        <v>46</v>
      </c>
      <c r="B243" s="21" t="s">
        <v>388</v>
      </c>
      <c r="C243" s="22">
        <f>+SUM(D243:J243)</f>
        <v>0</v>
      </c>
      <c r="D243" s="22">
        <f>+SUMIF('TOTAL RECURSOS 2015'!$P:$P,CONCATENATE("O001",$A243,1,$F$8),'TOTAL RECURSOS 2015'!$N:$N)</f>
        <v>0</v>
      </c>
      <c r="E243" s="22">
        <f>+SUMIF('TOTAL RECURSOS 2015'!$P:$P,CONCATENATE("M001",$A243,1,$F$8),'TOTAL RECURSOS 2015'!$N:$N)</f>
        <v>0</v>
      </c>
      <c r="F243" s="22">
        <f>+SUMIF('TOTAL RECURSOS 2015'!$P:$P,CONCATENATE("E006",$A243,1,$F$8),'TOTAL RECURSOS 2015'!$N:$N)</f>
        <v>0</v>
      </c>
      <c r="G243" s="22">
        <f>+SUMIF('TOTAL RECURSOS 2015'!$P:$P,CONCATENATE("K024",$A243,1,$G$8),'TOTAL RECURSOS 2015'!$N:$N)</f>
        <v>0</v>
      </c>
      <c r="H243" s="22">
        <f>+SUMIF('TOTAL RECURSOS 2015'!$P:$P,CONCATENATE("O001",$A243,4,$F$8),'TOTAL RECURSOS 2015'!$N:$N)</f>
        <v>0</v>
      </c>
      <c r="I243" s="22">
        <f>+SUMIF('TOTAL RECURSOS 2015'!$P:$P,CONCATENATE("M001",$A243,4,$F$8),'TOTAL RECURSOS 2015'!$N:$N)</f>
        <v>0</v>
      </c>
      <c r="J243" s="22">
        <f>+SUMIF('TOTAL RECURSOS 2015'!$P:$P,CONCATENATE("E006",$A243,4,$F$8),'TOTAL RECURSOS 2015'!$N:$N)</f>
        <v>0</v>
      </c>
    </row>
    <row r="244" spans="1:10" ht="17.100000000000001" hidden="1" customHeight="1" x14ac:dyDescent="0.25">
      <c r="A244" s="27" t="s">
        <v>202</v>
      </c>
      <c r="B244" s="21" t="s">
        <v>389</v>
      </c>
      <c r="C244" s="22">
        <f t="shared" ref="C244:J244" si="111">+C245</f>
        <v>0</v>
      </c>
      <c r="D244" s="22">
        <f t="shared" si="111"/>
        <v>0</v>
      </c>
      <c r="E244" s="22">
        <f t="shared" si="111"/>
        <v>0</v>
      </c>
      <c r="F244" s="22">
        <f t="shared" si="111"/>
        <v>0</v>
      </c>
      <c r="G244" s="22">
        <f t="shared" si="111"/>
        <v>0</v>
      </c>
      <c r="H244" s="22">
        <f t="shared" si="111"/>
        <v>0</v>
      </c>
      <c r="I244" s="22">
        <f t="shared" si="111"/>
        <v>0</v>
      </c>
      <c r="J244" s="22">
        <f t="shared" si="111"/>
        <v>0</v>
      </c>
    </row>
    <row r="245" spans="1:10" ht="17.100000000000001" hidden="1" customHeight="1" x14ac:dyDescent="0.25">
      <c r="A245" s="28" t="s">
        <v>47</v>
      </c>
      <c r="B245" s="21" t="s">
        <v>389</v>
      </c>
      <c r="C245" s="22">
        <f>+SUM(D245:J245)</f>
        <v>0</v>
      </c>
      <c r="D245" s="22">
        <f>+SUMIF('TOTAL RECURSOS 2015'!$P:$P,CONCATENATE("O001",$A245,1,$F$8),'TOTAL RECURSOS 2015'!$N:$N)</f>
        <v>0</v>
      </c>
      <c r="E245" s="22">
        <f>+SUMIF('TOTAL RECURSOS 2015'!$P:$P,CONCATENATE("M001",$A245,1,$F$8),'TOTAL RECURSOS 2015'!$N:$N)</f>
        <v>0</v>
      </c>
      <c r="F245" s="22">
        <f>+SUMIF('TOTAL RECURSOS 2015'!$P:$P,CONCATENATE("E006",$A245,1,$F$8),'TOTAL RECURSOS 2015'!$N:$N)</f>
        <v>0</v>
      </c>
      <c r="G245" s="22">
        <f>+SUMIF('TOTAL RECURSOS 2015'!$P:$P,CONCATENATE("K024",$A245,1,$G$8),'TOTAL RECURSOS 2015'!$N:$N)</f>
        <v>0</v>
      </c>
      <c r="H245" s="22">
        <f>+SUMIF('TOTAL RECURSOS 2015'!$P:$P,CONCATENATE("O001",$A245,4,$F$8),'TOTAL RECURSOS 2015'!$N:$N)</f>
        <v>0</v>
      </c>
      <c r="I245" s="22">
        <f>+SUMIF('TOTAL RECURSOS 2015'!$P:$P,CONCATENATE("M001",$A245,4,$F$8),'TOTAL RECURSOS 2015'!$N:$N)</f>
        <v>0</v>
      </c>
      <c r="J245" s="22">
        <f>+SUMIF('TOTAL RECURSOS 2015'!$P:$P,CONCATENATE("E006",$A245,4,$F$8),'TOTAL RECURSOS 2015'!$N:$N)</f>
        <v>0</v>
      </c>
    </row>
    <row r="246" spans="1:10" s="9" customFormat="1" ht="17.100000000000001" customHeight="1" x14ac:dyDescent="0.2">
      <c r="A246" s="23">
        <v>6000</v>
      </c>
      <c r="B246" s="24" t="s">
        <v>390</v>
      </c>
      <c r="C246" s="18">
        <f t="shared" ref="C246:J248" si="112">+C247</f>
        <v>32843096</v>
      </c>
      <c r="D246" s="18">
        <f t="shared" si="112"/>
        <v>0</v>
      </c>
      <c r="E246" s="18">
        <f t="shared" si="112"/>
        <v>0</v>
      </c>
      <c r="F246" s="18">
        <f t="shared" si="112"/>
        <v>0</v>
      </c>
      <c r="G246" s="18">
        <f t="shared" si="112"/>
        <v>32843096</v>
      </c>
      <c r="H246" s="18">
        <f t="shared" si="112"/>
        <v>0</v>
      </c>
      <c r="I246" s="18">
        <f t="shared" si="112"/>
        <v>0</v>
      </c>
      <c r="J246" s="18">
        <f t="shared" si="112"/>
        <v>0</v>
      </c>
    </row>
    <row r="247" spans="1:10" s="9" customFormat="1" ht="17.100000000000001" customHeight="1" x14ac:dyDescent="0.2">
      <c r="A247" s="26">
        <v>6200</v>
      </c>
      <c r="B247" s="19" t="s">
        <v>391</v>
      </c>
      <c r="C247" s="20">
        <f t="shared" si="112"/>
        <v>32843096</v>
      </c>
      <c r="D247" s="20">
        <f t="shared" si="112"/>
        <v>0</v>
      </c>
      <c r="E247" s="20">
        <f t="shared" si="112"/>
        <v>0</v>
      </c>
      <c r="F247" s="20">
        <f t="shared" si="112"/>
        <v>0</v>
      </c>
      <c r="G247" s="20">
        <f t="shared" si="112"/>
        <v>32843096</v>
      </c>
      <c r="H247" s="20">
        <f t="shared" si="112"/>
        <v>0</v>
      </c>
      <c r="I247" s="20">
        <f t="shared" si="112"/>
        <v>0</v>
      </c>
      <c r="J247" s="20">
        <f t="shared" si="112"/>
        <v>0</v>
      </c>
    </row>
    <row r="248" spans="1:10" ht="17.100000000000001" customHeight="1" x14ac:dyDescent="0.25">
      <c r="A248" s="27" t="s">
        <v>203</v>
      </c>
      <c r="B248" s="21" t="s">
        <v>392</v>
      </c>
      <c r="C248" s="22">
        <f t="shared" si="112"/>
        <v>32843096</v>
      </c>
      <c r="D248" s="22">
        <f t="shared" si="112"/>
        <v>0</v>
      </c>
      <c r="E248" s="22">
        <f t="shared" si="112"/>
        <v>0</v>
      </c>
      <c r="F248" s="22">
        <f t="shared" si="112"/>
        <v>0</v>
      </c>
      <c r="G248" s="22">
        <f t="shared" si="112"/>
        <v>32843096</v>
      </c>
      <c r="H248" s="22">
        <f t="shared" si="112"/>
        <v>0</v>
      </c>
      <c r="I248" s="22">
        <f t="shared" si="112"/>
        <v>0</v>
      </c>
      <c r="J248" s="22">
        <f t="shared" si="112"/>
        <v>0</v>
      </c>
    </row>
    <row r="249" spans="1:10" ht="17.100000000000001" customHeight="1" x14ac:dyDescent="0.25">
      <c r="A249" s="28" t="s">
        <v>48</v>
      </c>
      <c r="B249" s="21" t="s">
        <v>393</v>
      </c>
      <c r="C249" s="22">
        <f>+SUM(D249:J249)</f>
        <v>32843096</v>
      </c>
      <c r="D249" s="22">
        <f>+SUMIF('TOTAL RECURSOS 2015'!$P:$P,CONCATENATE("O001",$A249,1,$F$8),'TOTAL RECURSOS 2015'!$N:$N)</f>
        <v>0</v>
      </c>
      <c r="E249" s="22">
        <f>+SUMIF('TOTAL RECURSOS 2015'!$P:$P,CONCATENATE("M001",$A249,1,$F$8),'TOTAL RECURSOS 2015'!$N:$N)</f>
        <v>0</v>
      </c>
      <c r="F249" s="22">
        <f>+SUMIF('TOTAL RECURSOS 2015'!$P:$P,CONCATENATE("E006",$A249,1,$F$8),'TOTAL RECURSOS 2015'!$N:$N)</f>
        <v>0</v>
      </c>
      <c r="G249" s="22">
        <f>+SUMIF('TOTAL RECURSOS 2015'!$P:$P,CONCATENATE("K027",$A249,1,$G$8),'TOTAL RECURSOS 2015'!$N:$N)</f>
        <v>32843096</v>
      </c>
      <c r="H249" s="22">
        <f>+SUMIF('TOTAL RECURSOS 2015'!$P:$P,CONCATENATE("O001",$A249,4,$F$8),'TOTAL RECURSOS 2015'!$N:$N)</f>
        <v>0</v>
      </c>
      <c r="I249" s="22">
        <f>+SUMIF('TOTAL RECURSOS 2015'!$P:$P,CONCATENATE("M001",$A249,4,$F$8),'TOTAL RECURSOS 2015'!$N:$N)</f>
        <v>0</v>
      </c>
      <c r="J249" s="22">
        <f>+SUMIF('TOTAL RECURSOS 2015'!$P:$P,CONCATENATE("E006",$A249,4,$F$8),'TOTAL RECURSOS 2015'!$N:$N)</f>
        <v>0</v>
      </c>
    </row>
    <row r="250" spans="1:10" s="9" customFormat="1" ht="17.100000000000001" customHeight="1" thickBot="1" x14ac:dyDescent="0.25">
      <c r="A250" s="11" t="s">
        <v>118</v>
      </c>
      <c r="B250" s="58"/>
      <c r="C250" s="25">
        <f t="shared" ref="C250:J250" si="113">+C10+C53+C131+C240+C246</f>
        <v>422831341</v>
      </c>
      <c r="D250" s="25">
        <f t="shared" si="113"/>
        <v>5362784</v>
      </c>
      <c r="E250" s="25">
        <f t="shared" si="113"/>
        <v>14720505</v>
      </c>
      <c r="F250" s="25">
        <f t="shared" si="113"/>
        <v>287317310</v>
      </c>
      <c r="G250" s="25">
        <f t="shared" si="113"/>
        <v>32843096</v>
      </c>
      <c r="H250" s="25">
        <f t="shared" si="113"/>
        <v>443070</v>
      </c>
      <c r="I250" s="25">
        <f t="shared" si="113"/>
        <v>4071452</v>
      </c>
      <c r="J250" s="25">
        <f t="shared" si="113"/>
        <v>78073124</v>
      </c>
    </row>
  </sheetData>
  <mergeCells count="7">
    <mergeCell ref="A1:J1"/>
    <mergeCell ref="A2:J2"/>
    <mergeCell ref="A3:J3"/>
    <mergeCell ref="D5:G6"/>
    <mergeCell ref="H5:J6"/>
    <mergeCell ref="B5:B8"/>
    <mergeCell ref="C5:C8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8"/>
  <sheetViews>
    <sheetView workbookViewId="0"/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453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1067583</v>
      </c>
      <c r="O8" s="41"/>
      <c r="P8" s="8" t="str">
        <f t="shared" ref="P8:P39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16045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24995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307890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122297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41448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45092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18037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55492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49628</v>
      </c>
      <c r="O17" s="41"/>
      <c r="P17" s="8" t="str">
        <f t="shared" si="0"/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105409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427791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2981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2669422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64572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449</v>
      </c>
      <c r="L23" s="1" t="s">
        <v>401</v>
      </c>
      <c r="M23" s="1" t="s">
        <v>400</v>
      </c>
      <c r="N23" s="42">
        <v>104292</v>
      </c>
      <c r="O23" s="41"/>
      <c r="P23" s="8" t="str">
        <f t="shared" si="0"/>
        <v>O00115901400000000000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25</v>
      </c>
      <c r="J24" s="1" t="s">
        <v>402</v>
      </c>
      <c r="K24" s="1" t="s">
        <v>449</v>
      </c>
      <c r="L24" s="1" t="s">
        <v>401</v>
      </c>
      <c r="M24" s="1" t="s">
        <v>400</v>
      </c>
      <c r="N24" s="42">
        <v>2000</v>
      </c>
      <c r="O24" s="41"/>
      <c r="P24" s="8" t="str">
        <f t="shared" si="0"/>
        <v>O00121101400000000000</v>
      </c>
      <c r="R24" s="8" t="str">
        <f t="shared" si="1"/>
        <v>2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49</v>
      </c>
      <c r="J25" s="1" t="s">
        <v>402</v>
      </c>
      <c r="K25" s="1" t="s">
        <v>449</v>
      </c>
      <c r="L25" s="1" t="s">
        <v>401</v>
      </c>
      <c r="M25" s="1" t="s">
        <v>400</v>
      </c>
      <c r="N25" s="42">
        <v>1000</v>
      </c>
      <c r="O25" s="41"/>
      <c r="P25" s="8" t="str">
        <f t="shared" si="0"/>
        <v>O00121501400000000000</v>
      </c>
      <c r="R25" s="8" t="str">
        <f t="shared" si="1"/>
        <v>2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16</v>
      </c>
      <c r="J26" s="1" t="s">
        <v>402</v>
      </c>
      <c r="K26" s="1" t="s">
        <v>449</v>
      </c>
      <c r="L26" s="1" t="s">
        <v>401</v>
      </c>
      <c r="M26" s="1" t="s">
        <v>400</v>
      </c>
      <c r="N26" s="42">
        <v>5000</v>
      </c>
      <c r="O26" s="41"/>
      <c r="P26" s="8" t="str">
        <f t="shared" si="0"/>
        <v>O00122104400000000000</v>
      </c>
      <c r="R26" s="8" t="str">
        <f t="shared" si="1"/>
        <v>2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17</v>
      </c>
      <c r="J27" s="1" t="s">
        <v>402</v>
      </c>
      <c r="K27" s="1" t="s">
        <v>449</v>
      </c>
      <c r="L27" s="1" t="s">
        <v>401</v>
      </c>
      <c r="M27" s="1" t="s">
        <v>400</v>
      </c>
      <c r="N27" s="42">
        <v>11000</v>
      </c>
      <c r="O27" s="41"/>
      <c r="P27" s="8" t="str">
        <f t="shared" si="0"/>
        <v>O00126102400000000000</v>
      </c>
      <c r="R27" s="8" t="str">
        <f t="shared" si="1"/>
        <v>2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18</v>
      </c>
      <c r="J28" s="1" t="s">
        <v>402</v>
      </c>
      <c r="K28" s="1" t="s">
        <v>402</v>
      </c>
      <c r="L28" s="1" t="s">
        <v>401</v>
      </c>
      <c r="M28" s="1" t="s">
        <v>400</v>
      </c>
      <c r="N28" s="42">
        <v>80000</v>
      </c>
      <c r="O28" s="41"/>
      <c r="P28" s="8" t="str">
        <f t="shared" si="0"/>
        <v>O00131101100000000000</v>
      </c>
      <c r="R28" s="8" t="str">
        <f t="shared" si="1"/>
        <v>3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37</v>
      </c>
      <c r="J29" s="1" t="s">
        <v>402</v>
      </c>
      <c r="K29" s="1" t="s">
        <v>449</v>
      </c>
      <c r="L29" s="1" t="s">
        <v>401</v>
      </c>
      <c r="M29" s="1" t="s">
        <v>400</v>
      </c>
      <c r="N29" s="42">
        <v>1000</v>
      </c>
      <c r="O29" s="41"/>
      <c r="P29" s="8" t="str">
        <f t="shared" si="0"/>
        <v>O00131301400000000000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402</v>
      </c>
      <c r="D30" s="1" t="s">
        <v>408</v>
      </c>
      <c r="E30" s="1" t="s">
        <v>415</v>
      </c>
      <c r="F30" s="1" t="s">
        <v>405</v>
      </c>
      <c r="G30" s="1" t="s">
        <v>414</v>
      </c>
      <c r="H30" s="1" t="s">
        <v>413</v>
      </c>
      <c r="I30" s="53" t="s">
        <v>50</v>
      </c>
      <c r="J30" s="1" t="s">
        <v>402</v>
      </c>
      <c r="K30" s="1" t="s">
        <v>449</v>
      </c>
      <c r="L30" s="1" t="s">
        <v>401</v>
      </c>
      <c r="M30" s="1" t="s">
        <v>400</v>
      </c>
      <c r="N30" s="42">
        <v>7446</v>
      </c>
      <c r="O30" s="41"/>
      <c r="P30" s="8" t="str">
        <f t="shared" si="0"/>
        <v>O00131401400000000000</v>
      </c>
      <c r="R30" s="8" t="str">
        <f t="shared" si="1"/>
        <v>3</v>
      </c>
    </row>
    <row r="31" spans="1:18" ht="20.100000000000001" customHeight="1" x14ac:dyDescent="0.25">
      <c r="A31" s="5"/>
      <c r="B31" s="1" t="s">
        <v>409</v>
      </c>
      <c r="C31" s="1" t="s">
        <v>402</v>
      </c>
      <c r="D31" s="1" t="s">
        <v>408</v>
      </c>
      <c r="E31" s="1" t="s">
        <v>415</v>
      </c>
      <c r="F31" s="1" t="s">
        <v>405</v>
      </c>
      <c r="G31" s="1" t="s">
        <v>414</v>
      </c>
      <c r="H31" s="1" t="s">
        <v>413</v>
      </c>
      <c r="I31" s="53" t="s">
        <v>51</v>
      </c>
      <c r="J31" s="1" t="s">
        <v>402</v>
      </c>
      <c r="K31" s="1" t="s">
        <v>449</v>
      </c>
      <c r="L31" s="1" t="s">
        <v>401</v>
      </c>
      <c r="M31" s="1" t="s">
        <v>400</v>
      </c>
      <c r="N31" s="42">
        <v>15000</v>
      </c>
      <c r="O31" s="41"/>
      <c r="P31" s="8" t="str">
        <f t="shared" si="0"/>
        <v>O00131601400000000000</v>
      </c>
      <c r="R31" s="8" t="str">
        <f t="shared" si="1"/>
        <v>3</v>
      </c>
    </row>
    <row r="32" spans="1:18" ht="20.100000000000001" customHeight="1" x14ac:dyDescent="0.25">
      <c r="A32" s="5"/>
      <c r="B32" s="1" t="s">
        <v>409</v>
      </c>
      <c r="C32" s="1" t="s">
        <v>402</v>
      </c>
      <c r="D32" s="1" t="s">
        <v>408</v>
      </c>
      <c r="E32" s="1" t="s">
        <v>415</v>
      </c>
      <c r="F32" s="1" t="s">
        <v>405</v>
      </c>
      <c r="G32" s="1" t="s">
        <v>414</v>
      </c>
      <c r="H32" s="1" t="s">
        <v>413</v>
      </c>
      <c r="I32" s="53" t="s">
        <v>38</v>
      </c>
      <c r="J32" s="1" t="s">
        <v>402</v>
      </c>
      <c r="K32" s="1" t="s">
        <v>449</v>
      </c>
      <c r="L32" s="1" t="s">
        <v>401</v>
      </c>
      <c r="M32" s="1" t="s">
        <v>400</v>
      </c>
      <c r="N32" s="42">
        <v>9534</v>
      </c>
      <c r="O32" s="41"/>
      <c r="P32" s="8" t="str">
        <f t="shared" si="0"/>
        <v>O00131701400000000000</v>
      </c>
      <c r="R32" s="8" t="str">
        <f t="shared" si="1"/>
        <v>3</v>
      </c>
    </row>
    <row r="33" spans="1:18" ht="20.100000000000001" customHeight="1" x14ac:dyDescent="0.25">
      <c r="A33" s="5"/>
      <c r="B33" s="1" t="s">
        <v>409</v>
      </c>
      <c r="C33" s="1" t="s">
        <v>402</v>
      </c>
      <c r="D33" s="1" t="s">
        <v>408</v>
      </c>
      <c r="E33" s="1" t="s">
        <v>415</v>
      </c>
      <c r="F33" s="1" t="s">
        <v>405</v>
      </c>
      <c r="G33" s="1" t="s">
        <v>414</v>
      </c>
      <c r="H33" s="1" t="s">
        <v>413</v>
      </c>
      <c r="I33" s="53" t="s">
        <v>52</v>
      </c>
      <c r="J33" s="1" t="s">
        <v>402</v>
      </c>
      <c r="K33" s="1" t="s">
        <v>449</v>
      </c>
      <c r="L33" s="1" t="s">
        <v>401</v>
      </c>
      <c r="M33" s="1" t="s">
        <v>400</v>
      </c>
      <c r="N33" s="42">
        <v>1000</v>
      </c>
      <c r="O33" s="41"/>
      <c r="P33" s="8" t="str">
        <f t="shared" si="0"/>
        <v>O00131801400000000000</v>
      </c>
      <c r="R33" s="8" t="str">
        <f t="shared" si="1"/>
        <v>3</v>
      </c>
    </row>
    <row r="34" spans="1:18" ht="20.100000000000001" customHeight="1" x14ac:dyDescent="0.25">
      <c r="A34" s="5"/>
      <c r="B34" s="1" t="s">
        <v>409</v>
      </c>
      <c r="C34" s="1" t="s">
        <v>402</v>
      </c>
      <c r="D34" s="1" t="s">
        <v>408</v>
      </c>
      <c r="E34" s="1" t="s">
        <v>415</v>
      </c>
      <c r="F34" s="1" t="s">
        <v>405</v>
      </c>
      <c r="G34" s="1" t="s">
        <v>414</v>
      </c>
      <c r="H34" s="1" t="s">
        <v>413</v>
      </c>
      <c r="I34" s="53" t="s">
        <v>54</v>
      </c>
      <c r="J34" s="1" t="s">
        <v>402</v>
      </c>
      <c r="K34" s="1" t="s">
        <v>449</v>
      </c>
      <c r="L34" s="1" t="s">
        <v>401</v>
      </c>
      <c r="M34" s="1" t="s">
        <v>400</v>
      </c>
      <c r="N34" s="42">
        <v>19798</v>
      </c>
      <c r="O34" s="41"/>
      <c r="P34" s="8" t="str">
        <f t="shared" si="0"/>
        <v>O00132701400000000000</v>
      </c>
      <c r="R34" s="8" t="str">
        <f t="shared" si="1"/>
        <v>3</v>
      </c>
    </row>
    <row r="35" spans="1:18" ht="20.100000000000001" customHeight="1" x14ac:dyDescent="0.25">
      <c r="A35" s="5"/>
      <c r="B35" s="1" t="s">
        <v>409</v>
      </c>
      <c r="C35" s="1" t="s">
        <v>402</v>
      </c>
      <c r="D35" s="1" t="s">
        <v>408</v>
      </c>
      <c r="E35" s="1" t="s">
        <v>415</v>
      </c>
      <c r="F35" s="1" t="s">
        <v>405</v>
      </c>
      <c r="G35" s="1" t="s">
        <v>414</v>
      </c>
      <c r="H35" s="1" t="s">
        <v>413</v>
      </c>
      <c r="I35" s="53" t="s">
        <v>57</v>
      </c>
      <c r="J35" s="1" t="s">
        <v>402</v>
      </c>
      <c r="K35" s="1" t="s">
        <v>449</v>
      </c>
      <c r="L35" s="1" t="s">
        <v>401</v>
      </c>
      <c r="M35" s="1" t="s">
        <v>400</v>
      </c>
      <c r="N35" s="42">
        <v>19000</v>
      </c>
      <c r="O35" s="41"/>
      <c r="P35" s="8" t="str">
        <f t="shared" si="0"/>
        <v>O00133401400000000000</v>
      </c>
      <c r="R35" s="8" t="str">
        <f t="shared" si="1"/>
        <v>3</v>
      </c>
    </row>
    <row r="36" spans="1:18" ht="20.100000000000001" customHeight="1" x14ac:dyDescent="0.25">
      <c r="A36" s="5"/>
      <c r="B36" s="1" t="s">
        <v>409</v>
      </c>
      <c r="C36" s="1" t="s">
        <v>402</v>
      </c>
      <c r="D36" s="1" t="s">
        <v>408</v>
      </c>
      <c r="E36" s="1" t="s">
        <v>415</v>
      </c>
      <c r="F36" s="1" t="s">
        <v>405</v>
      </c>
      <c r="G36" s="1" t="s">
        <v>414</v>
      </c>
      <c r="H36" s="1" t="s">
        <v>413</v>
      </c>
      <c r="I36" s="53" t="s">
        <v>58</v>
      </c>
      <c r="J36" s="1" t="s">
        <v>402</v>
      </c>
      <c r="K36" s="1" t="s">
        <v>449</v>
      </c>
      <c r="L36" s="1" t="s">
        <v>401</v>
      </c>
      <c r="M36" s="1" t="s">
        <v>400</v>
      </c>
      <c r="N36" s="42">
        <v>6000</v>
      </c>
      <c r="O36" s="41"/>
      <c r="P36" s="8" t="str">
        <f t="shared" si="0"/>
        <v>O00133602400000000000</v>
      </c>
      <c r="R36" s="8" t="str">
        <f t="shared" si="1"/>
        <v>3</v>
      </c>
    </row>
    <row r="37" spans="1:18" ht="20.100000000000001" customHeight="1" x14ac:dyDescent="0.25">
      <c r="A37" s="5"/>
      <c r="B37" s="1" t="s">
        <v>409</v>
      </c>
      <c r="C37" s="1" t="s">
        <v>402</v>
      </c>
      <c r="D37" s="1" t="s">
        <v>408</v>
      </c>
      <c r="E37" s="1" t="s">
        <v>415</v>
      </c>
      <c r="F37" s="1" t="s">
        <v>405</v>
      </c>
      <c r="G37" s="1" t="s">
        <v>414</v>
      </c>
      <c r="H37" s="1" t="s">
        <v>413</v>
      </c>
      <c r="I37" s="53" t="s">
        <v>20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48525</v>
      </c>
      <c r="O37" s="41"/>
      <c r="P37" s="8" t="str">
        <f t="shared" si="0"/>
        <v>O00133801100000000000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402</v>
      </c>
      <c r="D38" s="1" t="s">
        <v>408</v>
      </c>
      <c r="E38" s="1" t="s">
        <v>415</v>
      </c>
      <c r="F38" s="1" t="s">
        <v>405</v>
      </c>
      <c r="G38" s="1" t="s">
        <v>414</v>
      </c>
      <c r="H38" s="1" t="s">
        <v>413</v>
      </c>
      <c r="I38" s="53" t="s">
        <v>21</v>
      </c>
      <c r="J38" s="1" t="s">
        <v>402</v>
      </c>
      <c r="K38" s="1" t="s">
        <v>449</v>
      </c>
      <c r="L38" s="1" t="s">
        <v>401</v>
      </c>
      <c r="M38" s="1" t="s">
        <v>400</v>
      </c>
      <c r="N38" s="42">
        <v>24000</v>
      </c>
      <c r="O38" s="41"/>
      <c r="P38" s="8" t="str">
        <f t="shared" si="0"/>
        <v>O00134501400000000000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402</v>
      </c>
      <c r="D39" s="1" t="s">
        <v>408</v>
      </c>
      <c r="E39" s="1" t="s">
        <v>415</v>
      </c>
      <c r="F39" s="1" t="s">
        <v>405</v>
      </c>
      <c r="G39" s="1" t="s">
        <v>414</v>
      </c>
      <c r="H39" s="1" t="s">
        <v>413</v>
      </c>
      <c r="I39" s="53" t="s">
        <v>59</v>
      </c>
      <c r="J39" s="1" t="s">
        <v>402</v>
      </c>
      <c r="K39" s="1" t="s">
        <v>449</v>
      </c>
      <c r="L39" s="1" t="s">
        <v>401</v>
      </c>
      <c r="M39" s="1" t="s">
        <v>400</v>
      </c>
      <c r="N39" s="42">
        <v>57000</v>
      </c>
      <c r="O39" s="41"/>
      <c r="P39" s="8" t="str">
        <f t="shared" si="0"/>
        <v>O00135101400000000000</v>
      </c>
      <c r="R39" s="8" t="str">
        <f t="shared" si="1"/>
        <v>3</v>
      </c>
    </row>
    <row r="40" spans="1:18" ht="20.100000000000001" customHeight="1" x14ac:dyDescent="0.25">
      <c r="A40" s="5"/>
      <c r="B40" s="1" t="s">
        <v>409</v>
      </c>
      <c r="C40" s="1" t="s">
        <v>402</v>
      </c>
      <c r="D40" s="1" t="s">
        <v>408</v>
      </c>
      <c r="E40" s="1" t="s">
        <v>415</v>
      </c>
      <c r="F40" s="1" t="s">
        <v>405</v>
      </c>
      <c r="G40" s="1" t="s">
        <v>414</v>
      </c>
      <c r="H40" s="1" t="s">
        <v>413</v>
      </c>
      <c r="I40" s="53" t="s">
        <v>41</v>
      </c>
      <c r="J40" s="1" t="s">
        <v>402</v>
      </c>
      <c r="K40" s="1" t="s">
        <v>449</v>
      </c>
      <c r="L40" s="1" t="s">
        <v>401</v>
      </c>
      <c r="M40" s="1" t="s">
        <v>400</v>
      </c>
      <c r="N40" s="42">
        <v>73000</v>
      </c>
      <c r="O40" s="41"/>
      <c r="P40" s="8" t="str">
        <f t="shared" ref="P40:P71" si="2">+CONCATENATE(H40,I40,K40,M40)</f>
        <v>O00135301400000000000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402</v>
      </c>
      <c r="D41" s="1" t="s">
        <v>408</v>
      </c>
      <c r="E41" s="1" t="s">
        <v>415</v>
      </c>
      <c r="F41" s="1" t="s">
        <v>405</v>
      </c>
      <c r="G41" s="1" t="s">
        <v>414</v>
      </c>
      <c r="H41" s="1" t="s">
        <v>413</v>
      </c>
      <c r="I41" s="53" t="s">
        <v>43</v>
      </c>
      <c r="J41" s="1" t="s">
        <v>402</v>
      </c>
      <c r="K41" s="1" t="s">
        <v>449</v>
      </c>
      <c r="L41" s="1" t="s">
        <v>401</v>
      </c>
      <c r="M41" s="1" t="s">
        <v>400</v>
      </c>
      <c r="N41" s="42">
        <v>21000</v>
      </c>
      <c r="O41" s="41"/>
      <c r="P41" s="8" t="str">
        <f t="shared" si="2"/>
        <v>O00135701400000000000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402</v>
      </c>
      <c r="D42" s="1" t="s">
        <v>408</v>
      </c>
      <c r="E42" s="1" t="s">
        <v>415</v>
      </c>
      <c r="F42" s="1" t="s">
        <v>405</v>
      </c>
      <c r="G42" s="1" t="s">
        <v>414</v>
      </c>
      <c r="H42" s="1" t="s">
        <v>413</v>
      </c>
      <c r="I42" s="53" t="s">
        <v>44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53908</v>
      </c>
      <c r="O42" s="41"/>
      <c r="P42" s="8" t="str">
        <f t="shared" si="2"/>
        <v>O00135801100000000000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402</v>
      </c>
      <c r="D43" s="1" t="s">
        <v>408</v>
      </c>
      <c r="E43" s="1" t="s">
        <v>415</v>
      </c>
      <c r="F43" s="1" t="s">
        <v>405</v>
      </c>
      <c r="G43" s="1" t="s">
        <v>414</v>
      </c>
      <c r="H43" s="1" t="s">
        <v>413</v>
      </c>
      <c r="I43" s="53" t="s">
        <v>45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73000</v>
      </c>
      <c r="O43" s="41"/>
      <c r="P43" s="8" t="str">
        <f t="shared" si="2"/>
        <v>O00135901100000000000</v>
      </c>
      <c r="R43" s="8" t="str">
        <f t="shared" si="1"/>
        <v>3</v>
      </c>
    </row>
    <row r="44" spans="1:18" ht="20.100000000000001" customHeight="1" x14ac:dyDescent="0.25">
      <c r="A44" s="5"/>
      <c r="B44" s="1" t="s">
        <v>409</v>
      </c>
      <c r="C44" s="1" t="s">
        <v>402</v>
      </c>
      <c r="D44" s="1" t="s">
        <v>408</v>
      </c>
      <c r="E44" s="1" t="s">
        <v>415</v>
      </c>
      <c r="F44" s="1" t="s">
        <v>405</v>
      </c>
      <c r="G44" s="1" t="s">
        <v>414</v>
      </c>
      <c r="H44" s="1" t="s">
        <v>413</v>
      </c>
      <c r="I44" s="53" t="s">
        <v>61</v>
      </c>
      <c r="J44" s="1" t="s">
        <v>402</v>
      </c>
      <c r="K44" s="1" t="s">
        <v>449</v>
      </c>
      <c r="L44" s="1" t="s">
        <v>401</v>
      </c>
      <c r="M44" s="1" t="s">
        <v>400</v>
      </c>
      <c r="N44" s="42">
        <v>15000</v>
      </c>
      <c r="O44" s="41"/>
      <c r="P44" s="8" t="str">
        <f t="shared" si="2"/>
        <v>O00137204400000000000</v>
      </c>
      <c r="R44" s="8" t="str">
        <f t="shared" si="1"/>
        <v>3</v>
      </c>
    </row>
    <row r="45" spans="1:18" ht="20.100000000000001" customHeight="1" x14ac:dyDescent="0.25">
      <c r="A45" s="5"/>
      <c r="B45" s="1" t="s">
        <v>409</v>
      </c>
      <c r="C45" s="1" t="s">
        <v>402</v>
      </c>
      <c r="D45" s="1" t="s">
        <v>408</v>
      </c>
      <c r="E45" s="1" t="s">
        <v>415</v>
      </c>
      <c r="F45" s="1" t="s">
        <v>405</v>
      </c>
      <c r="G45" s="1" t="s">
        <v>414</v>
      </c>
      <c r="H45" s="1" t="s">
        <v>413</v>
      </c>
      <c r="I45" s="53" t="s">
        <v>62</v>
      </c>
      <c r="J45" s="1" t="s">
        <v>402</v>
      </c>
      <c r="K45" s="1" t="s">
        <v>449</v>
      </c>
      <c r="L45" s="1" t="s">
        <v>401</v>
      </c>
      <c r="M45" s="1" t="s">
        <v>400</v>
      </c>
      <c r="N45" s="42">
        <v>51000</v>
      </c>
      <c r="O45" s="41"/>
      <c r="P45" s="8" t="str">
        <f t="shared" si="2"/>
        <v>O00137504400000000000</v>
      </c>
      <c r="R45" s="8" t="str">
        <f t="shared" si="1"/>
        <v>3</v>
      </c>
    </row>
    <row r="46" spans="1:18" ht="20.100000000000001" customHeight="1" x14ac:dyDescent="0.25">
      <c r="A46" s="5"/>
      <c r="B46" s="1" t="s">
        <v>409</v>
      </c>
      <c r="C46" s="1" t="s">
        <v>402</v>
      </c>
      <c r="D46" s="1" t="s">
        <v>408</v>
      </c>
      <c r="E46" s="1" t="s">
        <v>415</v>
      </c>
      <c r="F46" s="1" t="s">
        <v>405</v>
      </c>
      <c r="G46" s="1" t="s">
        <v>414</v>
      </c>
      <c r="H46" s="1" t="s">
        <v>413</v>
      </c>
      <c r="I46" s="53" t="s">
        <v>22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88669</v>
      </c>
      <c r="O46" s="41"/>
      <c r="P46" s="8" t="str">
        <f t="shared" si="2"/>
        <v>O00139801100000000000</v>
      </c>
      <c r="R46" s="8" t="str">
        <f t="shared" si="1"/>
        <v>3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2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3540364</v>
      </c>
      <c r="O47" s="41"/>
      <c r="P47" s="8" t="str">
        <f t="shared" si="2"/>
        <v>M00111301100000000000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23</v>
      </c>
      <c r="J48" s="1" t="s">
        <v>402</v>
      </c>
      <c r="K48" s="1" t="s">
        <v>449</v>
      </c>
      <c r="L48" s="1" t="s">
        <v>401</v>
      </c>
      <c r="M48" s="1" t="s">
        <v>400</v>
      </c>
      <c r="N48" s="42">
        <v>1528105</v>
      </c>
      <c r="O48" s="41"/>
      <c r="P48" s="8" t="str">
        <f t="shared" si="2"/>
        <v>M00112101400000000000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40441</v>
      </c>
      <c r="O49" s="41"/>
      <c r="P49" s="8" t="str">
        <f t="shared" si="2"/>
        <v>M00113101100000000000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70921</v>
      </c>
      <c r="O50" s="41"/>
      <c r="P50" s="8" t="str">
        <f t="shared" si="2"/>
        <v>M00113201100000000000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595782</v>
      </c>
      <c r="O51" s="41"/>
      <c r="P51" s="8" t="str">
        <f t="shared" si="2"/>
        <v>M00113202100000000000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6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362497</v>
      </c>
      <c r="O52" s="41"/>
      <c r="P52" s="8" t="str">
        <f t="shared" si="2"/>
        <v>M00114101100000000000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7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123779</v>
      </c>
      <c r="O53" s="41"/>
      <c r="P53" s="8" t="str">
        <f t="shared" si="2"/>
        <v>M00114105100000000000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127654</v>
      </c>
      <c r="O54" s="41"/>
      <c r="P54" s="8" t="str">
        <f t="shared" si="2"/>
        <v>M00114201100000000000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51062</v>
      </c>
      <c r="O55" s="41"/>
      <c r="P55" s="8" t="str">
        <f t="shared" si="2"/>
        <v>M00114301100000000000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445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139869</v>
      </c>
      <c r="O56" s="41"/>
      <c r="P56" s="8" t="str">
        <f t="shared" si="2"/>
        <v>M00114302100000000000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402</v>
      </c>
      <c r="E57" s="1" t="s">
        <v>412</v>
      </c>
      <c r="F57" s="1" t="s">
        <v>405</v>
      </c>
      <c r="G57" s="1" t="s">
        <v>411</v>
      </c>
      <c r="H57" s="1" t="s">
        <v>410</v>
      </c>
      <c r="I57" s="53" t="s">
        <v>10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125009</v>
      </c>
      <c r="O57" s="41"/>
      <c r="P57" s="8" t="str">
        <f t="shared" si="2"/>
        <v>M00114401100000000000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402</v>
      </c>
      <c r="E58" s="1" t="s">
        <v>412</v>
      </c>
      <c r="F58" s="1" t="s">
        <v>405</v>
      </c>
      <c r="G58" s="1" t="s">
        <v>411</v>
      </c>
      <c r="H58" s="1" t="s">
        <v>410</v>
      </c>
      <c r="I58" s="53" t="s">
        <v>11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265688</v>
      </c>
      <c r="O58" s="41"/>
      <c r="P58" s="8" t="str">
        <f t="shared" si="2"/>
        <v>M00114403100000000000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402</v>
      </c>
      <c r="E59" s="1" t="s">
        <v>412</v>
      </c>
      <c r="F59" s="1" t="s">
        <v>405</v>
      </c>
      <c r="G59" s="1" t="s">
        <v>411</v>
      </c>
      <c r="H59" s="1" t="s">
        <v>410</v>
      </c>
      <c r="I59" s="53" t="s">
        <v>12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1662391</v>
      </c>
      <c r="O59" s="41"/>
      <c r="P59" s="8" t="str">
        <f t="shared" si="2"/>
        <v>M00114404100000000000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402</v>
      </c>
      <c r="E60" s="1" t="s">
        <v>412</v>
      </c>
      <c r="F60" s="1" t="s">
        <v>405</v>
      </c>
      <c r="G60" s="1" t="s">
        <v>411</v>
      </c>
      <c r="H60" s="1" t="s">
        <v>410</v>
      </c>
      <c r="I60" s="53" t="s">
        <v>13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10269</v>
      </c>
      <c r="O60" s="41"/>
      <c r="P60" s="8" t="str">
        <f t="shared" si="2"/>
        <v>M00114405100000000000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402</v>
      </c>
      <c r="E61" s="1" t="s">
        <v>412</v>
      </c>
      <c r="F61" s="1" t="s">
        <v>405</v>
      </c>
      <c r="G61" s="1" t="s">
        <v>411</v>
      </c>
      <c r="H61" s="1" t="s">
        <v>410</v>
      </c>
      <c r="I61" s="53" t="s">
        <v>14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6358838</v>
      </c>
      <c r="O61" s="41"/>
      <c r="P61" s="8" t="str">
        <f t="shared" si="2"/>
        <v>M00115402100000000000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402</v>
      </c>
      <c r="E62" s="1" t="s">
        <v>412</v>
      </c>
      <c r="F62" s="1" t="s">
        <v>405</v>
      </c>
      <c r="G62" s="1" t="s">
        <v>411</v>
      </c>
      <c r="H62" s="1" t="s">
        <v>410</v>
      </c>
      <c r="I62" s="53" t="s">
        <v>15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227720</v>
      </c>
      <c r="O62" s="41"/>
      <c r="P62" s="8" t="str">
        <f t="shared" si="2"/>
        <v>M00115403100000000000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402</v>
      </c>
      <c r="E63" s="1" t="s">
        <v>412</v>
      </c>
      <c r="F63" s="1" t="s">
        <v>405</v>
      </c>
      <c r="G63" s="1" t="s">
        <v>411</v>
      </c>
      <c r="H63" s="1" t="s">
        <v>410</v>
      </c>
      <c r="I63" s="53" t="s">
        <v>24</v>
      </c>
      <c r="J63" s="1" t="s">
        <v>402</v>
      </c>
      <c r="K63" s="1" t="s">
        <v>449</v>
      </c>
      <c r="L63" s="1" t="s">
        <v>401</v>
      </c>
      <c r="M63" s="1" t="s">
        <v>400</v>
      </c>
      <c r="N63" s="42">
        <v>347640</v>
      </c>
      <c r="O63" s="41"/>
      <c r="P63" s="8" t="str">
        <f t="shared" si="2"/>
        <v>M00115901400000000000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402</v>
      </c>
      <c r="E64" s="1" t="s">
        <v>412</v>
      </c>
      <c r="F64" s="1" t="s">
        <v>405</v>
      </c>
      <c r="G64" s="1" t="s">
        <v>411</v>
      </c>
      <c r="H64" s="1" t="s">
        <v>410</v>
      </c>
      <c r="I64" s="53" t="s">
        <v>419</v>
      </c>
      <c r="J64" s="1" t="s">
        <v>402</v>
      </c>
      <c r="K64" s="1" t="s">
        <v>402</v>
      </c>
      <c r="L64" s="1" t="s">
        <v>401</v>
      </c>
      <c r="M64" s="1" t="s">
        <v>400</v>
      </c>
      <c r="N64" s="42">
        <v>403214</v>
      </c>
      <c r="O64" s="41"/>
      <c r="P64" s="8" t="str">
        <f t="shared" si="2"/>
        <v>M00116103100000000000</v>
      </c>
      <c r="R64" s="8" t="str">
        <f t="shared" si="1"/>
        <v>1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402</v>
      </c>
      <c r="E65" s="1" t="s">
        <v>412</v>
      </c>
      <c r="F65" s="1" t="s">
        <v>405</v>
      </c>
      <c r="G65" s="1" t="s">
        <v>411</v>
      </c>
      <c r="H65" s="1" t="s">
        <v>410</v>
      </c>
      <c r="I65" s="53" t="s">
        <v>25</v>
      </c>
      <c r="J65" s="1" t="s">
        <v>402</v>
      </c>
      <c r="K65" s="1" t="s">
        <v>449</v>
      </c>
      <c r="L65" s="1" t="s">
        <v>401</v>
      </c>
      <c r="M65" s="1" t="s">
        <v>400</v>
      </c>
      <c r="N65" s="42">
        <v>15000</v>
      </c>
      <c r="O65" s="41"/>
      <c r="P65" s="8" t="str">
        <f t="shared" si="2"/>
        <v>M00121101400000000000</v>
      </c>
      <c r="R65" s="8" t="str">
        <f t="shared" si="1"/>
        <v>2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402</v>
      </c>
      <c r="E66" s="1" t="s">
        <v>412</v>
      </c>
      <c r="F66" s="1" t="s">
        <v>405</v>
      </c>
      <c r="G66" s="1" t="s">
        <v>411</v>
      </c>
      <c r="H66" s="1" t="s">
        <v>410</v>
      </c>
      <c r="I66" s="53" t="s">
        <v>26</v>
      </c>
      <c r="J66" s="1" t="s">
        <v>402</v>
      </c>
      <c r="K66" s="1" t="s">
        <v>449</v>
      </c>
      <c r="L66" s="1" t="s">
        <v>401</v>
      </c>
      <c r="M66" s="1" t="s">
        <v>400</v>
      </c>
      <c r="N66" s="42">
        <v>8000</v>
      </c>
      <c r="O66" s="41"/>
      <c r="P66" s="8" t="str">
        <f t="shared" si="2"/>
        <v>M00121401400000000000</v>
      </c>
      <c r="R66" s="8" t="str">
        <f t="shared" si="1"/>
        <v>2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402</v>
      </c>
      <c r="E67" s="1" t="s">
        <v>412</v>
      </c>
      <c r="F67" s="1" t="s">
        <v>405</v>
      </c>
      <c r="G67" s="1" t="s">
        <v>411</v>
      </c>
      <c r="H67" s="1" t="s">
        <v>410</v>
      </c>
      <c r="I67" s="53" t="s">
        <v>49</v>
      </c>
      <c r="J67" s="1" t="s">
        <v>402</v>
      </c>
      <c r="K67" s="1" t="s">
        <v>449</v>
      </c>
      <c r="L67" s="1" t="s">
        <v>401</v>
      </c>
      <c r="M67" s="1" t="s">
        <v>400</v>
      </c>
      <c r="N67" s="42">
        <v>15000</v>
      </c>
      <c r="O67" s="41"/>
      <c r="P67" s="8" t="str">
        <f t="shared" si="2"/>
        <v>M00121501400000000000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402</v>
      </c>
      <c r="E68" s="1" t="s">
        <v>412</v>
      </c>
      <c r="F68" s="1" t="s">
        <v>405</v>
      </c>
      <c r="G68" s="1" t="s">
        <v>411</v>
      </c>
      <c r="H68" s="1" t="s">
        <v>410</v>
      </c>
      <c r="I68" s="53" t="s">
        <v>16</v>
      </c>
      <c r="J68" s="1" t="s">
        <v>402</v>
      </c>
      <c r="K68" s="1" t="s">
        <v>449</v>
      </c>
      <c r="L68" s="1" t="s">
        <v>401</v>
      </c>
      <c r="M68" s="1" t="s">
        <v>400</v>
      </c>
      <c r="N68" s="42">
        <v>22000</v>
      </c>
      <c r="O68" s="41"/>
      <c r="P68" s="8" t="str">
        <f t="shared" si="2"/>
        <v>M00122104400000000000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402</v>
      </c>
      <c r="E69" s="1" t="s">
        <v>412</v>
      </c>
      <c r="F69" s="1" t="s">
        <v>405</v>
      </c>
      <c r="G69" s="1" t="s">
        <v>411</v>
      </c>
      <c r="H69" s="1" t="s">
        <v>410</v>
      </c>
      <c r="I69" s="53" t="s">
        <v>63</v>
      </c>
      <c r="J69" s="1" t="s">
        <v>402</v>
      </c>
      <c r="K69" s="1" t="s">
        <v>449</v>
      </c>
      <c r="L69" s="1" t="s">
        <v>401</v>
      </c>
      <c r="M69" s="1" t="s">
        <v>400</v>
      </c>
      <c r="N69" s="42">
        <v>18000</v>
      </c>
      <c r="O69" s="41"/>
      <c r="P69" s="8" t="str">
        <f t="shared" si="2"/>
        <v>M00122106400000000000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402</v>
      </c>
      <c r="E70" s="1" t="s">
        <v>412</v>
      </c>
      <c r="F70" s="1" t="s">
        <v>405</v>
      </c>
      <c r="G70" s="1" t="s">
        <v>411</v>
      </c>
      <c r="H70" s="1" t="s">
        <v>410</v>
      </c>
      <c r="I70" s="53" t="s">
        <v>84</v>
      </c>
      <c r="J70" s="1" t="s">
        <v>402</v>
      </c>
      <c r="K70" s="1" t="s">
        <v>449</v>
      </c>
      <c r="L70" s="1" t="s">
        <v>401</v>
      </c>
      <c r="M70" s="1" t="s">
        <v>400</v>
      </c>
      <c r="N70" s="42">
        <v>27000</v>
      </c>
      <c r="O70" s="41"/>
      <c r="P70" s="8" t="str">
        <f t="shared" si="2"/>
        <v>M00125301400000000000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402</v>
      </c>
      <c r="E71" s="1" t="s">
        <v>412</v>
      </c>
      <c r="F71" s="1" t="s">
        <v>405</v>
      </c>
      <c r="G71" s="1" t="s">
        <v>411</v>
      </c>
      <c r="H71" s="1" t="s">
        <v>410</v>
      </c>
      <c r="I71" s="53" t="s">
        <v>85</v>
      </c>
      <c r="J71" s="1" t="s">
        <v>402</v>
      </c>
      <c r="K71" s="1" t="s">
        <v>449</v>
      </c>
      <c r="L71" s="1" t="s">
        <v>401</v>
      </c>
      <c r="M71" s="1" t="s">
        <v>400</v>
      </c>
      <c r="N71" s="42">
        <v>1000</v>
      </c>
      <c r="O71" s="41"/>
      <c r="P71" s="8" t="str">
        <f t="shared" si="2"/>
        <v>M00125401400000000000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402</v>
      </c>
      <c r="E72" s="1" t="s">
        <v>412</v>
      </c>
      <c r="F72" s="1" t="s">
        <v>405</v>
      </c>
      <c r="G72" s="1" t="s">
        <v>411</v>
      </c>
      <c r="H72" s="1" t="s">
        <v>410</v>
      </c>
      <c r="I72" s="53" t="s">
        <v>17</v>
      </c>
      <c r="J72" s="1" t="s">
        <v>402</v>
      </c>
      <c r="K72" s="1" t="s">
        <v>449</v>
      </c>
      <c r="L72" s="1" t="s">
        <v>401</v>
      </c>
      <c r="M72" s="1" t="s">
        <v>400</v>
      </c>
      <c r="N72" s="42">
        <v>67000</v>
      </c>
      <c r="O72" s="41"/>
      <c r="P72" s="8" t="str">
        <f t="shared" ref="P72:P103" si="3">+CONCATENATE(H72,I72,K72,M72)</f>
        <v>M00126102400000000000</v>
      </c>
      <c r="R72" s="8" t="str">
        <f t="shared" ref="R72:R135" si="4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402</v>
      </c>
      <c r="E73" s="1" t="s">
        <v>412</v>
      </c>
      <c r="F73" s="1" t="s">
        <v>405</v>
      </c>
      <c r="G73" s="1" t="s">
        <v>411</v>
      </c>
      <c r="H73" s="1" t="s">
        <v>410</v>
      </c>
      <c r="I73" s="53" t="s">
        <v>88</v>
      </c>
      <c r="J73" s="1" t="s">
        <v>402</v>
      </c>
      <c r="K73" s="1" t="s">
        <v>449</v>
      </c>
      <c r="L73" s="1" t="s">
        <v>401</v>
      </c>
      <c r="M73" s="1" t="s">
        <v>400</v>
      </c>
      <c r="N73" s="42">
        <v>2000</v>
      </c>
      <c r="O73" s="41"/>
      <c r="P73" s="8" t="str">
        <f t="shared" si="3"/>
        <v>M00127201400000000000</v>
      </c>
      <c r="R73" s="8" t="str">
        <f t="shared" si="4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402</v>
      </c>
      <c r="E74" s="1" t="s">
        <v>412</v>
      </c>
      <c r="F74" s="1" t="s">
        <v>405</v>
      </c>
      <c r="G74" s="1" t="s">
        <v>411</v>
      </c>
      <c r="H74" s="1" t="s">
        <v>410</v>
      </c>
      <c r="I74" s="53" t="s">
        <v>64</v>
      </c>
      <c r="J74" s="1" t="s">
        <v>402</v>
      </c>
      <c r="K74" s="1" t="s">
        <v>449</v>
      </c>
      <c r="L74" s="1" t="s">
        <v>401</v>
      </c>
      <c r="M74" s="1" t="s">
        <v>400</v>
      </c>
      <c r="N74" s="42">
        <v>22000</v>
      </c>
      <c r="O74" s="41"/>
      <c r="P74" s="8" t="str">
        <f t="shared" si="3"/>
        <v>M00127301400000000000</v>
      </c>
      <c r="R74" s="8" t="str">
        <f t="shared" si="4"/>
        <v>2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 t="s">
        <v>37</v>
      </c>
      <c r="J75" s="1" t="s">
        <v>402</v>
      </c>
      <c r="K75" s="1" t="s">
        <v>449</v>
      </c>
      <c r="L75" s="1" t="s">
        <v>401</v>
      </c>
      <c r="M75" s="1" t="s">
        <v>400</v>
      </c>
      <c r="N75" s="42">
        <v>6000</v>
      </c>
      <c r="O75" s="41"/>
      <c r="P75" s="8" t="str">
        <f t="shared" si="3"/>
        <v>M00131301400000000000</v>
      </c>
      <c r="R75" s="8" t="str">
        <f t="shared" si="4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 t="s">
        <v>50</v>
      </c>
      <c r="J76" s="1" t="s">
        <v>402</v>
      </c>
      <c r="K76" s="1" t="s">
        <v>449</v>
      </c>
      <c r="L76" s="1" t="s">
        <v>401</v>
      </c>
      <c r="M76" s="1" t="s">
        <v>400</v>
      </c>
      <c r="N76" s="42">
        <v>20456</v>
      </c>
      <c r="O76" s="41"/>
      <c r="P76" s="8" t="str">
        <f t="shared" si="3"/>
        <v>M00131401400000000000</v>
      </c>
      <c r="R76" s="8" t="str">
        <f t="shared" si="4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 t="s">
        <v>51</v>
      </c>
      <c r="J77" s="1" t="s">
        <v>402</v>
      </c>
      <c r="K77" s="1" t="s">
        <v>449</v>
      </c>
      <c r="L77" s="1" t="s">
        <v>401</v>
      </c>
      <c r="M77" s="1" t="s">
        <v>400</v>
      </c>
      <c r="N77" s="42">
        <v>29794</v>
      </c>
      <c r="O77" s="41"/>
      <c r="P77" s="8" t="str">
        <f t="shared" si="3"/>
        <v>M00131601400000000000</v>
      </c>
      <c r="R77" s="8" t="str">
        <f t="shared" si="4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 t="s">
        <v>38</v>
      </c>
      <c r="J78" s="1" t="s">
        <v>402</v>
      </c>
      <c r="K78" s="1" t="s">
        <v>449</v>
      </c>
      <c r="L78" s="1" t="s">
        <v>401</v>
      </c>
      <c r="M78" s="1" t="s">
        <v>400</v>
      </c>
      <c r="N78" s="42">
        <v>25238</v>
      </c>
      <c r="O78" s="41"/>
      <c r="P78" s="8" t="str">
        <f t="shared" si="3"/>
        <v>M00131701400000000000</v>
      </c>
      <c r="R78" s="8" t="str">
        <f t="shared" si="4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 t="s">
        <v>52</v>
      </c>
      <c r="J79" s="1" t="s">
        <v>402</v>
      </c>
      <c r="K79" s="1" t="s">
        <v>449</v>
      </c>
      <c r="L79" s="1" t="s">
        <v>401</v>
      </c>
      <c r="M79" s="1" t="s">
        <v>400</v>
      </c>
      <c r="N79" s="42">
        <v>2000</v>
      </c>
      <c r="O79" s="41"/>
      <c r="P79" s="8" t="str">
        <f t="shared" si="3"/>
        <v>M00131801400000000000</v>
      </c>
      <c r="R79" s="8" t="str">
        <f t="shared" si="4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 t="s">
        <v>54</v>
      </c>
      <c r="J80" s="1" t="s">
        <v>402</v>
      </c>
      <c r="K80" s="1" t="s">
        <v>449</v>
      </c>
      <c r="L80" s="1" t="s">
        <v>401</v>
      </c>
      <c r="M80" s="1" t="s">
        <v>400</v>
      </c>
      <c r="N80" s="42">
        <v>66219</v>
      </c>
      <c r="O80" s="41"/>
      <c r="P80" s="8" t="str">
        <f t="shared" si="3"/>
        <v>M00132701400000000000</v>
      </c>
      <c r="R80" s="8" t="str">
        <f t="shared" si="4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 t="s">
        <v>55</v>
      </c>
      <c r="J81" s="1" t="s">
        <v>402</v>
      </c>
      <c r="K81" s="1" t="s">
        <v>449</v>
      </c>
      <c r="L81" s="1" t="s">
        <v>401</v>
      </c>
      <c r="M81" s="1" t="s">
        <v>400</v>
      </c>
      <c r="N81" s="42">
        <v>212000</v>
      </c>
      <c r="O81" s="41"/>
      <c r="P81" s="8" t="str">
        <f t="shared" si="3"/>
        <v>M00133104400000000000</v>
      </c>
      <c r="R81" s="8" t="str">
        <f t="shared" si="4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 t="s">
        <v>56</v>
      </c>
      <c r="J82" s="1" t="s">
        <v>402</v>
      </c>
      <c r="K82" s="1" t="s">
        <v>449</v>
      </c>
      <c r="L82" s="1" t="s">
        <v>401</v>
      </c>
      <c r="M82" s="1" t="s">
        <v>400</v>
      </c>
      <c r="N82" s="42">
        <v>106000</v>
      </c>
      <c r="O82" s="41"/>
      <c r="P82" s="8" t="str">
        <f t="shared" si="3"/>
        <v>M00133301400000000000</v>
      </c>
      <c r="R82" s="8" t="str">
        <f t="shared" si="4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 t="s">
        <v>57</v>
      </c>
      <c r="J83" s="1" t="s">
        <v>402</v>
      </c>
      <c r="K83" s="1" t="s">
        <v>449</v>
      </c>
      <c r="L83" s="1" t="s">
        <v>401</v>
      </c>
      <c r="M83" s="1" t="s">
        <v>400</v>
      </c>
      <c r="N83" s="42">
        <v>160000</v>
      </c>
      <c r="O83" s="41"/>
      <c r="P83" s="8" t="str">
        <f t="shared" si="3"/>
        <v>M00133401400000000000</v>
      </c>
      <c r="R83" s="8" t="str">
        <f t="shared" si="4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 t="s">
        <v>58</v>
      </c>
      <c r="J84" s="1" t="s">
        <v>402</v>
      </c>
      <c r="K84" s="1" t="s">
        <v>449</v>
      </c>
      <c r="L84" s="1" t="s">
        <v>401</v>
      </c>
      <c r="M84" s="1" t="s">
        <v>400</v>
      </c>
      <c r="N84" s="42">
        <v>165000</v>
      </c>
      <c r="O84" s="41"/>
      <c r="P84" s="8" t="str">
        <f t="shared" si="3"/>
        <v>M00133602400000000000</v>
      </c>
      <c r="R84" s="8" t="str">
        <f t="shared" si="4"/>
        <v>3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 t="s">
        <v>20</v>
      </c>
      <c r="J85" s="1" t="s">
        <v>402</v>
      </c>
      <c r="K85" s="1" t="s">
        <v>402</v>
      </c>
      <c r="L85" s="1" t="s">
        <v>401</v>
      </c>
      <c r="M85" s="1" t="s">
        <v>400</v>
      </c>
      <c r="N85" s="42">
        <v>59090</v>
      </c>
      <c r="O85" s="41"/>
      <c r="P85" s="8" t="str">
        <f t="shared" si="3"/>
        <v>M00133801100000000000</v>
      </c>
      <c r="R85" s="8" t="str">
        <f t="shared" si="4"/>
        <v>3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 t="s">
        <v>101</v>
      </c>
      <c r="J86" s="1" t="s">
        <v>402</v>
      </c>
      <c r="K86" s="1" t="s">
        <v>449</v>
      </c>
      <c r="L86" s="1" t="s">
        <v>401</v>
      </c>
      <c r="M86" s="1" t="s">
        <v>400</v>
      </c>
      <c r="N86" s="42">
        <v>295000</v>
      </c>
      <c r="O86" s="41"/>
      <c r="P86" s="8" t="str">
        <f t="shared" si="3"/>
        <v>M00133903400000000000</v>
      </c>
      <c r="R86" s="8" t="str">
        <f t="shared" si="4"/>
        <v>3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 t="s">
        <v>450</v>
      </c>
      <c r="J87" s="1" t="s">
        <v>402</v>
      </c>
      <c r="K87" s="1" t="s">
        <v>449</v>
      </c>
      <c r="L87" s="1" t="s">
        <v>401</v>
      </c>
      <c r="M87" s="1" t="s">
        <v>400</v>
      </c>
      <c r="N87" s="42">
        <v>151000</v>
      </c>
      <c r="O87" s="41"/>
      <c r="P87" s="8" t="str">
        <f t="shared" si="3"/>
        <v>M00134101400000000000</v>
      </c>
      <c r="R87" s="8" t="str">
        <f t="shared" si="4"/>
        <v>3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 t="s">
        <v>21</v>
      </c>
      <c r="J88" s="1" t="s">
        <v>402</v>
      </c>
      <c r="K88" s="1" t="s">
        <v>449</v>
      </c>
      <c r="L88" s="1" t="s">
        <v>401</v>
      </c>
      <c r="M88" s="1" t="s">
        <v>400</v>
      </c>
      <c r="N88" s="42">
        <v>79000</v>
      </c>
      <c r="O88" s="41"/>
      <c r="P88" s="8" t="str">
        <f t="shared" si="3"/>
        <v>M00134501400000000000</v>
      </c>
      <c r="R88" s="8" t="str">
        <f t="shared" si="4"/>
        <v>3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 t="s">
        <v>59</v>
      </c>
      <c r="J89" s="1" t="s">
        <v>402</v>
      </c>
      <c r="K89" s="1" t="s">
        <v>449</v>
      </c>
      <c r="L89" s="1" t="s">
        <v>401</v>
      </c>
      <c r="M89" s="1" t="s">
        <v>400</v>
      </c>
      <c r="N89" s="42">
        <v>189000</v>
      </c>
      <c r="O89" s="41"/>
      <c r="P89" s="8" t="str">
        <f t="shared" si="3"/>
        <v>M00135101400000000000</v>
      </c>
      <c r="R89" s="8" t="str">
        <f t="shared" si="4"/>
        <v>3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 t="s">
        <v>41</v>
      </c>
      <c r="J90" s="1" t="s">
        <v>402</v>
      </c>
      <c r="K90" s="1" t="s">
        <v>449</v>
      </c>
      <c r="L90" s="1" t="s">
        <v>401</v>
      </c>
      <c r="M90" s="1" t="s">
        <v>400</v>
      </c>
      <c r="N90" s="42">
        <v>242000</v>
      </c>
      <c r="O90" s="41"/>
      <c r="P90" s="8" t="str">
        <f t="shared" si="3"/>
        <v>M00135301400000000000</v>
      </c>
      <c r="R90" s="8" t="str">
        <f t="shared" si="4"/>
        <v>3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 t="s">
        <v>43</v>
      </c>
      <c r="J91" s="1" t="s">
        <v>402</v>
      </c>
      <c r="K91" s="1" t="s">
        <v>449</v>
      </c>
      <c r="L91" s="1" t="s">
        <v>401</v>
      </c>
      <c r="M91" s="1" t="s">
        <v>400</v>
      </c>
      <c r="N91" s="42">
        <v>90000</v>
      </c>
      <c r="O91" s="41"/>
      <c r="P91" s="8" t="str">
        <f t="shared" si="3"/>
        <v>M00135701400000000000</v>
      </c>
      <c r="R91" s="8" t="str">
        <f t="shared" si="4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 t="s">
        <v>44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129602</v>
      </c>
      <c r="O92" s="41"/>
      <c r="P92" s="8" t="str">
        <f t="shared" si="3"/>
        <v>M00135801100000000000</v>
      </c>
      <c r="R92" s="8" t="str">
        <f t="shared" si="4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 t="s">
        <v>45</v>
      </c>
      <c r="J93" s="1" t="s">
        <v>402</v>
      </c>
      <c r="K93" s="1" t="s">
        <v>402</v>
      </c>
      <c r="L93" s="1" t="s">
        <v>401</v>
      </c>
      <c r="M93" s="1" t="s">
        <v>400</v>
      </c>
      <c r="N93" s="42">
        <v>216309</v>
      </c>
      <c r="O93" s="41"/>
      <c r="P93" s="8" t="str">
        <f t="shared" si="3"/>
        <v>M00135901100000000000</v>
      </c>
      <c r="R93" s="8" t="str">
        <f t="shared" si="4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 t="s">
        <v>61</v>
      </c>
      <c r="J94" s="1" t="s">
        <v>402</v>
      </c>
      <c r="K94" s="1" t="s">
        <v>449</v>
      </c>
      <c r="L94" s="1" t="s">
        <v>401</v>
      </c>
      <c r="M94" s="1" t="s">
        <v>400</v>
      </c>
      <c r="N94" s="42">
        <v>50000</v>
      </c>
      <c r="O94" s="41"/>
      <c r="P94" s="8" t="str">
        <f t="shared" si="3"/>
        <v>M00137204400000000000</v>
      </c>
      <c r="R94" s="8" t="str">
        <f t="shared" si="4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 t="s">
        <v>62</v>
      </c>
      <c r="J95" s="1" t="s">
        <v>402</v>
      </c>
      <c r="K95" s="1" t="s">
        <v>449</v>
      </c>
      <c r="L95" s="1" t="s">
        <v>401</v>
      </c>
      <c r="M95" s="1" t="s">
        <v>400</v>
      </c>
      <c r="N95" s="42">
        <v>100000</v>
      </c>
      <c r="O95" s="41"/>
      <c r="P95" s="8" t="str">
        <f t="shared" si="3"/>
        <v>M00137504400000000000</v>
      </c>
      <c r="R95" s="8" t="str">
        <f t="shared" si="4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 t="s">
        <v>71</v>
      </c>
      <c r="J96" s="1" t="s">
        <v>402</v>
      </c>
      <c r="K96" s="1" t="s">
        <v>449</v>
      </c>
      <c r="L96" s="1" t="s">
        <v>401</v>
      </c>
      <c r="M96" s="1" t="s">
        <v>400</v>
      </c>
      <c r="N96" s="42">
        <v>10000</v>
      </c>
      <c r="O96" s="41"/>
      <c r="P96" s="8" t="str">
        <f t="shared" si="3"/>
        <v>M00139202400000000000</v>
      </c>
      <c r="R96" s="8" t="str">
        <f t="shared" si="4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402</v>
      </c>
      <c r="E97" s="1" t="s">
        <v>412</v>
      </c>
      <c r="F97" s="1" t="s">
        <v>405</v>
      </c>
      <c r="G97" s="1" t="s">
        <v>411</v>
      </c>
      <c r="H97" s="1" t="s">
        <v>410</v>
      </c>
      <c r="I97" s="53" t="s">
        <v>22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210006</v>
      </c>
      <c r="O97" s="41"/>
      <c r="P97" s="8" t="str">
        <f t="shared" si="3"/>
        <v>M00139801100000000000</v>
      </c>
      <c r="R97" s="8" t="str">
        <f t="shared" si="4"/>
        <v>3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2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26234985</v>
      </c>
      <c r="O98" s="41"/>
      <c r="P98" s="8" t="str">
        <f t="shared" si="3"/>
        <v>E00611301100000000000</v>
      </c>
      <c r="R98" s="8" t="str">
        <f t="shared" si="4"/>
        <v>1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23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4103443</v>
      </c>
      <c r="O99" s="41"/>
      <c r="P99" s="8" t="str">
        <f t="shared" si="3"/>
        <v>E00612101100000000000</v>
      </c>
      <c r="R99" s="8" t="str">
        <f t="shared" si="4"/>
        <v>1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3</v>
      </c>
      <c r="J100" s="1" t="s">
        <v>402</v>
      </c>
      <c r="K100" s="1" t="s">
        <v>402</v>
      </c>
      <c r="L100" s="1" t="s">
        <v>401</v>
      </c>
      <c r="M100" s="1" t="s">
        <v>400</v>
      </c>
      <c r="N100" s="42">
        <v>480814</v>
      </c>
      <c r="O100" s="41"/>
      <c r="P100" s="8" t="str">
        <f t="shared" si="3"/>
        <v>E00613101100000000000</v>
      </c>
      <c r="R100" s="8" t="str">
        <f t="shared" si="4"/>
        <v>1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4</v>
      </c>
      <c r="J101" s="1" t="s">
        <v>402</v>
      </c>
      <c r="K101" s="1" t="s">
        <v>402</v>
      </c>
      <c r="L101" s="1" t="s">
        <v>401</v>
      </c>
      <c r="M101" s="1" t="s">
        <v>400</v>
      </c>
      <c r="N101" s="42">
        <v>761180</v>
      </c>
      <c r="O101" s="41"/>
      <c r="P101" s="8" t="str">
        <f t="shared" si="3"/>
        <v>E00613201100000000000</v>
      </c>
      <c r="R101" s="8" t="str">
        <f t="shared" si="4"/>
        <v>1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 t="s">
        <v>5</v>
      </c>
      <c r="J102" s="1" t="s">
        <v>402</v>
      </c>
      <c r="K102" s="1" t="s">
        <v>402</v>
      </c>
      <c r="L102" s="1" t="s">
        <v>401</v>
      </c>
      <c r="M102" s="1" t="s">
        <v>400</v>
      </c>
      <c r="N102" s="42">
        <v>2524700</v>
      </c>
      <c r="O102" s="41"/>
      <c r="P102" s="8" t="str">
        <f t="shared" si="3"/>
        <v>E00613202100000000000</v>
      </c>
      <c r="R102" s="8" t="str">
        <f t="shared" si="4"/>
        <v>1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 t="s">
        <v>6</v>
      </c>
      <c r="J103" s="2" t="s">
        <v>402</v>
      </c>
      <c r="K103" s="2" t="s">
        <v>402</v>
      </c>
      <c r="L103" s="2" t="s">
        <v>401</v>
      </c>
      <c r="M103" s="2" t="s">
        <v>400</v>
      </c>
      <c r="N103" s="42">
        <v>4447327</v>
      </c>
      <c r="O103" s="41"/>
      <c r="P103" s="8" t="str">
        <f t="shared" si="3"/>
        <v>E00614101100000000000</v>
      </c>
      <c r="R103" s="8" t="str">
        <f t="shared" si="4"/>
        <v>1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 t="s">
        <v>7</v>
      </c>
      <c r="J104" s="2" t="s">
        <v>402</v>
      </c>
      <c r="K104" s="2" t="s">
        <v>402</v>
      </c>
      <c r="L104" s="2" t="s">
        <v>401</v>
      </c>
      <c r="M104" s="2" t="s">
        <v>400</v>
      </c>
      <c r="N104" s="38">
        <v>1511538</v>
      </c>
      <c r="O104" s="37"/>
      <c r="P104" s="8" t="str">
        <f t="shared" ref="P104:P135" si="5">+CONCATENATE(H104,I104,K104,M104)</f>
        <v>E00614105100000000000</v>
      </c>
      <c r="R104" s="8" t="str">
        <f t="shared" si="4"/>
        <v>1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 t="s">
        <v>8</v>
      </c>
      <c r="J105" s="2" t="s">
        <v>402</v>
      </c>
      <c r="K105" s="2" t="s">
        <v>402</v>
      </c>
      <c r="L105" s="2" t="s">
        <v>401</v>
      </c>
      <c r="M105" s="2" t="s">
        <v>400</v>
      </c>
      <c r="N105" s="38">
        <v>1370119</v>
      </c>
      <c r="O105" s="37"/>
      <c r="P105" s="8" t="str">
        <f t="shared" si="5"/>
        <v>E00614201100000000000</v>
      </c>
      <c r="R105" s="8" t="str">
        <f t="shared" si="4"/>
        <v>1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 t="s">
        <v>9</v>
      </c>
      <c r="J106" s="2" t="s">
        <v>402</v>
      </c>
      <c r="K106" s="2" t="s">
        <v>402</v>
      </c>
      <c r="L106" s="2" t="s">
        <v>401</v>
      </c>
      <c r="M106" s="2" t="s">
        <v>400</v>
      </c>
      <c r="N106" s="38">
        <v>548052</v>
      </c>
      <c r="O106" s="37"/>
      <c r="P106" s="8" t="str">
        <f t="shared" si="5"/>
        <v>E00614301100000000000</v>
      </c>
      <c r="R106" s="8" t="str">
        <f t="shared" si="4"/>
        <v>1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 t="s">
        <v>445</v>
      </c>
      <c r="J107" s="2" t="s">
        <v>402</v>
      </c>
      <c r="K107" s="2" t="s">
        <v>402</v>
      </c>
      <c r="L107" s="2" t="s">
        <v>401</v>
      </c>
      <c r="M107" s="2" t="s">
        <v>400</v>
      </c>
      <c r="N107" s="38">
        <v>1662947</v>
      </c>
      <c r="O107" s="37"/>
      <c r="P107" s="8" t="str">
        <f t="shared" si="5"/>
        <v>E00614302100000000000</v>
      </c>
      <c r="R107" s="8" t="str">
        <f t="shared" si="4"/>
        <v>1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 t="s">
        <v>10</v>
      </c>
      <c r="J108" s="2" t="s">
        <v>402</v>
      </c>
      <c r="K108" s="2" t="s">
        <v>402</v>
      </c>
      <c r="L108" s="2" t="s">
        <v>401</v>
      </c>
      <c r="M108" s="2" t="s">
        <v>400</v>
      </c>
      <c r="N108" s="38">
        <v>1695037</v>
      </c>
      <c r="O108" s="37"/>
      <c r="P108" s="8" t="str">
        <f t="shared" si="5"/>
        <v>E00614401100000000000</v>
      </c>
      <c r="R108" s="8" t="str">
        <f t="shared" si="4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 t="s">
        <v>11</v>
      </c>
      <c r="J109" s="2" t="s">
        <v>402</v>
      </c>
      <c r="K109" s="2" t="s">
        <v>402</v>
      </c>
      <c r="L109" s="2" t="s">
        <v>401</v>
      </c>
      <c r="M109" s="2" t="s">
        <v>400</v>
      </c>
      <c r="N109" s="38">
        <v>3410936</v>
      </c>
      <c r="O109" s="37"/>
      <c r="P109" s="8" t="str">
        <f t="shared" si="5"/>
        <v>E00614403100000000000</v>
      </c>
      <c r="R109" s="8" t="str">
        <f t="shared" si="4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 t="s">
        <v>12</v>
      </c>
      <c r="J110" s="2" t="s">
        <v>402</v>
      </c>
      <c r="K110" s="2" t="s">
        <v>402</v>
      </c>
      <c r="L110" s="2" t="s">
        <v>401</v>
      </c>
      <c r="M110" s="2" t="s">
        <v>400</v>
      </c>
      <c r="N110" s="38">
        <v>13836539</v>
      </c>
      <c r="O110" s="37"/>
      <c r="P110" s="8" t="str">
        <f t="shared" si="5"/>
        <v>E00614404100000000000</v>
      </c>
      <c r="R110" s="8" t="str">
        <f t="shared" si="4"/>
        <v>1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 t="s">
        <v>13</v>
      </c>
      <c r="J111" s="2" t="s">
        <v>402</v>
      </c>
      <c r="K111" s="2" t="s">
        <v>402</v>
      </c>
      <c r="L111" s="2" t="s">
        <v>401</v>
      </c>
      <c r="M111" s="2" t="s">
        <v>400</v>
      </c>
      <c r="N111" s="38">
        <v>67722</v>
      </c>
      <c r="O111" s="37"/>
      <c r="P111" s="8" t="str">
        <f t="shared" si="5"/>
        <v>E00614405100000000000</v>
      </c>
      <c r="R111" s="8" t="str">
        <f t="shared" si="4"/>
        <v>1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 t="s">
        <v>14</v>
      </c>
      <c r="J112" s="2" t="s">
        <v>402</v>
      </c>
      <c r="K112" s="2" t="s">
        <v>402</v>
      </c>
      <c r="L112" s="2" t="s">
        <v>401</v>
      </c>
      <c r="M112" s="2" t="s">
        <v>400</v>
      </c>
      <c r="N112" s="38">
        <v>78462894</v>
      </c>
      <c r="O112" s="37"/>
      <c r="P112" s="8" t="str">
        <f t="shared" si="5"/>
        <v>E00615402100000000000</v>
      </c>
      <c r="R112" s="8" t="str">
        <f t="shared" si="4"/>
        <v>1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 t="s">
        <v>15</v>
      </c>
      <c r="J113" s="2" t="s">
        <v>402</v>
      </c>
      <c r="K113" s="2" t="s">
        <v>402</v>
      </c>
      <c r="L113" s="2" t="s">
        <v>401</v>
      </c>
      <c r="M113" s="2" t="s">
        <v>400</v>
      </c>
      <c r="N113" s="38">
        <v>1177108</v>
      </c>
      <c r="O113" s="37"/>
      <c r="P113" s="8" t="str">
        <f t="shared" si="5"/>
        <v>E00615403100000000000</v>
      </c>
      <c r="R113" s="8" t="str">
        <f t="shared" si="4"/>
        <v>1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 t="s">
        <v>24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3117172</v>
      </c>
      <c r="O114" s="37"/>
      <c r="P114" s="8" t="str">
        <f t="shared" si="5"/>
        <v>E00615901400000000000</v>
      </c>
      <c r="R114" s="8" t="str">
        <f t="shared" si="4"/>
        <v>1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 t="s">
        <v>25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470476</v>
      </c>
      <c r="O115" s="37"/>
      <c r="P115" s="8" t="str">
        <f t="shared" si="5"/>
        <v>E00621101400000000000</v>
      </c>
      <c r="R115" s="8" t="str">
        <f t="shared" si="4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 t="s">
        <v>72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40000</v>
      </c>
      <c r="O116" s="37"/>
      <c r="P116" s="8" t="str">
        <f t="shared" si="5"/>
        <v>E00621201400000000000</v>
      </c>
      <c r="R116" s="8" t="str">
        <f t="shared" si="4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 t="s">
        <v>26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708400</v>
      </c>
      <c r="O117" s="37"/>
      <c r="P117" s="8" t="str">
        <f t="shared" si="5"/>
        <v>E00621401400000000000</v>
      </c>
      <c r="R117" s="8" t="str">
        <f t="shared" si="4"/>
        <v>2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 t="s">
        <v>49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38000</v>
      </c>
      <c r="O118" s="37"/>
      <c r="P118" s="8" t="str">
        <f t="shared" si="5"/>
        <v>E00621501400000000000</v>
      </c>
      <c r="R118" s="8" t="str">
        <f t="shared" si="4"/>
        <v>2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 t="s">
        <v>73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1131700</v>
      </c>
      <c r="O119" s="37"/>
      <c r="P119" s="8" t="str">
        <f t="shared" si="5"/>
        <v>E00621502400000000000</v>
      </c>
      <c r="R119" s="8" t="str">
        <f t="shared" si="4"/>
        <v>2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 t="s">
        <v>74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141000</v>
      </c>
      <c r="O120" s="37"/>
      <c r="P120" s="8" t="str">
        <f t="shared" si="5"/>
        <v>E00621601400000000000</v>
      </c>
      <c r="R120" s="8" t="str">
        <f t="shared" si="4"/>
        <v>2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 t="s">
        <v>16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800000</v>
      </c>
      <c r="O121" s="37"/>
      <c r="P121" s="8" t="str">
        <f t="shared" si="5"/>
        <v>E00622104400000000000</v>
      </c>
      <c r="R121" s="8" t="str">
        <f t="shared" si="4"/>
        <v>2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 t="s">
        <v>63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81000</v>
      </c>
      <c r="O122" s="37"/>
      <c r="P122" s="8" t="str">
        <f t="shared" si="5"/>
        <v>E00622106400000000000</v>
      </c>
      <c r="R122" s="8" t="str">
        <f t="shared" si="4"/>
        <v>2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 t="s">
        <v>75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23000</v>
      </c>
      <c r="O123" s="37"/>
      <c r="P123" s="8" t="str">
        <f t="shared" si="5"/>
        <v>E00622301400000000000</v>
      </c>
      <c r="R123" s="8" t="str">
        <f t="shared" si="4"/>
        <v>2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 t="s">
        <v>76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10000</v>
      </c>
      <c r="O124" s="37"/>
      <c r="P124" s="8" t="str">
        <f t="shared" si="5"/>
        <v>E00624101400000000000</v>
      </c>
      <c r="R124" s="8" t="str">
        <f t="shared" si="4"/>
        <v>2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 t="s">
        <v>77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10000</v>
      </c>
      <c r="O125" s="37"/>
      <c r="P125" s="8" t="str">
        <f t="shared" si="5"/>
        <v>E00624201400000000000</v>
      </c>
      <c r="R125" s="8" t="str">
        <f t="shared" si="4"/>
        <v>2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 t="s">
        <v>80</v>
      </c>
      <c r="J126" s="2" t="s">
        <v>402</v>
      </c>
      <c r="K126" s="2" t="s">
        <v>449</v>
      </c>
      <c r="L126" s="2" t="s">
        <v>401</v>
      </c>
      <c r="M126" s="2" t="s">
        <v>400</v>
      </c>
      <c r="N126" s="38">
        <v>16000</v>
      </c>
      <c r="O126" s="37"/>
      <c r="P126" s="8" t="str">
        <f t="shared" si="5"/>
        <v>E00624501400000000000</v>
      </c>
      <c r="R126" s="8" t="str">
        <f t="shared" si="4"/>
        <v>2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 t="s">
        <v>27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2739000</v>
      </c>
      <c r="O127" s="37"/>
      <c r="P127" s="8" t="str">
        <f t="shared" si="5"/>
        <v>E00624601400000000000</v>
      </c>
      <c r="R127" s="8" t="str">
        <f t="shared" si="4"/>
        <v>2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 t="s">
        <v>81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1628000</v>
      </c>
      <c r="O128" s="37"/>
      <c r="P128" s="8" t="str">
        <f t="shared" si="5"/>
        <v>E00624701400000000000</v>
      </c>
      <c r="R128" s="8" t="str">
        <f t="shared" si="4"/>
        <v>2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 t="s">
        <v>82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385000</v>
      </c>
      <c r="O129" s="37"/>
      <c r="P129" s="8" t="str">
        <f t="shared" si="5"/>
        <v>E00624801400000000000</v>
      </c>
      <c r="R129" s="8" t="str">
        <f t="shared" si="4"/>
        <v>2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 t="s">
        <v>83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966000</v>
      </c>
      <c r="O130" s="37"/>
      <c r="P130" s="8" t="str">
        <f t="shared" si="5"/>
        <v>E00624901400000000000</v>
      </c>
      <c r="R130" s="8" t="str">
        <f t="shared" si="4"/>
        <v>2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 t="s">
        <v>28</v>
      </c>
      <c r="J131" s="2" t="s">
        <v>402</v>
      </c>
      <c r="K131" s="2" t="s">
        <v>402</v>
      </c>
      <c r="L131" s="2" t="s">
        <v>401</v>
      </c>
      <c r="M131" s="2" t="s">
        <v>400</v>
      </c>
      <c r="N131" s="38">
        <v>1248624</v>
      </c>
      <c r="O131" s="37"/>
      <c r="P131" s="8" t="str">
        <f t="shared" si="5"/>
        <v>E00625101100000000000</v>
      </c>
      <c r="R131" s="8" t="str">
        <f t="shared" si="4"/>
        <v>2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 t="s">
        <v>84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50000</v>
      </c>
      <c r="O132" s="37"/>
      <c r="P132" s="8" t="str">
        <f t="shared" si="5"/>
        <v>E00625301400000000000</v>
      </c>
      <c r="R132" s="8" t="str">
        <f t="shared" si="4"/>
        <v>2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 t="s">
        <v>85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20000</v>
      </c>
      <c r="O133" s="37"/>
      <c r="P133" s="8" t="str">
        <f t="shared" si="5"/>
        <v>E00625401400000000000</v>
      </c>
      <c r="R133" s="8" t="str">
        <f t="shared" si="4"/>
        <v>2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 t="s">
        <v>29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4003000</v>
      </c>
      <c r="O134" s="37"/>
      <c r="P134" s="8" t="str">
        <f t="shared" si="5"/>
        <v>E00625501400000000000</v>
      </c>
      <c r="R134" s="8" t="str">
        <f t="shared" si="4"/>
        <v>2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 t="s">
        <v>30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1376000</v>
      </c>
      <c r="O135" s="37"/>
      <c r="P135" s="8" t="str">
        <f t="shared" si="5"/>
        <v>E00625901400000000000</v>
      </c>
      <c r="R135" s="8" t="str">
        <f t="shared" si="4"/>
        <v>2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1150000</v>
      </c>
      <c r="O136" s="37"/>
      <c r="P136" s="8" t="str">
        <f t="shared" ref="P136:P167" si="6">+CONCATENATE(H136,I136,K136,M136)</f>
        <v>E00626102400000000000</v>
      </c>
      <c r="R136" s="8" t="str">
        <f t="shared" ref="R136:R199" si="7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 t="s">
        <v>31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625000</v>
      </c>
      <c r="O137" s="37"/>
      <c r="P137" s="8" t="str">
        <f t="shared" si="6"/>
        <v>E00626105400000000000</v>
      </c>
      <c r="R137" s="8" t="str">
        <f t="shared" si="7"/>
        <v>2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 t="s">
        <v>87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236000</v>
      </c>
      <c r="O138" s="37"/>
      <c r="P138" s="8" t="str">
        <f t="shared" si="6"/>
        <v>E00627101400000000000</v>
      </c>
      <c r="R138" s="8" t="str">
        <f t="shared" si="7"/>
        <v>2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 t="s">
        <v>88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483000</v>
      </c>
      <c r="O139" s="37"/>
      <c r="P139" s="8" t="str">
        <f t="shared" si="6"/>
        <v>E00627201400000000000</v>
      </c>
      <c r="R139" s="8" t="str">
        <f t="shared" si="7"/>
        <v>2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 t="s">
        <v>64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51000</v>
      </c>
      <c r="O140" s="37"/>
      <c r="P140" s="8" t="str">
        <f t="shared" si="6"/>
        <v>E00627301400000000000</v>
      </c>
      <c r="R140" s="8" t="str">
        <f t="shared" si="7"/>
        <v>2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 t="s">
        <v>451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4000</v>
      </c>
      <c r="O141" s="37"/>
      <c r="P141" s="8" t="str">
        <f t="shared" si="6"/>
        <v>E00627401400000000000</v>
      </c>
      <c r="R141" s="8" t="str">
        <f t="shared" si="7"/>
        <v>2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 t="s">
        <v>32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795500</v>
      </c>
      <c r="O142" s="37"/>
      <c r="P142" s="8" t="str">
        <f t="shared" si="6"/>
        <v>E00629101400000000000</v>
      </c>
      <c r="R142" s="8" t="str">
        <f t="shared" si="7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 t="s">
        <v>33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91000</v>
      </c>
      <c r="O143" s="37"/>
      <c r="P143" s="8" t="str">
        <f t="shared" si="6"/>
        <v>E00629201400000000000</v>
      </c>
      <c r="R143" s="8" t="str">
        <f t="shared" si="7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 t="s">
        <v>34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1100000</v>
      </c>
      <c r="O144" s="37"/>
      <c r="P144" s="8" t="str">
        <f t="shared" si="6"/>
        <v>E00629401400000000000</v>
      </c>
      <c r="R144" s="8" t="str">
        <f t="shared" si="7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 t="s">
        <v>35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2295000</v>
      </c>
      <c r="O145" s="37"/>
      <c r="P145" s="8" t="str">
        <f t="shared" si="6"/>
        <v>E00629501400000000000</v>
      </c>
      <c r="R145" s="8" t="str">
        <f t="shared" si="7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 t="s">
        <v>89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100000</v>
      </c>
      <c r="O146" s="37"/>
      <c r="P146" s="8" t="str">
        <f t="shared" si="6"/>
        <v>E00629601400000000000</v>
      </c>
      <c r="R146" s="8" t="str">
        <f t="shared" si="7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 t="s">
        <v>36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702000</v>
      </c>
      <c r="O147" s="37"/>
      <c r="P147" s="8" t="str">
        <f t="shared" si="6"/>
        <v>E00629801400000000000</v>
      </c>
      <c r="R147" s="8" t="str">
        <f t="shared" si="7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 t="s">
        <v>90</v>
      </c>
      <c r="J148" s="2" t="s">
        <v>402</v>
      </c>
      <c r="K148" s="2" t="s">
        <v>449</v>
      </c>
      <c r="L148" s="2" t="s">
        <v>401</v>
      </c>
      <c r="M148" s="2" t="s">
        <v>400</v>
      </c>
      <c r="N148" s="38">
        <v>242000</v>
      </c>
      <c r="O148" s="37"/>
      <c r="P148" s="8" t="str">
        <f t="shared" si="6"/>
        <v>E00629901400000000000</v>
      </c>
      <c r="R148" s="8" t="str">
        <f t="shared" si="7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 t="s">
        <v>18</v>
      </c>
      <c r="J149" s="2" t="s">
        <v>402</v>
      </c>
      <c r="K149" s="2" t="s">
        <v>402</v>
      </c>
      <c r="L149" s="2" t="s">
        <v>401</v>
      </c>
      <c r="M149" s="2" t="s">
        <v>400</v>
      </c>
      <c r="N149" s="38">
        <v>11362000</v>
      </c>
      <c r="O149" s="37"/>
      <c r="P149" s="8" t="str">
        <f t="shared" si="6"/>
        <v>E00631101100000000000</v>
      </c>
      <c r="R149" s="8" t="str">
        <f t="shared" si="7"/>
        <v>3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 t="s">
        <v>19</v>
      </c>
      <c r="J150" s="2" t="s">
        <v>402</v>
      </c>
      <c r="K150" s="2" t="s">
        <v>402</v>
      </c>
      <c r="L150" s="2" t="s">
        <v>401</v>
      </c>
      <c r="M150" s="2" t="s">
        <v>400</v>
      </c>
      <c r="N150" s="38">
        <v>7802291</v>
      </c>
      <c r="O150" s="37"/>
      <c r="P150" s="8" t="str">
        <f t="shared" si="6"/>
        <v>E00631201100000000000</v>
      </c>
      <c r="R150" s="8" t="str">
        <f t="shared" si="7"/>
        <v>3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 t="s">
        <v>37</v>
      </c>
      <c r="J151" s="2" t="s">
        <v>402</v>
      </c>
      <c r="K151" s="2" t="s">
        <v>449</v>
      </c>
      <c r="L151" s="2" t="s">
        <v>401</v>
      </c>
      <c r="M151" s="2" t="s">
        <v>400</v>
      </c>
      <c r="N151" s="38">
        <v>1600000</v>
      </c>
      <c r="O151" s="37"/>
      <c r="P151" s="8" t="str">
        <f t="shared" si="6"/>
        <v>E00631301400000000000</v>
      </c>
      <c r="R151" s="8" t="str">
        <f t="shared" si="7"/>
        <v>3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 t="s">
        <v>50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243398</v>
      </c>
      <c r="O152" s="37"/>
      <c r="P152" s="8" t="str">
        <f t="shared" si="6"/>
        <v>E00631401400000000000</v>
      </c>
      <c r="R152" s="8" t="str">
        <f t="shared" si="7"/>
        <v>3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 t="s">
        <v>51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255175</v>
      </c>
      <c r="O153" s="37"/>
      <c r="P153" s="8" t="str">
        <f t="shared" si="6"/>
        <v>E00631601400000000000</v>
      </c>
      <c r="R153" s="8" t="str">
        <f t="shared" si="7"/>
        <v>3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 t="s">
        <v>38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271507</v>
      </c>
      <c r="O154" s="37"/>
      <c r="P154" s="8" t="str">
        <f t="shared" si="6"/>
        <v>E00631701400000000000</v>
      </c>
      <c r="R154" s="8" t="str">
        <f t="shared" si="7"/>
        <v>3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 t="s">
        <v>52</v>
      </c>
      <c r="J155" s="2" t="s">
        <v>402</v>
      </c>
      <c r="K155" s="2" t="s">
        <v>449</v>
      </c>
      <c r="L155" s="2" t="s">
        <v>401</v>
      </c>
      <c r="M155" s="2" t="s">
        <v>400</v>
      </c>
      <c r="N155" s="38">
        <v>338000</v>
      </c>
      <c r="O155" s="37"/>
      <c r="P155" s="8" t="str">
        <f t="shared" si="6"/>
        <v>E00631801400000000000</v>
      </c>
      <c r="R155" s="8" t="str">
        <f t="shared" si="7"/>
        <v>3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 t="s">
        <v>93</v>
      </c>
      <c r="J156" s="2" t="s">
        <v>402</v>
      </c>
      <c r="K156" s="2" t="s">
        <v>402</v>
      </c>
      <c r="L156" s="2" t="s">
        <v>401</v>
      </c>
      <c r="M156" s="2" t="s">
        <v>400</v>
      </c>
      <c r="N156" s="38">
        <v>2650000</v>
      </c>
      <c r="O156" s="37"/>
      <c r="P156" s="8" t="str">
        <f t="shared" si="6"/>
        <v>E00632301100000000000</v>
      </c>
      <c r="R156" s="8" t="str">
        <f t="shared" si="7"/>
        <v>3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 t="s">
        <v>94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2534000</v>
      </c>
      <c r="O157" s="37"/>
      <c r="P157" s="8" t="str">
        <f t="shared" si="6"/>
        <v>E00632502400000000000</v>
      </c>
      <c r="R157" s="8" t="str">
        <f t="shared" si="7"/>
        <v>3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 t="s">
        <v>53</v>
      </c>
      <c r="J158" s="2" t="s">
        <v>402</v>
      </c>
      <c r="K158" s="2" t="s">
        <v>402</v>
      </c>
      <c r="L158" s="2" t="s">
        <v>401</v>
      </c>
      <c r="M158" s="2" t="s">
        <v>400</v>
      </c>
      <c r="N158" s="38">
        <v>1901000</v>
      </c>
      <c r="O158" s="37"/>
      <c r="P158" s="8" t="str">
        <f t="shared" si="6"/>
        <v>E00632503100000000000</v>
      </c>
      <c r="R158" s="8" t="str">
        <f t="shared" si="7"/>
        <v>3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 t="s">
        <v>96</v>
      </c>
      <c r="J159" s="2" t="s">
        <v>402</v>
      </c>
      <c r="K159" s="2" t="s">
        <v>449</v>
      </c>
      <c r="L159" s="2" t="s">
        <v>401</v>
      </c>
      <c r="M159" s="2" t="s">
        <v>400</v>
      </c>
      <c r="N159" s="38">
        <v>80000</v>
      </c>
      <c r="O159" s="37"/>
      <c r="P159" s="8" t="str">
        <f t="shared" si="6"/>
        <v>E00632601400000000000</v>
      </c>
      <c r="R159" s="8" t="str">
        <f t="shared" si="7"/>
        <v>3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 t="s">
        <v>54</v>
      </c>
      <c r="J160" s="2" t="s">
        <v>402</v>
      </c>
      <c r="K160" s="2" t="s">
        <v>449</v>
      </c>
      <c r="L160" s="2" t="s">
        <v>401</v>
      </c>
      <c r="M160" s="2" t="s">
        <v>400</v>
      </c>
      <c r="N160" s="38">
        <v>1000000</v>
      </c>
      <c r="O160" s="37"/>
      <c r="P160" s="8" t="str">
        <f t="shared" si="6"/>
        <v>E00632701400000000000</v>
      </c>
      <c r="R160" s="8" t="str">
        <f t="shared" si="7"/>
        <v>3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 t="s">
        <v>55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4873000</v>
      </c>
      <c r="O161" s="37"/>
      <c r="P161" s="8" t="str">
        <f t="shared" si="6"/>
        <v>E00633104400000000000</v>
      </c>
      <c r="R161" s="8" t="str">
        <f t="shared" si="7"/>
        <v>3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 t="s">
        <v>56</v>
      </c>
      <c r="J162" s="2" t="s">
        <v>402</v>
      </c>
      <c r="K162" s="2" t="s">
        <v>402</v>
      </c>
      <c r="L162" s="2" t="s">
        <v>401</v>
      </c>
      <c r="M162" s="2" t="s">
        <v>400</v>
      </c>
      <c r="N162" s="38">
        <v>96276548</v>
      </c>
      <c r="O162" s="37"/>
      <c r="P162" s="8" t="str">
        <f t="shared" si="6"/>
        <v>E00633301100000000000</v>
      </c>
      <c r="R162" s="8" t="str">
        <f t="shared" si="7"/>
        <v>3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 t="s">
        <v>65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600000</v>
      </c>
      <c r="O163" s="37"/>
      <c r="P163" s="8" t="str">
        <f t="shared" si="6"/>
        <v>E00633303400000000000</v>
      </c>
      <c r="R163" s="8" t="str">
        <f t="shared" si="7"/>
        <v>3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 t="s">
        <v>57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836000</v>
      </c>
      <c r="O164" s="37"/>
      <c r="P164" s="8" t="str">
        <f t="shared" si="6"/>
        <v>E00633401400000000000</v>
      </c>
      <c r="R164" s="8" t="str">
        <f t="shared" si="7"/>
        <v>3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 t="s">
        <v>58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743000</v>
      </c>
      <c r="O165" s="37"/>
      <c r="P165" s="8" t="str">
        <f t="shared" si="6"/>
        <v>E00633602400000000000</v>
      </c>
      <c r="R165" s="8" t="str">
        <f t="shared" si="7"/>
        <v>3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 t="s">
        <v>66</v>
      </c>
      <c r="J166" s="2" t="s">
        <v>402</v>
      </c>
      <c r="K166" s="2" t="s">
        <v>449</v>
      </c>
      <c r="L166" s="2" t="s">
        <v>401</v>
      </c>
      <c r="M166" s="2" t="s">
        <v>400</v>
      </c>
      <c r="N166" s="38">
        <v>50000</v>
      </c>
      <c r="O166" s="37"/>
      <c r="P166" s="8" t="str">
        <f t="shared" si="6"/>
        <v>E00633603400000000000</v>
      </c>
      <c r="R166" s="8" t="str">
        <f t="shared" si="7"/>
        <v>3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 t="s">
        <v>67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160000</v>
      </c>
      <c r="O167" s="37"/>
      <c r="P167" s="8" t="str">
        <f t="shared" si="6"/>
        <v>E00633604400000000000</v>
      </c>
      <c r="R167" s="8" t="str">
        <f t="shared" si="7"/>
        <v>3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 t="s">
        <v>99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250000</v>
      </c>
      <c r="O168" s="37"/>
      <c r="P168" s="8" t="str">
        <f t="shared" ref="P168:P200" si="8">+CONCATENATE(H168,I168,K168,M168)</f>
        <v>E00633605400000000000</v>
      </c>
      <c r="R168" s="8" t="str">
        <f t="shared" si="7"/>
        <v>3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 t="s">
        <v>20</v>
      </c>
      <c r="J169" s="2" t="s">
        <v>402</v>
      </c>
      <c r="K169" s="2" t="s">
        <v>402</v>
      </c>
      <c r="L169" s="2" t="s">
        <v>401</v>
      </c>
      <c r="M169" s="2" t="s">
        <v>400</v>
      </c>
      <c r="N169" s="38">
        <v>2530072</v>
      </c>
      <c r="O169" s="37"/>
      <c r="P169" s="8" t="str">
        <f t="shared" si="8"/>
        <v>E00633801100000000000</v>
      </c>
      <c r="R169" s="8" t="str">
        <f t="shared" si="7"/>
        <v>3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 t="s">
        <v>100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6641327</v>
      </c>
      <c r="O170" s="37"/>
      <c r="P170" s="8" t="str">
        <f t="shared" si="8"/>
        <v>E00633901400000000000</v>
      </c>
      <c r="R170" s="8" t="str">
        <f t="shared" si="7"/>
        <v>3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21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2100000</v>
      </c>
      <c r="O171" s="37"/>
      <c r="P171" s="8" t="str">
        <f t="shared" si="8"/>
        <v>E00634501400000000000</v>
      </c>
      <c r="R171" s="8" t="str">
        <f t="shared" si="7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102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100000</v>
      </c>
      <c r="O172" s="37"/>
      <c r="P172" s="8" t="str">
        <f t="shared" si="8"/>
        <v>E00634601400000000000</v>
      </c>
      <c r="R172" s="8" t="str">
        <f t="shared" si="7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103</v>
      </c>
      <c r="J173" s="2" t="s">
        <v>402</v>
      </c>
      <c r="K173" s="2" t="s">
        <v>449</v>
      </c>
      <c r="L173" s="2" t="s">
        <v>401</v>
      </c>
      <c r="M173" s="2" t="s">
        <v>400</v>
      </c>
      <c r="N173" s="38">
        <v>350000</v>
      </c>
      <c r="O173" s="37"/>
      <c r="P173" s="8" t="str">
        <f t="shared" si="8"/>
        <v>E00634701400000000000</v>
      </c>
      <c r="R173" s="8" t="str">
        <f t="shared" si="7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39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1800000</v>
      </c>
      <c r="O174" s="37"/>
      <c r="P174" s="8" t="str">
        <f t="shared" si="8"/>
        <v>E00635102400000000000</v>
      </c>
      <c r="R174" s="8" t="str">
        <f t="shared" si="7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40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30000</v>
      </c>
      <c r="O175" s="37"/>
      <c r="P175" s="8" t="str">
        <f t="shared" si="8"/>
        <v>E00635201400000000000</v>
      </c>
      <c r="R175" s="8" t="str">
        <f t="shared" si="7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41</v>
      </c>
      <c r="J176" s="2" t="s">
        <v>402</v>
      </c>
      <c r="K176" s="2" t="s">
        <v>402</v>
      </c>
      <c r="L176" s="2" t="s">
        <v>401</v>
      </c>
      <c r="M176" s="2" t="s">
        <v>400</v>
      </c>
      <c r="N176" s="38">
        <v>2554000</v>
      </c>
      <c r="O176" s="37"/>
      <c r="P176" s="8" t="str">
        <f t="shared" si="8"/>
        <v>E00635301100000000000</v>
      </c>
      <c r="R176" s="8" t="str">
        <f t="shared" si="7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42</v>
      </c>
      <c r="J177" s="2" t="s">
        <v>402</v>
      </c>
      <c r="K177" s="2" t="s">
        <v>402</v>
      </c>
      <c r="L177" s="2" t="s">
        <v>401</v>
      </c>
      <c r="M177" s="2" t="s">
        <v>400</v>
      </c>
      <c r="N177" s="38">
        <v>6493894</v>
      </c>
      <c r="O177" s="37"/>
      <c r="P177" s="8" t="str">
        <f t="shared" si="8"/>
        <v>E00635401100000000000</v>
      </c>
      <c r="R177" s="8" t="str">
        <f t="shared" si="7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42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4447106</v>
      </c>
      <c r="O178" s="37"/>
      <c r="P178" s="8" t="str">
        <f t="shared" si="8"/>
        <v>E00635401400000000000</v>
      </c>
      <c r="R178" s="8" t="str">
        <f t="shared" si="7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60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500000</v>
      </c>
      <c r="O179" s="37"/>
      <c r="P179" s="8" t="str">
        <f t="shared" si="8"/>
        <v>E00635501400000000000</v>
      </c>
      <c r="R179" s="8" t="str">
        <f t="shared" si="7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43</v>
      </c>
      <c r="J180" s="2" t="s">
        <v>402</v>
      </c>
      <c r="K180" s="2" t="s">
        <v>402</v>
      </c>
      <c r="L180" s="2" t="s">
        <v>401</v>
      </c>
      <c r="M180" s="2" t="s">
        <v>400</v>
      </c>
      <c r="N180" s="38">
        <v>5720000</v>
      </c>
      <c r="O180" s="37"/>
      <c r="P180" s="8" t="str">
        <f t="shared" si="8"/>
        <v>E00635701100000000000</v>
      </c>
      <c r="R180" s="8" t="str">
        <f t="shared" si="7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43</v>
      </c>
      <c r="J181" s="2" t="s">
        <v>402</v>
      </c>
      <c r="K181" s="2" t="s">
        <v>449</v>
      </c>
      <c r="L181" s="2" t="s">
        <v>401</v>
      </c>
      <c r="M181" s="2" t="s">
        <v>400</v>
      </c>
      <c r="N181" s="38">
        <v>6215863</v>
      </c>
      <c r="O181" s="37"/>
      <c r="P181" s="8" t="str">
        <f t="shared" si="8"/>
        <v>E00635701400000000000</v>
      </c>
      <c r="R181" s="8" t="str">
        <f t="shared" si="7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44</v>
      </c>
      <c r="J182" s="2" t="s">
        <v>402</v>
      </c>
      <c r="K182" s="2" t="s">
        <v>402</v>
      </c>
      <c r="L182" s="2" t="s">
        <v>401</v>
      </c>
      <c r="M182" s="2" t="s">
        <v>400</v>
      </c>
      <c r="N182" s="38">
        <v>1912398</v>
      </c>
      <c r="O182" s="37"/>
      <c r="P182" s="8" t="str">
        <f t="shared" si="8"/>
        <v>E00635801100000000000</v>
      </c>
      <c r="R182" s="8" t="str">
        <f t="shared" si="7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45</v>
      </c>
      <c r="J183" s="2" t="s">
        <v>402</v>
      </c>
      <c r="K183" s="2" t="s">
        <v>402</v>
      </c>
      <c r="L183" s="2" t="s">
        <v>401</v>
      </c>
      <c r="M183" s="2" t="s">
        <v>400</v>
      </c>
      <c r="N183" s="38">
        <v>2260691</v>
      </c>
      <c r="O183" s="37"/>
      <c r="P183" s="8" t="str">
        <f t="shared" si="8"/>
        <v>E00635901100000000000</v>
      </c>
      <c r="R183" s="8" t="str">
        <f t="shared" si="7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104</v>
      </c>
      <c r="J184" s="2" t="s">
        <v>402</v>
      </c>
      <c r="K184" s="2" t="s">
        <v>449</v>
      </c>
      <c r="L184" s="2" t="s">
        <v>401</v>
      </c>
      <c r="M184" s="2" t="s">
        <v>400</v>
      </c>
      <c r="N184" s="38">
        <v>780000</v>
      </c>
      <c r="O184" s="37"/>
      <c r="P184" s="8" t="str">
        <f t="shared" si="8"/>
        <v>E00637101400000000000</v>
      </c>
      <c r="R184" s="8" t="str">
        <f t="shared" si="7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105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306000</v>
      </c>
      <c r="O185" s="37"/>
      <c r="P185" s="8" t="str">
        <f t="shared" si="8"/>
        <v>E00637104400000000000</v>
      </c>
      <c r="R185" s="8" t="str">
        <f t="shared" si="7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106</v>
      </c>
      <c r="J186" s="2" t="s">
        <v>402</v>
      </c>
      <c r="K186" s="2" t="s">
        <v>449</v>
      </c>
      <c r="L186" s="2" t="s">
        <v>401</v>
      </c>
      <c r="M186" s="2" t="s">
        <v>400</v>
      </c>
      <c r="N186" s="38">
        <v>1743000</v>
      </c>
      <c r="O186" s="37"/>
      <c r="P186" s="8" t="str">
        <f t="shared" si="8"/>
        <v>E00637106400000000000</v>
      </c>
      <c r="R186" s="8" t="str">
        <f t="shared" si="7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68</v>
      </c>
      <c r="J187" s="2" t="s">
        <v>402</v>
      </c>
      <c r="K187" s="2" t="s">
        <v>449</v>
      </c>
      <c r="L187" s="2" t="s">
        <v>401</v>
      </c>
      <c r="M187" s="2" t="s">
        <v>400</v>
      </c>
      <c r="N187" s="38">
        <v>823200</v>
      </c>
      <c r="O187" s="37"/>
      <c r="P187" s="8" t="str">
        <f t="shared" si="8"/>
        <v>E00637201400000000000</v>
      </c>
      <c r="R187" s="8" t="str">
        <f t="shared" si="7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61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312000</v>
      </c>
      <c r="O188" s="37"/>
      <c r="P188" s="8" t="str">
        <f t="shared" si="8"/>
        <v>E00637204400000000000</v>
      </c>
      <c r="R188" s="8" t="str">
        <f t="shared" si="7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107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155000</v>
      </c>
      <c r="O189" s="37"/>
      <c r="P189" s="8" t="str">
        <f t="shared" si="8"/>
        <v>E00637206400000000000</v>
      </c>
      <c r="R189" s="8" t="str">
        <f t="shared" si="7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69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3281300</v>
      </c>
      <c r="O190" s="37"/>
      <c r="P190" s="8" t="str">
        <f t="shared" si="8"/>
        <v>E00637501400000000000</v>
      </c>
      <c r="R190" s="8" t="str">
        <f t="shared" si="7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62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668000</v>
      </c>
      <c r="O191" s="37"/>
      <c r="P191" s="8" t="str">
        <f t="shared" si="8"/>
        <v>E00637504400000000000</v>
      </c>
      <c r="R191" s="8" t="str">
        <f t="shared" si="7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108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1023000</v>
      </c>
      <c r="O192" s="37"/>
      <c r="P192" s="8" t="str">
        <f t="shared" si="8"/>
        <v>E00637602400000000000</v>
      </c>
      <c r="R192" s="8" t="str">
        <f t="shared" si="7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70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30000</v>
      </c>
      <c r="O193" s="37"/>
      <c r="P193" s="8" t="str">
        <f t="shared" si="8"/>
        <v>E00638201400000000000</v>
      </c>
      <c r="R193" s="8" t="str">
        <f t="shared" si="7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109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1342000</v>
      </c>
      <c r="O194" s="37"/>
      <c r="P194" s="8" t="str">
        <f t="shared" si="8"/>
        <v>E00638301400000000000</v>
      </c>
      <c r="R194" s="8" t="str">
        <f t="shared" si="7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111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100000</v>
      </c>
      <c r="O195" s="37"/>
      <c r="P195" s="8" t="str">
        <f t="shared" si="8"/>
        <v>E00639201400000000000</v>
      </c>
      <c r="R195" s="8" t="str">
        <f t="shared" si="7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71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153000</v>
      </c>
      <c r="O196" s="37"/>
      <c r="P196" s="8" t="str">
        <f t="shared" si="8"/>
        <v>E00639202400000000000</v>
      </c>
      <c r="R196" s="8" t="str">
        <f t="shared" si="7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112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710000</v>
      </c>
      <c r="O197" s="37"/>
      <c r="P197" s="8" t="str">
        <f t="shared" si="8"/>
        <v>E00639301400000000000</v>
      </c>
      <c r="R197" s="8" t="str">
        <f t="shared" si="7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113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5000000</v>
      </c>
      <c r="O198" s="37"/>
      <c r="P198" s="8" t="str">
        <f t="shared" si="8"/>
        <v>E00639401400000000000</v>
      </c>
      <c r="R198" s="8" t="str">
        <f t="shared" si="7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22</v>
      </c>
      <c r="J199" s="2" t="s">
        <v>402</v>
      </c>
      <c r="K199" s="2" t="s">
        <v>402</v>
      </c>
      <c r="L199" s="2" t="s">
        <v>401</v>
      </c>
      <c r="M199" s="2" t="s">
        <v>400</v>
      </c>
      <c r="N199" s="38">
        <v>2310451</v>
      </c>
      <c r="O199" s="37"/>
      <c r="P199" s="8" t="str">
        <f t="shared" si="8"/>
        <v>E00639801100000000000</v>
      </c>
      <c r="R199" s="8" t="str">
        <f t="shared" si="7"/>
        <v>3</v>
      </c>
    </row>
    <row r="200" spans="1:18" s="36" customFormat="1" ht="20.100000000000001" customHeight="1" thickBot="1" x14ac:dyDescent="0.3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446</v>
      </c>
      <c r="I200" s="54" t="s">
        <v>48</v>
      </c>
      <c r="J200" s="2" t="s">
        <v>408</v>
      </c>
      <c r="K200" s="2" t="s">
        <v>402</v>
      </c>
      <c r="L200" s="2" t="s">
        <v>401</v>
      </c>
      <c r="M200" s="2" t="s">
        <v>447</v>
      </c>
      <c r="N200" s="38">
        <v>32843096</v>
      </c>
      <c r="O200" s="37"/>
      <c r="P200" s="8" t="str">
        <f t="shared" si="8"/>
        <v>K0276270111210K2H0002</v>
      </c>
      <c r="R200" s="8" t="str">
        <f t="shared" ref="R200:R208" si="9">+MID(I200,1,1)</f>
        <v>6</v>
      </c>
    </row>
    <row r="201" spans="1:18" ht="20.100000000000001" customHeight="1" thickBot="1" x14ac:dyDescent="0.3">
      <c r="A201" s="35"/>
      <c r="B201" s="3" t="s">
        <v>399</v>
      </c>
      <c r="C201" s="3"/>
      <c r="D201" s="3"/>
      <c r="E201" s="3"/>
      <c r="F201" s="3"/>
      <c r="G201" s="3"/>
      <c r="H201" s="3"/>
      <c r="I201" s="55"/>
      <c r="J201" s="3"/>
      <c r="K201" s="3"/>
      <c r="L201" s="3"/>
      <c r="M201" s="3"/>
      <c r="N201" s="34">
        <f>SUM(N8:N200)</f>
        <v>422831341</v>
      </c>
      <c r="O201" s="33"/>
      <c r="R201" s="8" t="str">
        <f t="shared" si="9"/>
        <v/>
      </c>
    </row>
    <row r="202" spans="1:18" x14ac:dyDescent="0.25">
      <c r="O202" s="31"/>
      <c r="R202" s="8" t="str">
        <f t="shared" si="9"/>
        <v/>
      </c>
    </row>
    <row r="203" spans="1:18" x14ac:dyDescent="0.25">
      <c r="O203" s="31"/>
      <c r="R203" s="8" t="str">
        <f t="shared" si="9"/>
        <v/>
      </c>
    </row>
    <row r="204" spans="1:18" x14ac:dyDescent="0.25">
      <c r="R204" s="8" t="str">
        <f t="shared" si="9"/>
        <v/>
      </c>
    </row>
    <row r="205" spans="1:18" x14ac:dyDescent="0.25">
      <c r="R205" s="8" t="str">
        <f t="shared" si="9"/>
        <v/>
      </c>
    </row>
    <row r="206" spans="1:18" x14ac:dyDescent="0.25">
      <c r="R206" s="8" t="str">
        <f t="shared" si="9"/>
        <v/>
      </c>
    </row>
    <row r="207" spans="1:18" x14ac:dyDescent="0.25">
      <c r="R207" s="8" t="str">
        <f t="shared" si="9"/>
        <v/>
      </c>
    </row>
    <row r="208" spans="1:18" x14ac:dyDescent="0.25">
      <c r="R208" s="8" t="str">
        <f t="shared" si="9"/>
        <v/>
      </c>
    </row>
  </sheetData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1"/>
  <sheetViews>
    <sheetView showGridLines="0" workbookViewId="0">
      <selection sqref="A1:J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10" width="12.71093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466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7.100000000000001" customHeight="1" thickBot="1" x14ac:dyDescent="0.3">
      <c r="A7" s="59" t="s">
        <v>116</v>
      </c>
      <c r="B7" s="121"/>
      <c r="C7" s="124"/>
      <c r="D7" s="66" t="s">
        <v>433</v>
      </c>
      <c r="E7" s="66" t="s">
        <v>410</v>
      </c>
      <c r="F7" s="68" t="s">
        <v>403</v>
      </c>
      <c r="G7" s="56" t="s">
        <v>469</v>
      </c>
      <c r="H7" s="66" t="s">
        <v>433</v>
      </c>
      <c r="I7" s="66" t="s">
        <v>410</v>
      </c>
      <c r="J7" s="63" t="s">
        <v>403</v>
      </c>
    </row>
    <row r="8" spans="1:10" s="9" customFormat="1" ht="17.100000000000001" customHeight="1" thickBot="1" x14ac:dyDescent="0.3">
      <c r="A8" s="59" t="s">
        <v>117</v>
      </c>
      <c r="B8" s="122"/>
      <c r="C8" s="125"/>
      <c r="D8" s="66"/>
      <c r="E8" s="66"/>
      <c r="F8" s="57" t="s">
        <v>400</v>
      </c>
      <c r="G8" s="57" t="s">
        <v>470</v>
      </c>
      <c r="H8" s="67"/>
      <c r="I8" s="67"/>
      <c r="J8" s="57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149276293</v>
      </c>
      <c r="D10" s="18">
        <f>+D11+D14+D17+D23+D37+D43</f>
        <v>4848469</v>
      </c>
      <c r="E10" s="18">
        <f t="shared" ref="E10:J10" si="0">+E11+E14+E17+E23++E37+E43</f>
        <v>12424340</v>
      </c>
      <c r="F10" s="18">
        <f t="shared" si="0"/>
        <v>127182524</v>
      </c>
      <c r="G10" s="18">
        <f t="shared" si="0"/>
        <v>0</v>
      </c>
      <c r="H10" s="18">
        <f t="shared" si="0"/>
        <v>104292</v>
      </c>
      <c r="I10" s="18">
        <f t="shared" si="0"/>
        <v>1688728</v>
      </c>
      <c r="J10" s="18">
        <f t="shared" si="0"/>
        <v>3027940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27761339</v>
      </c>
      <c r="D11" s="20">
        <f t="shared" si="1"/>
        <v>960917</v>
      </c>
      <c r="E11" s="20">
        <f t="shared" si="1"/>
        <v>3186638</v>
      </c>
      <c r="F11" s="20">
        <f t="shared" si="1"/>
        <v>23613784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27761339</v>
      </c>
      <c r="D12" s="22">
        <f t="shared" si="1"/>
        <v>960917</v>
      </c>
      <c r="E12" s="22">
        <f t="shared" si="1"/>
        <v>3186638</v>
      </c>
      <c r="F12" s="22">
        <f t="shared" si="1"/>
        <v>23613784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27761339</v>
      </c>
      <c r="D13" s="22">
        <f>+SUMIF('TOTAL RECURSOS 2016'!$P:$P,CONCATENATE("O001",$A13,1,$F$8),'TOTAL RECURSOS 2016'!$N:$N)</f>
        <v>960917</v>
      </c>
      <c r="E13" s="22">
        <f>+SUMIF('TOTAL RECURSOS 2016'!$P:$P,CONCATENATE("M001",$A13,1,$F$8),'TOTAL RECURSOS 2016'!$N:$N)</f>
        <v>3186638</v>
      </c>
      <c r="F13" s="22">
        <f>+SUMIF('TOTAL RECURSOS 2016'!$P:$P,CONCATENATE("E006",$A13,1,$F$8),'TOTAL RECURSOS 2016'!$N:$N)</f>
        <v>23613784</v>
      </c>
      <c r="G13" s="22">
        <f>+SUMIF('TOTAL RECURSOS 2016'!$P:$P,CONCATENATE("K024",$A13,1,$G$8),'TOTAL RECURSOS 2016'!$N:$N)</f>
        <v>0</v>
      </c>
      <c r="H13" s="22">
        <f>+SUMIF('TOTAL RECURSOS 2016'!$P:$P,CONCATENATE("O001",$A13,4,$F$8),'TOTAL RECURSOS 2016'!$N:$N)</f>
        <v>0</v>
      </c>
      <c r="I13" s="22">
        <f>+SUMIF('TOTAL RECURSOS 2016'!$P:$P,CONCATENATE("M001",$A13,4,$F$8),'TOTAL RECURSOS 2016'!$N:$N)</f>
        <v>0</v>
      </c>
      <c r="J13" s="22">
        <f>+SUMIF('TOTAL RECURSOS 2016'!$P:$P,CONCATENATE("E006",$A13,4,$F$8),'TOTAL RECURSOS 2016'!$N:$N)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2051722</v>
      </c>
      <c r="G14" s="20">
        <f t="shared" si="2"/>
        <v>0</v>
      </c>
      <c r="H14" s="20">
        <f t="shared" si="2"/>
        <v>0</v>
      </c>
      <c r="I14" s="20">
        <f t="shared" si="2"/>
        <v>1340912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2051722</v>
      </c>
      <c r="G15" s="22">
        <f t="shared" si="2"/>
        <v>0</v>
      </c>
      <c r="H15" s="22">
        <f t="shared" si="2"/>
        <v>0</v>
      </c>
      <c r="I15" s="22">
        <f t="shared" si="2"/>
        <v>1340912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2016'!$P:$P,CONCATENATE("O001",$A16,1,$F$8),'TOTAL RECURSOS 2016'!$N:$N)</f>
        <v>0</v>
      </c>
      <c r="E16" s="22">
        <f>+SUMIF('TOTAL RECURSOS 2016'!$P:$P,CONCATENATE("M001",$A16,1,$F$8),'TOTAL RECURSOS 2016'!$N:$N)</f>
        <v>0</v>
      </c>
      <c r="F16" s="22">
        <f>+SUMIF('TOTAL RECURSOS 2016'!$P:$P,CONCATENATE("E006",$A16,1,$F$8),'TOTAL RECURSOS 2016'!$N:$N)</f>
        <v>2051722</v>
      </c>
      <c r="G16" s="22">
        <f>+SUMIF('TOTAL RECURSOS 2016'!$P:$P,CONCATENATE("K024",$A16,1,$G$8),'TOTAL RECURSOS 2016'!$N:$N)</f>
        <v>0</v>
      </c>
      <c r="H16" s="22">
        <f>+SUMIF('TOTAL RECURSOS 2016'!$P:$P,CONCATENATE("O001",$A16,4,$F$8),'TOTAL RECURSOS 2016'!$N:$N)</f>
        <v>0</v>
      </c>
      <c r="I16" s="22">
        <f>+SUMIF('TOTAL RECURSOS 2016'!$P:$P,CONCATENATE("M001",$A16,4,$F$8),'TOTAL RECURSOS 2016'!$N:$N)</f>
        <v>1340912</v>
      </c>
      <c r="J16" s="22">
        <f>+SUMIF('TOTAL RECURSOS 2016'!$P:$P,CONCATENATE("E006",$A16,4,$F$8),'TOTAL RECURSOS 2016'!$N:$N)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4390333</v>
      </c>
      <c r="D17" s="20">
        <f t="shared" si="3"/>
        <v>315547</v>
      </c>
      <c r="E17" s="20">
        <f t="shared" si="3"/>
        <v>640215</v>
      </c>
      <c r="F17" s="20">
        <f t="shared" si="3"/>
        <v>3434571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532981</v>
      </c>
      <c r="D18" s="22">
        <f t="shared" si="4"/>
        <v>15916</v>
      </c>
      <c r="E18" s="22">
        <f t="shared" si="4"/>
        <v>40116</v>
      </c>
      <c r="F18" s="22">
        <f t="shared" si="4"/>
        <v>476949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532981</v>
      </c>
      <c r="D19" s="22">
        <f>+SUMIF('TOTAL RECURSOS 2016'!$P:$P,CONCATENATE("O001",$A19,1,$F$8),'TOTAL RECURSOS 2016'!$N:$N)</f>
        <v>15916</v>
      </c>
      <c r="E19" s="22">
        <f>+SUMIF('TOTAL RECURSOS 2016'!$P:$P,CONCATENATE("M001",$A19,1,$F$8),'TOTAL RECURSOS 2016'!$N:$N)</f>
        <v>40116</v>
      </c>
      <c r="F19" s="22">
        <f>+SUMIF('TOTAL RECURSOS 2016'!$P:$P,CONCATENATE("E006",$A19,1,$F$8),'TOTAL RECURSOS 2016'!$N:$N)</f>
        <v>476949</v>
      </c>
      <c r="G19" s="22">
        <f>+SUMIF('TOTAL RECURSOS 2016'!$P:$P,CONCATENATE("K024",$A19,1,$G$8),'TOTAL RECURSOS 2016'!$N:$N)</f>
        <v>0</v>
      </c>
      <c r="H19" s="22">
        <f>+SUMIF('TOTAL RECURSOS 2016'!$P:$P,CONCATENATE("O001",$A19,4,$F$8),'TOTAL RECURSOS 2016'!$N:$N)</f>
        <v>0</v>
      </c>
      <c r="I19" s="22">
        <f>+SUMIF('TOTAL RECURSOS 2016'!$P:$P,CONCATENATE("M001",$A19,4,$F$8),'TOTAL RECURSOS 2016'!$N:$N)</f>
        <v>0</v>
      </c>
      <c r="J19" s="22">
        <f>+SUMIF('TOTAL RECURSOS 2016'!$P:$P,CONCATENATE("E006",$A19,4,$F$8),'TOTAL RECURSOS 2016'!$N:$N)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3857352</v>
      </c>
      <c r="D20" s="22">
        <f t="shared" si="5"/>
        <v>299631</v>
      </c>
      <c r="E20" s="22">
        <f t="shared" si="5"/>
        <v>600099</v>
      </c>
      <c r="F20" s="22">
        <f t="shared" si="5"/>
        <v>2957622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771473</v>
      </c>
      <c r="D21" s="22">
        <f>+SUMIF('TOTAL RECURSOS 2016'!$P:$P,CONCATENATE("O001",$A21,1,$F$8),'TOTAL RECURSOS 2016'!$N:$N)</f>
        <v>22498</v>
      </c>
      <c r="E21" s="22">
        <f>+SUMIF('TOTAL RECURSOS 2016'!$P:$P,CONCATENATE("M001",$A21,1,$F$8),'TOTAL RECURSOS 2016'!$N:$N)</f>
        <v>63836</v>
      </c>
      <c r="F21" s="22">
        <f>+SUMIF('TOTAL RECURSOS 2016'!$P:$P,CONCATENATE("E006",$A21,1,$F$8),'TOTAL RECURSOS 2016'!$N:$N)</f>
        <v>685139</v>
      </c>
      <c r="G21" s="22">
        <f>+SUMIF('TOTAL RECURSOS 2016'!$P:$P,CONCATENATE("K024",$A21,1,$G$8),'TOTAL RECURSOS 2016'!$N:$N)</f>
        <v>0</v>
      </c>
      <c r="H21" s="22">
        <f>+SUMIF('TOTAL RECURSOS 2016'!$P:$P,CONCATENATE("O001",$A21,4,$F$8),'TOTAL RECURSOS 2016'!$N:$N)</f>
        <v>0</v>
      </c>
      <c r="I21" s="22">
        <f>+SUMIF('TOTAL RECURSOS 2016'!$P:$P,CONCATENATE("M001",$A21,4,$F$8),'TOTAL RECURSOS 2016'!$N:$N)</f>
        <v>0</v>
      </c>
      <c r="J21" s="22">
        <f>+SUMIF('TOTAL RECURSOS 2016'!$P:$P,CONCATENATE("E006",$A21,4,$F$8),'TOTAL RECURSOS 2016'!$N:$N)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3085879</v>
      </c>
      <c r="D22" s="22">
        <f>+SUMIF('TOTAL RECURSOS 2016'!$P:$P,CONCATENATE("O001",$A22,1,$F$8),'TOTAL RECURSOS 2016'!$N:$N)</f>
        <v>277133</v>
      </c>
      <c r="E22" s="22">
        <f>+SUMIF('TOTAL RECURSOS 2016'!$P:$P,CONCATENATE("M001",$A22,1,$F$8),'TOTAL RECURSOS 2016'!$N:$N)</f>
        <v>536263</v>
      </c>
      <c r="F22" s="22">
        <f>+SUMIF('TOTAL RECURSOS 2016'!$P:$P,CONCATENATE("E006",$A22,1,$F$8),'TOTAL RECURSOS 2016'!$N:$N)</f>
        <v>2272483</v>
      </c>
      <c r="G22" s="22">
        <f>+SUMIF('TOTAL RECURSOS 2016'!$P:$P,CONCATENATE("K024",$A22,1,$G$8),'TOTAL RECURSOS 2016'!$N:$N)</f>
        <v>0</v>
      </c>
      <c r="H22" s="22">
        <f>+SUMIF('TOTAL RECURSOS 2016'!$P:$P,CONCATENATE("O001",$A22,4,$F$8),'TOTAL RECURSOS 2016'!$N:$N)</f>
        <v>0</v>
      </c>
      <c r="I22" s="22">
        <f>+SUMIF('TOTAL RECURSOS 2016'!$P:$P,CONCATENATE("M001",$A22,4,$F$8),'TOTAL RECURSOS 2016'!$N:$N)</f>
        <v>0</v>
      </c>
      <c r="J22" s="22">
        <f>+SUMIF('TOTAL RECURSOS 2016'!$P:$P,CONCATENATE("E006",$A22,4,$F$8),'TOTAL RECURSOS 2016'!$N:$N)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29527128</v>
      </c>
      <c r="D23" s="20">
        <f t="shared" si="6"/>
        <v>797013</v>
      </c>
      <c r="E23" s="20">
        <f t="shared" si="6"/>
        <v>2613604</v>
      </c>
      <c r="F23" s="20">
        <f t="shared" si="6"/>
        <v>26116511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5189519</v>
      </c>
      <c r="D24" s="22">
        <f t="shared" si="7"/>
        <v>128578</v>
      </c>
      <c r="E24" s="22">
        <f t="shared" si="7"/>
        <v>381841</v>
      </c>
      <c r="F24" s="22">
        <f t="shared" si="7"/>
        <v>4679100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3871484</v>
      </c>
      <c r="D25" s="22">
        <f>+SUMIF('TOTAL RECURSOS 2016'!$P:$P,CONCATENATE("O001",$A25,1,$F$8),'TOTAL RECURSOS 2016'!$N:$N)</f>
        <v>95998</v>
      </c>
      <c r="E25" s="22">
        <f>+SUMIF('TOTAL RECURSOS 2016'!$P:$P,CONCATENATE("M001",$A25,1,$F$8),'TOTAL RECURSOS 2016'!$N:$N)</f>
        <v>284543</v>
      </c>
      <c r="F25" s="22">
        <f>+SUMIF('TOTAL RECURSOS 2016'!$P:$P,CONCATENATE("E006",$A25,1,$F$8),'TOTAL RECURSOS 2016'!$N:$N)</f>
        <v>3490943</v>
      </c>
      <c r="G25" s="22">
        <f>+SUMIF('TOTAL RECURSOS 2016'!$P:$P,CONCATENATE("K024",$A25,1,$G$8),'TOTAL RECURSOS 2016'!$N:$N)</f>
        <v>0</v>
      </c>
      <c r="H25" s="22">
        <f>+SUMIF('TOTAL RECURSOS 2016'!$P:$P,CONCATENATE("O001",$A25,4,$F$8),'TOTAL RECURSOS 2016'!$N:$N)</f>
        <v>0</v>
      </c>
      <c r="I25" s="22">
        <f>+SUMIF('TOTAL RECURSOS 2016'!$P:$P,CONCATENATE("M001",$A25,4,$F$8),'TOTAL RECURSOS 2016'!$N:$N)</f>
        <v>0</v>
      </c>
      <c r="J25" s="22">
        <f>+SUMIF('TOTAL RECURSOS 2016'!$P:$P,CONCATENATE("E006",$A25,4,$F$8),'TOTAL RECURSOS 2016'!$N:$N)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1318035</v>
      </c>
      <c r="D26" s="22">
        <f>+SUMIF('TOTAL RECURSOS 2016'!$P:$P,CONCATENATE("O001",$A26,1,$F$8),'TOTAL RECURSOS 2016'!$N:$N)</f>
        <v>32580</v>
      </c>
      <c r="E26" s="22">
        <f>+SUMIF('TOTAL RECURSOS 2016'!$P:$P,CONCATENATE("M001",$A26,1,$F$8),'TOTAL RECURSOS 2016'!$N:$N)</f>
        <v>97298</v>
      </c>
      <c r="F26" s="22">
        <f>+SUMIF('TOTAL RECURSOS 2016'!$P:$P,CONCATENATE("E006",$A26,1,$F$8),'TOTAL RECURSOS 2016'!$N:$N)</f>
        <v>1188157</v>
      </c>
      <c r="G26" s="22">
        <f>+SUMIF('TOTAL RECURSOS 2016'!$P:$P,CONCATENATE("K024",$A26,1,$G$8),'TOTAL RECURSOS 2016'!$N:$N)</f>
        <v>0</v>
      </c>
      <c r="H26" s="22">
        <f>+SUMIF('TOTAL RECURSOS 2016'!$P:$P,CONCATENATE("O001",$A26,4,$F$8),'TOTAL RECURSOS 2016'!$N:$N)</f>
        <v>0</v>
      </c>
      <c r="I26" s="22">
        <f>+SUMIF('TOTAL RECURSOS 2016'!$P:$P,CONCATENATE("M001",$A26,4,$F$8),'TOTAL RECURSOS 2016'!$N:$N)</f>
        <v>0</v>
      </c>
      <c r="J26" s="22">
        <f>+SUMIF('TOTAL RECURSOS 2016'!$P:$P,CONCATENATE("E006",$A26,4,$F$8),'TOTAL RECURSOS 2016'!$N:$N)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1388768</v>
      </c>
      <c r="D27" s="22">
        <f t="shared" si="8"/>
        <v>40588</v>
      </c>
      <c r="E27" s="22">
        <f t="shared" si="8"/>
        <v>114905</v>
      </c>
      <c r="F27" s="22">
        <f t="shared" si="8"/>
        <v>1233275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1388768</v>
      </c>
      <c r="D28" s="22">
        <f>+SUMIF('TOTAL RECURSOS 2016'!$P:$P,CONCATENATE("O001",$A28,1,$F$8),'TOTAL RECURSOS 2016'!$N:$N)</f>
        <v>40588</v>
      </c>
      <c r="E28" s="22">
        <f>+SUMIF('TOTAL RECURSOS 2016'!$P:$P,CONCATENATE("M001",$A28,1,$F$8),'TOTAL RECURSOS 2016'!$N:$N)</f>
        <v>114905</v>
      </c>
      <c r="F28" s="22">
        <f>+SUMIF('TOTAL RECURSOS 2016'!$P:$P,CONCATENATE("E006",$A28,1,$F$8),'TOTAL RECURSOS 2016'!$N:$N)</f>
        <v>1233275</v>
      </c>
      <c r="G28" s="22">
        <f>+SUMIF('TOTAL RECURSOS 2016'!$P:$P,CONCATENATE("K024",$A28,1,$G$8),'TOTAL RECURSOS 2016'!$N:$N)</f>
        <v>0</v>
      </c>
      <c r="H28" s="22">
        <f>+SUMIF('TOTAL RECURSOS 2016'!$P:$P,CONCATENATE("O001",$A28,4,$F$8),'TOTAL RECURSOS 2016'!$N:$N)</f>
        <v>0</v>
      </c>
      <c r="I28" s="22">
        <f>+SUMIF('TOTAL RECURSOS 2016'!$P:$P,CONCATENATE("M001",$A28,4,$F$8),'TOTAL RECURSOS 2016'!$N:$N)</f>
        <v>0</v>
      </c>
      <c r="J28" s="22">
        <f>+SUMIF('TOTAL RECURSOS 2016'!$P:$P,CONCATENATE("E006",$A28,4,$F$8),'TOTAL RECURSOS 2016'!$N:$N)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2360910</v>
      </c>
      <c r="D29" s="22">
        <f t="shared" si="9"/>
        <v>70148</v>
      </c>
      <c r="E29" s="22">
        <f t="shared" si="9"/>
        <v>181849</v>
      </c>
      <c r="F29" s="22">
        <f t="shared" si="9"/>
        <v>2108913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555511</v>
      </c>
      <c r="D30" s="22">
        <f>+SUMIF('TOTAL RECURSOS 2016'!$P:$P,CONCATENATE("O001",$A30,1,$F$8),'TOTAL RECURSOS 2016'!$N:$N)</f>
        <v>16236</v>
      </c>
      <c r="E30" s="22">
        <f>+SUMIF('TOTAL RECURSOS 2016'!$P:$P,CONCATENATE("M001",$A30,1,$F$8),'TOTAL RECURSOS 2016'!$N:$N)</f>
        <v>45962</v>
      </c>
      <c r="F30" s="22">
        <f>+SUMIF('TOTAL RECURSOS 2016'!$P:$P,CONCATENATE("E006",$A30,1,$F$8),'TOTAL RECURSOS 2016'!$N:$N)</f>
        <v>493313</v>
      </c>
      <c r="G30" s="22">
        <f>+SUMIF('TOTAL RECURSOS 2016'!$P:$P,CONCATENATE("K024",$A30,1,$G$8),'TOTAL RECURSOS 2016'!$N:$N)</f>
        <v>0</v>
      </c>
      <c r="H30" s="22">
        <f>+SUMIF('TOTAL RECURSOS 2016'!$P:$P,CONCATENATE("O001",$A30,4,$F$8),'TOTAL RECURSOS 2016'!$N:$N)</f>
        <v>0</v>
      </c>
      <c r="I30" s="22">
        <f>+SUMIF('TOTAL RECURSOS 2016'!$P:$P,CONCATENATE("M001",$A30,4,$F$8),'TOTAL RECURSOS 2016'!$N:$N)</f>
        <v>0</v>
      </c>
      <c r="J30" s="22">
        <f>+SUMIF('TOTAL RECURSOS 2016'!$P:$P,CONCATENATE("E006",$A30,4,$F$8),'TOTAL RECURSOS 2016'!$N:$N)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1805399</v>
      </c>
      <c r="D31" s="22">
        <f>+SUMIF('TOTAL RECURSOS 2016'!$P:$P,CONCATENATE("O001",$A31,1,$F$8),'TOTAL RECURSOS 2016'!$N:$N)</f>
        <v>53912</v>
      </c>
      <c r="E31" s="22">
        <f>+SUMIF('TOTAL RECURSOS 2016'!$P:$P,CONCATENATE("M001",$A31,1,$F$8),'TOTAL RECURSOS 2016'!$N:$N)</f>
        <v>135887</v>
      </c>
      <c r="F31" s="22">
        <f>+SUMIF('TOTAL RECURSOS 2016'!$P:$P,CONCATENATE("E006",$A31,1,$F$8),'TOTAL RECURSOS 2016'!$N:$N)</f>
        <v>1615600</v>
      </c>
      <c r="G31" s="22">
        <f>+SUMIF('TOTAL RECURSOS 2016'!$P:$P,CONCATENATE("K024",$A31,1,$G$8),'TOTAL RECURSOS 2016'!$N:$N)</f>
        <v>0</v>
      </c>
      <c r="H31" s="22">
        <f>+SUMIF('TOTAL RECURSOS 2016'!$P:$P,CONCATENATE("O001",$A31,4,$F$8),'TOTAL RECURSOS 2016'!$N:$N)</f>
        <v>0</v>
      </c>
      <c r="I31" s="22">
        <f>+SUMIF('TOTAL RECURSOS 2016'!$P:$P,CONCATENATE("M001",$A31,4,$F$8),'TOTAL RECURSOS 2016'!$N:$N)</f>
        <v>0</v>
      </c>
      <c r="J31" s="22">
        <f>+SUMIF('TOTAL RECURSOS 2016'!$P:$P,CONCATENATE("E006",$A31,4,$F$8),'TOTAL RECURSOS 2016'!$N:$N)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20587931</v>
      </c>
      <c r="D32" s="22">
        <f t="shared" si="10"/>
        <v>557699</v>
      </c>
      <c r="E32" s="22">
        <f t="shared" si="10"/>
        <v>1935009</v>
      </c>
      <c r="F32" s="22">
        <f t="shared" si="10"/>
        <v>18095223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1682766</v>
      </c>
      <c r="D33" s="22">
        <f>+SUMIF('TOTAL RECURSOS 2016'!$P:$P,CONCATENATE("O001",$A33,1,$F$8),'TOTAL RECURSOS 2016'!$N:$N)</f>
        <v>44666</v>
      </c>
      <c r="E33" s="22">
        <f>+SUMIF('TOTAL RECURSOS 2016'!$P:$P,CONCATENATE("M001",$A33,1,$F$8),'TOTAL RECURSOS 2016'!$N:$N)</f>
        <v>112512</v>
      </c>
      <c r="F33" s="22">
        <f>+SUMIF('TOTAL RECURSOS 2016'!$P:$P,CONCATENATE("E006",$A33,1,$F$8),'TOTAL RECURSOS 2016'!$N:$N)</f>
        <v>1525588</v>
      </c>
      <c r="G33" s="22">
        <f>+SUMIF('TOTAL RECURSOS 2016'!$P:$P,CONCATENATE("K024",$A33,1,$G$8),'TOTAL RECURSOS 2016'!$N:$N)</f>
        <v>0</v>
      </c>
      <c r="H33" s="22">
        <f>+SUMIF('TOTAL RECURSOS 2016'!$P:$P,CONCATENATE("O001",$A33,4,$F$8),'TOTAL RECURSOS 2016'!$N:$N)</f>
        <v>0</v>
      </c>
      <c r="I33" s="22">
        <f>+SUMIF('TOTAL RECURSOS 2016'!$P:$P,CONCATENATE("M001",$A33,4,$F$8),'TOTAL RECURSOS 2016'!$N:$N)</f>
        <v>0</v>
      </c>
      <c r="J33" s="22">
        <f>+SUMIF('TOTAL RECURSOS 2016'!$P:$P,CONCATENATE("E006",$A33,4,$F$8),'TOTAL RECURSOS 2016'!$N:$N)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4465940</v>
      </c>
      <c r="D34" s="22">
        <f>+SUMIF('TOTAL RECURSOS 2016'!$P:$P,CONCATENATE("O001",$A34,1,$F$8),'TOTAL RECURSOS 2016'!$N:$N)</f>
        <v>124470</v>
      </c>
      <c r="E34" s="22">
        <f>+SUMIF('TOTAL RECURSOS 2016'!$P:$P,CONCATENATE("M001",$A34,1,$F$8),'TOTAL RECURSOS 2016'!$N:$N)</f>
        <v>313732</v>
      </c>
      <c r="F34" s="22">
        <f>+SUMIF('TOTAL RECURSOS 2016'!$P:$P,CONCATENATE("E006",$A34,1,$F$8),'TOTAL RECURSOS 2016'!$N:$N)</f>
        <v>4027738</v>
      </c>
      <c r="G34" s="22">
        <f>+SUMIF('TOTAL RECURSOS 2016'!$P:$P,CONCATENATE("K024",$A34,1,$G$8),'TOTAL RECURSOS 2016'!$N:$N)</f>
        <v>0</v>
      </c>
      <c r="H34" s="22">
        <f>+SUMIF('TOTAL RECURSOS 2016'!$P:$P,CONCATENATE("O001",$A34,4,$F$8),'TOTAL RECURSOS 2016'!$N:$N)</f>
        <v>0</v>
      </c>
      <c r="I34" s="22">
        <f>+SUMIF('TOTAL RECURSOS 2016'!$P:$P,CONCATENATE("M001",$A34,4,$F$8),'TOTAL RECURSOS 2016'!$N:$N)</f>
        <v>0</v>
      </c>
      <c r="J34" s="22">
        <f>+SUMIF('TOTAL RECURSOS 2016'!$P:$P,CONCATENATE("E006",$A34,4,$F$8),'TOTAL RECURSOS 2016'!$N:$N)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14366350</v>
      </c>
      <c r="D35" s="22">
        <f>+SUMIF('TOTAL RECURSOS 2016'!$P:$P,CONCATENATE("O001",$A35,1,$F$8),'TOTAL RECURSOS 2016'!$N:$N)</f>
        <v>385880</v>
      </c>
      <c r="E35" s="22">
        <f>+SUMIF('TOTAL RECURSOS 2016'!$P:$P,CONCATENATE("M001",$A35,1,$F$8),'TOTAL RECURSOS 2016'!$N:$N)</f>
        <v>1499523</v>
      </c>
      <c r="F35" s="22">
        <f>+SUMIF('TOTAL RECURSOS 2016'!$P:$P,CONCATENATE("E006",$A35,1,$F$8),'TOTAL RECURSOS 2016'!$N:$N)</f>
        <v>12480947</v>
      </c>
      <c r="G35" s="22">
        <f>+SUMIF('TOTAL RECURSOS 2016'!$P:$P,CONCATENATE("K024",$A35,1,$G$8),'TOTAL RECURSOS 2016'!$N:$N)</f>
        <v>0</v>
      </c>
      <c r="H35" s="22">
        <f>+SUMIF('TOTAL RECURSOS 2016'!$P:$P,CONCATENATE("O001",$A35,4,$F$8),'TOTAL RECURSOS 2016'!$N:$N)</f>
        <v>0</v>
      </c>
      <c r="I35" s="22">
        <f>+SUMIF('TOTAL RECURSOS 2016'!$P:$P,CONCATENATE("M001",$A35,4,$F$8),'TOTAL RECURSOS 2016'!$N:$N)</f>
        <v>0</v>
      </c>
      <c r="J35" s="22">
        <f>+SUMIF('TOTAL RECURSOS 2016'!$P:$P,CONCATENATE("E006",$A35,4,$F$8),'TOTAL RECURSOS 2016'!$N:$N)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72875</v>
      </c>
      <c r="D36" s="22">
        <f>+SUMIF('TOTAL RECURSOS 2016'!$P:$P,CONCATENATE("O001",$A36,1,$F$8),'TOTAL RECURSOS 2016'!$N:$N)</f>
        <v>2683</v>
      </c>
      <c r="E36" s="22">
        <f>+SUMIF('TOTAL RECURSOS 2016'!$P:$P,CONCATENATE("M001",$A36,1,$F$8),'TOTAL RECURSOS 2016'!$N:$N)</f>
        <v>9242</v>
      </c>
      <c r="F36" s="22">
        <f>+SUMIF('TOTAL RECURSOS 2016'!$P:$P,CONCATENATE("E006",$A36,1,$F$8),'TOTAL RECURSOS 2016'!$N:$N)</f>
        <v>60950</v>
      </c>
      <c r="G36" s="22">
        <f>+SUMIF('TOTAL RECURSOS 2016'!$P:$P,CONCATENATE("K024",$A36,1,$G$8),'TOTAL RECURSOS 2016'!$N:$N)</f>
        <v>0</v>
      </c>
      <c r="H36" s="22">
        <f>+SUMIF('TOTAL RECURSOS 2016'!$P:$P,CONCATENATE("O001",$A36,4,$F$8),'TOTAL RECURSOS 2016'!$N:$N)</f>
        <v>0</v>
      </c>
      <c r="I36" s="22">
        <f>+SUMIF('TOTAL RECURSOS 2016'!$P:$P,CONCATENATE("M001",$A36,4,$F$8),'TOTAL RECURSOS 2016'!$N:$N)</f>
        <v>0</v>
      </c>
      <c r="J36" s="22">
        <f>+SUMIF('TOTAL RECURSOS 2016'!$P:$P,CONCATENATE("E006",$A36,4,$F$8),'TOTAL RECURSOS 2016'!$N:$N)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84204859</v>
      </c>
      <c r="D37" s="20">
        <f t="shared" si="11"/>
        <v>2774992</v>
      </c>
      <c r="E37" s="20">
        <f t="shared" si="11"/>
        <v>5983883</v>
      </c>
      <c r="F37" s="20">
        <f t="shared" si="11"/>
        <v>71965936</v>
      </c>
      <c r="G37" s="20">
        <f t="shared" si="11"/>
        <v>0</v>
      </c>
      <c r="H37" s="20">
        <f t="shared" si="11"/>
        <v>104292</v>
      </c>
      <c r="I37" s="20">
        <f t="shared" si="11"/>
        <v>347816</v>
      </c>
      <c r="J37" s="20">
        <f t="shared" si="11"/>
        <v>3027940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80426298</v>
      </c>
      <c r="D38" s="22">
        <f t="shared" si="12"/>
        <v>2476479</v>
      </c>
      <c r="E38" s="22">
        <f t="shared" si="12"/>
        <v>5983883</v>
      </c>
      <c r="F38" s="22">
        <f t="shared" si="12"/>
        <v>71965936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78743117</v>
      </c>
      <c r="D39" s="22">
        <f>+SUMIF('TOTAL RECURSOS 2016'!$P:$P,CONCATENATE("O001",$A39,1,$F$8),'TOTAL RECURSOS 2016'!$N:$N)</f>
        <v>2402512</v>
      </c>
      <c r="E39" s="22">
        <f>+SUMIF('TOTAL RECURSOS 2016'!$P:$P,CONCATENATE("M001",$A39,1,$F$8),'TOTAL RECURSOS 2016'!$N:$N)</f>
        <v>5723033</v>
      </c>
      <c r="F39" s="22">
        <f>+SUMIF('TOTAL RECURSOS 2016'!$P:$P,CONCATENATE("E006",$A39,1,$F$8),'TOTAL RECURSOS 2016'!$N:$N)</f>
        <v>70617572</v>
      </c>
      <c r="G39" s="22">
        <f>+SUMIF('TOTAL RECURSOS 2016'!$P:$P,CONCATENATE("K024",$A39,1,$G$8),'TOTAL RECURSOS 2016'!$N:$N)</f>
        <v>0</v>
      </c>
      <c r="H39" s="22">
        <f>+SUMIF('TOTAL RECURSOS 2016'!$P:$P,CONCATENATE("O001",$A39,4,$F$8),'TOTAL RECURSOS 2016'!$N:$N)</f>
        <v>0</v>
      </c>
      <c r="I39" s="22">
        <f>+SUMIF('TOTAL RECURSOS 2016'!$P:$P,CONCATENATE("M001",$A39,4,$F$8),'TOTAL RECURSOS 2016'!$N:$N)</f>
        <v>0</v>
      </c>
      <c r="J39" s="22">
        <f>+SUMIF('TOTAL RECURSOS 2016'!$P:$P,CONCATENATE("E006",$A39,4,$F$8),'TOTAL RECURSOS 2016'!$N:$N)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1683181</v>
      </c>
      <c r="D40" s="22">
        <f>+SUMIF('TOTAL RECURSOS 2016'!$P:$P,CONCATENATE("O001",$A40,1,$F$8),'TOTAL RECURSOS 2016'!$N:$N)</f>
        <v>73967</v>
      </c>
      <c r="E40" s="22">
        <f>+SUMIF('TOTAL RECURSOS 2016'!$P:$P,CONCATENATE("M001",$A40,1,$F$8),'TOTAL RECURSOS 2016'!$N:$N)</f>
        <v>260850</v>
      </c>
      <c r="F40" s="22">
        <f>+SUMIF('TOTAL RECURSOS 2016'!$P:$P,CONCATENATE("E006",$A40,1,$F$8),'TOTAL RECURSOS 2016'!$N:$N)</f>
        <v>1348364</v>
      </c>
      <c r="G40" s="22">
        <f>+SUMIF('TOTAL RECURSOS 2016'!$P:$P,CONCATENATE("K024",$A40,1,$G$8),'TOTAL RECURSOS 2016'!$N:$N)</f>
        <v>0</v>
      </c>
      <c r="H40" s="22">
        <f>+SUMIF('TOTAL RECURSOS 2016'!$P:$P,CONCATENATE("O001",$A40,4,$F$8),'TOTAL RECURSOS 2016'!$N:$N)</f>
        <v>0</v>
      </c>
      <c r="I40" s="22">
        <f>+SUMIF('TOTAL RECURSOS 2016'!$P:$P,CONCATENATE("M001",$A40,4,$F$8),'TOTAL RECURSOS 2016'!$N:$N)</f>
        <v>0</v>
      </c>
      <c r="J40" s="22">
        <f>+SUMIF('TOTAL RECURSOS 2016'!$P:$P,CONCATENATE("E006",$A40,4,$F$8),'TOTAL RECURSOS 2016'!$N:$N)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3778561</v>
      </c>
      <c r="D41" s="22">
        <f t="shared" si="13"/>
        <v>298513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104292</v>
      </c>
      <c r="I41" s="22">
        <f t="shared" si="13"/>
        <v>347816</v>
      </c>
      <c r="J41" s="22">
        <f t="shared" si="13"/>
        <v>3027940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3778561</v>
      </c>
      <c r="D42" s="22">
        <f>+SUMIF('TOTAL RECURSOS 2016'!$P:$P,CONCATENATE("O001",$A42,1,$F$8),'TOTAL RECURSOS 2016'!$N:$N)</f>
        <v>298513</v>
      </c>
      <c r="E42" s="22">
        <f>+SUMIF('TOTAL RECURSOS 2016'!$P:$P,CONCATENATE("M001",$A42,1,$F$8),'TOTAL RECURSOS 2016'!$N:$N)</f>
        <v>0</v>
      </c>
      <c r="F42" s="22">
        <f>+SUMIF('TOTAL RECURSOS 2016'!$P:$P,CONCATENATE("E006",$A42,1,$F$8),'TOTAL RECURSOS 2016'!$N:$N)</f>
        <v>0</v>
      </c>
      <c r="G42" s="22">
        <f>+SUMIF('TOTAL RECURSOS 2016'!$P:$P,CONCATENATE("K024",$A42,1,$G$8),'TOTAL RECURSOS 2016'!$N:$N)</f>
        <v>0</v>
      </c>
      <c r="H42" s="22">
        <f>+SUMIF('TOTAL RECURSOS 2016'!$P:$P,CONCATENATE("O001",$A42,4,$F$8),'TOTAL RECURSOS 2016'!$N:$N)</f>
        <v>104292</v>
      </c>
      <c r="I42" s="22">
        <f>+SUMIF('TOTAL RECURSOS 2016'!$P:$P,CONCATENATE("M001",$A42,4,$F$8),'TOTAL RECURSOS 2016'!$N:$N)</f>
        <v>347816</v>
      </c>
      <c r="J42" s="22">
        <f>+SUMIF('TOTAL RECURSOS 2016'!$P:$P,CONCATENATE("E006",$A42,4,$F$8),'TOTAL RECURSOS 2016'!$N:$N)</f>
        <v>3027940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2016'!$P:$P,CONCATENATE("O001",$A45,1,$F$8),'TOTAL RECURSOS 2016'!$N:$N)</f>
        <v>0</v>
      </c>
      <c r="E45" s="22">
        <f>+SUMIF('TOTAL RECURSOS 2016'!$P:$P,CONCATENATE("M001",$A45,1,$F$8),'TOTAL RECURSOS 2016'!$N:$N)</f>
        <v>0</v>
      </c>
      <c r="F45" s="22">
        <f>+SUMIF('TOTAL RECURSOS 2016'!$P:$P,CONCATENATE("E006",$A45,1,$F$8),'TOTAL RECURSOS 2016'!$N:$N)</f>
        <v>0</v>
      </c>
      <c r="G45" s="22">
        <f>+SUMIF('TOTAL RECURSOS 2016'!$P:$P,CONCATENATE("K024",$A45,1,$G$8),'TOTAL RECURSOS 2016'!$N:$N)</f>
        <v>0</v>
      </c>
      <c r="H45" s="22">
        <f>+SUMIF('TOTAL RECURSOS 2016'!$P:$P,CONCATENATE("O001",$A45,4,$F$8),'TOTAL RECURSOS 2016'!$N:$N)</f>
        <v>0</v>
      </c>
      <c r="I45" s="22">
        <f>+SUMIF('TOTAL RECURSOS 2016'!$P:$P,CONCATENATE("M001",$A45,4,$F$8),'TOTAL RECURSOS 2016'!$N:$N)</f>
        <v>0</v>
      </c>
      <c r="J45" s="22">
        <f>+SUMIF('TOTAL RECURSOS 2016'!$P:$P,CONCATENATE("E006",$A45,4,$F$8),'TOTAL RECURSOS 2016'!$N:$N)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2016'!$P:$P,CONCATENATE("O001",$A46,1,$F$8),'TOTAL RECURSOS 2016'!$N:$N)</f>
        <v>0</v>
      </c>
      <c r="E46" s="22">
        <f>+SUMIF('TOTAL RECURSOS 2016'!$P:$P,CONCATENATE("M001",$A46,1,$F$8),'TOTAL RECURSOS 2016'!$N:$N)</f>
        <v>0</v>
      </c>
      <c r="F46" s="22">
        <f>+SUMIF('TOTAL RECURSOS 2016'!$P:$P,CONCATENATE("E006",$A46,1,$F$8),'TOTAL RECURSOS 2016'!$N:$N)</f>
        <v>0</v>
      </c>
      <c r="G46" s="22">
        <f>+SUMIF('TOTAL RECURSOS 2016'!$P:$P,CONCATENATE("K024",$A46,1,$G$8),'TOTAL RECURSOS 2016'!$N:$N)</f>
        <v>0</v>
      </c>
      <c r="H46" s="22">
        <f>+SUMIF('TOTAL RECURSOS 2016'!$P:$P,CONCATENATE("O001",$A46,4,$F$8),'TOTAL RECURSOS 2016'!$N:$N)</f>
        <v>0</v>
      </c>
      <c r="I46" s="22">
        <f>+SUMIF('TOTAL RECURSOS 2016'!$P:$P,CONCATENATE("M001",$A46,4,$F$8),'TOTAL RECURSOS 2016'!$N:$N)</f>
        <v>0</v>
      </c>
      <c r="J46" s="22">
        <f>+SUMIF('TOTAL RECURSOS 2016'!$P:$P,CONCATENATE("E006",$A46,4,$F$8),'TOTAL RECURSOS 2016'!$N:$N)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2016'!$P:$P,CONCATENATE("O001",$A47,1,$F$8),'TOTAL RECURSOS 2016'!$N:$N)</f>
        <v>0</v>
      </c>
      <c r="E47" s="22">
        <f>+SUMIF('TOTAL RECURSOS 2016'!$P:$P,CONCATENATE("M001",$A47,1,$F$8),'TOTAL RECURSOS 2016'!$N:$N)</f>
        <v>0</v>
      </c>
      <c r="F47" s="22">
        <f>+SUMIF('TOTAL RECURSOS 2016'!$P:$P,CONCATENATE("E006",$A47,1,$F$8),'TOTAL RECURSOS 2016'!$N:$N)</f>
        <v>0</v>
      </c>
      <c r="G47" s="22">
        <f>+SUMIF('TOTAL RECURSOS 2016'!$P:$P,CONCATENATE("K024",$A47,1,$G$8),'TOTAL RECURSOS 2016'!$N:$N)</f>
        <v>0</v>
      </c>
      <c r="H47" s="22">
        <f>+SUMIF('TOTAL RECURSOS 2016'!$P:$P,CONCATENATE("O001",$A47,4,$F$8),'TOTAL RECURSOS 2016'!$N:$N)</f>
        <v>0</v>
      </c>
      <c r="I47" s="22">
        <f>+SUMIF('TOTAL RECURSOS 2016'!$P:$P,CONCATENATE("M001",$A47,4,$F$8),'TOTAL RECURSOS 2016'!$N:$N)</f>
        <v>0</v>
      </c>
      <c r="J47" s="22">
        <f>+SUMIF('TOTAL RECURSOS 2016'!$P:$P,CONCATENATE("E006",$A47,4,$F$8),'TOTAL RECURSOS 2016'!$N:$N)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2016'!$P:$P,CONCATENATE("O001",$A48,1,$F$8),'TOTAL RECURSOS 2016'!$N:$N)</f>
        <v>0</v>
      </c>
      <c r="E48" s="22">
        <f>+SUMIF('TOTAL RECURSOS 2016'!$P:$P,CONCATENATE("M001",$A48,1,$F$8),'TOTAL RECURSOS 2016'!$N:$N)</f>
        <v>0</v>
      </c>
      <c r="F48" s="22">
        <f>+SUMIF('TOTAL RECURSOS 2016'!$P:$P,CONCATENATE("E006",$A48,1,$F$8),'TOTAL RECURSOS 2016'!$N:$N)</f>
        <v>0</v>
      </c>
      <c r="G48" s="22">
        <f>+SUMIF('TOTAL RECURSOS 2016'!$P:$P,CONCATENATE("K024",$A48,1,$G$8),'TOTAL RECURSOS 2016'!$N:$N)</f>
        <v>0</v>
      </c>
      <c r="H48" s="22">
        <f>+SUMIF('TOTAL RECURSOS 2016'!$P:$P,CONCATENATE("O001",$A48,4,$F$8),'TOTAL RECURSOS 2016'!$N:$N)</f>
        <v>0</v>
      </c>
      <c r="I48" s="22">
        <f>+SUMIF('TOTAL RECURSOS 2016'!$P:$P,CONCATENATE("M001",$A48,4,$F$8),'TOTAL RECURSOS 2016'!$N:$N)</f>
        <v>0</v>
      </c>
      <c r="J48" s="22">
        <f>+SUMIF('TOTAL RECURSOS 2016'!$P:$P,CONCATENATE("E006",$A48,4,$F$8),'TOTAL RECURSOS 2016'!$N:$N)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2016'!$P:$P,CONCATENATE("O001",$A49,1,$F$8),'TOTAL RECURSOS 2016'!$N:$N)</f>
        <v>0</v>
      </c>
      <c r="E49" s="22">
        <f>+SUMIF('TOTAL RECURSOS 2016'!$P:$P,CONCATENATE("M001",$A49,1,$F$8),'TOTAL RECURSOS 2016'!$N:$N)</f>
        <v>0</v>
      </c>
      <c r="F49" s="22">
        <f>+SUMIF('TOTAL RECURSOS 2016'!$P:$P,CONCATENATE("E006",$A49,1,$F$8),'TOTAL RECURSOS 2016'!$N:$N)</f>
        <v>0</v>
      </c>
      <c r="G49" s="22">
        <f>+SUMIF('TOTAL RECURSOS 2016'!$P:$P,CONCATENATE("K024",$A49,1,$G$8),'TOTAL RECURSOS 2016'!$N:$N)</f>
        <v>0</v>
      </c>
      <c r="H49" s="22">
        <f>+SUMIF('TOTAL RECURSOS 2016'!$P:$P,CONCATENATE("O001",$A49,4,$F$8),'TOTAL RECURSOS 2016'!$N:$N)</f>
        <v>0</v>
      </c>
      <c r="I49" s="22">
        <f>+SUMIF('TOTAL RECURSOS 2016'!$P:$P,CONCATENATE("M001",$A49,4,$F$8),'TOTAL RECURSOS 2016'!$N:$N)</f>
        <v>0</v>
      </c>
      <c r="J49" s="22">
        <f>+SUMIF('TOTAL RECURSOS 2016'!$P:$P,CONCATENATE("E006",$A49,4,$F$8),'TOTAL RECURSOS 2016'!$N:$N)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2016'!$P:$P,CONCATENATE("O001",$A50,1,$F$8),'TOTAL RECURSOS 2016'!$N:$N)</f>
        <v>0</v>
      </c>
      <c r="E50" s="22">
        <f>+SUMIF('TOTAL RECURSOS 2016'!$P:$P,CONCATENATE("M001",$A50,1,$F$8),'TOTAL RECURSOS 2016'!$N:$N)</f>
        <v>0</v>
      </c>
      <c r="F50" s="22">
        <f>+SUMIF('TOTAL RECURSOS 2016'!$P:$P,CONCATENATE("E006",$A50,1,$F$8),'TOTAL RECURSOS 2016'!$N:$N)</f>
        <v>0</v>
      </c>
      <c r="G50" s="22">
        <f>+SUMIF('TOTAL RECURSOS 2016'!$P:$P,CONCATENATE("K024",$A50,1,$G$8),'TOTAL RECURSOS 2016'!$N:$N)</f>
        <v>0</v>
      </c>
      <c r="H50" s="22">
        <f>+SUMIF('TOTAL RECURSOS 2016'!$P:$P,CONCATENATE("O001",$A50,4,$F$8),'TOTAL RECURSOS 2016'!$N:$N)</f>
        <v>0</v>
      </c>
      <c r="I50" s="22">
        <f>+SUMIF('TOTAL RECURSOS 2016'!$P:$P,CONCATENATE("M001",$A50,4,$F$8),'TOTAL RECURSOS 2016'!$N:$N)</f>
        <v>0</v>
      </c>
      <c r="J50" s="22">
        <f>+SUMIF('TOTAL RECURSOS 2016'!$P:$P,CONCATENATE("E006",$A50,4,$F$8),'TOTAL RECURSOS 2016'!$N:$N)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2016'!$P:$P,CONCATENATE("O001",$A51,1,$F$8),'TOTAL RECURSOS 2016'!$N:$N)</f>
        <v>0</v>
      </c>
      <c r="E51" s="22">
        <f>+SUMIF('TOTAL RECURSOS 2016'!$P:$P,CONCATENATE("M001",$A51,1,$F$8),'TOTAL RECURSOS 2016'!$N:$N)</f>
        <v>0</v>
      </c>
      <c r="F51" s="22">
        <f>+SUMIF('TOTAL RECURSOS 2016'!$P:$P,CONCATENATE("E006",$A51,1,$F$8),'TOTAL RECURSOS 2016'!$N:$N)</f>
        <v>0</v>
      </c>
      <c r="G51" s="22">
        <f>+SUMIF('TOTAL RECURSOS 2016'!$P:$P,CONCATENATE("K024",$A51,1,$G$8),'TOTAL RECURSOS 2016'!$N:$N)</f>
        <v>0</v>
      </c>
      <c r="H51" s="22">
        <f>+SUMIF('TOTAL RECURSOS 2016'!$P:$P,CONCATENATE("O001",$A51,4,$F$8),'TOTAL RECURSOS 2016'!$N:$N)</f>
        <v>0</v>
      </c>
      <c r="I51" s="22">
        <f>+SUMIF('TOTAL RECURSOS 2016'!$P:$P,CONCATENATE("M001",$A51,4,$F$8),'TOTAL RECURSOS 2016'!$N:$N)</f>
        <v>0</v>
      </c>
      <c r="J51" s="22">
        <f>+SUMIF('TOTAL RECURSOS 2016'!$P:$P,CONCATENATE("E006",$A51,4,$F$8),'TOTAL RECURSOS 2016'!$N:$N)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2016'!$P:$P,CONCATENATE("O001",$A52,1,$F$8),'TOTAL RECURSOS 2016'!$N:$N)</f>
        <v>0</v>
      </c>
      <c r="E52" s="22">
        <f>+SUMIF('TOTAL RECURSOS 2016'!$P:$P,CONCATENATE("M001",$A52,1,$F$8),'TOTAL RECURSOS 2016'!$N:$N)</f>
        <v>0</v>
      </c>
      <c r="F52" s="22">
        <f>+SUMIF('TOTAL RECURSOS 2016'!$P:$P,CONCATENATE("E006",$A52,1,$F$8),'TOTAL RECURSOS 2016'!$N:$N)</f>
        <v>0</v>
      </c>
      <c r="G52" s="22">
        <f>+SUMIF('TOTAL RECURSOS 2016'!$P:$P,CONCATENATE("K024",$A52,1,$G$8),'TOTAL RECURSOS 2016'!$N:$N)</f>
        <v>0</v>
      </c>
      <c r="H52" s="22">
        <f>+SUMIF('TOTAL RECURSOS 2016'!$P:$P,CONCATENATE("O001",$A52,4,$F$8),'TOTAL RECURSOS 2016'!$N:$N)</f>
        <v>0</v>
      </c>
      <c r="I52" s="22">
        <f>+SUMIF('TOTAL RECURSOS 2016'!$P:$P,CONCATENATE("M001",$A52,4,$F$8),'TOTAL RECURSOS 2016'!$N:$N)</f>
        <v>0</v>
      </c>
      <c r="J52" s="22">
        <f>+SUMIF('TOTAL RECURSOS 2016'!$P:$P,CONCATENATE("E006",$A52,4,$F$8),'TOTAL RECURSOS 2016'!$N:$N)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+C54+C66+C72++C91+C102+C107+C116</f>
        <v>20842876</v>
      </c>
      <c r="D53" s="18">
        <f t="shared" si="17"/>
        <v>0</v>
      </c>
      <c r="E53" s="18">
        <f t="shared" si="17"/>
        <v>0</v>
      </c>
      <c r="F53" s="18">
        <f t="shared" si="17"/>
        <v>3850000</v>
      </c>
      <c r="G53" s="18">
        <f t="shared" si="17"/>
        <v>0</v>
      </c>
      <c r="H53" s="18">
        <f t="shared" si="17"/>
        <v>19000</v>
      </c>
      <c r="I53" s="18">
        <f t="shared" si="17"/>
        <v>197000</v>
      </c>
      <c r="J53" s="18">
        <f t="shared" si="17"/>
        <v>16776876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2238876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2197876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487476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470476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487476</v>
      </c>
      <c r="D56" s="22">
        <f>+SUMIF('TOTAL RECURSOS 2016'!$P:$P,CONCATENATE("O001",$A56,1,$F$8),'TOTAL RECURSOS 2016'!$N:$N)</f>
        <v>0</v>
      </c>
      <c r="E56" s="22">
        <f>+SUMIF('TOTAL RECURSOS 2016'!$P:$P,CONCATENATE("M001",$A56,1,$F$8),'TOTAL RECURSOS 2016'!$N:$N)</f>
        <v>0</v>
      </c>
      <c r="F56" s="22">
        <f>+SUMIF('TOTAL RECURSOS 2016'!$P:$P,CONCATENATE("E006",$A56,1,$F$8),'TOTAL RECURSOS 2016'!$N:$N)</f>
        <v>0</v>
      </c>
      <c r="G56" s="22">
        <f>+SUMIF('TOTAL RECURSOS 2016'!$P:$P,CONCATENATE("K024",$A56,1,$G$8),'TOTAL RECURSOS 2016'!$N:$N)</f>
        <v>0</v>
      </c>
      <c r="H56" s="22">
        <f>+SUMIF('TOTAL RECURSOS 2016'!$P:$P,CONCATENATE("O001",$A56,4,$F$8),'TOTAL RECURSOS 2016'!$N:$N)</f>
        <v>2000</v>
      </c>
      <c r="I56" s="22">
        <f>+SUMIF('TOTAL RECURSOS 2016'!$P:$P,CONCATENATE("M001",$A56,4,$F$8),'TOTAL RECURSOS 2016'!$N:$N)</f>
        <v>15000</v>
      </c>
      <c r="J56" s="22">
        <f>+SUMIF('TOTAL RECURSOS 2016'!$P:$P,CONCATENATE("E006",$A56,4,$F$8),'TOTAL RECURSOS 2016'!$N:$N)</f>
        <v>470476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40000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40000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40000</v>
      </c>
      <c r="D58" s="22">
        <f>+SUMIF('TOTAL RECURSOS 2016'!$P:$P,CONCATENATE("O001",$A58,1,$F$8),'TOTAL RECURSOS 2016'!$N:$N)</f>
        <v>0</v>
      </c>
      <c r="E58" s="22">
        <f>+SUMIF('TOTAL RECURSOS 2016'!$P:$P,CONCATENATE("M001",$A58,1,$F$8),'TOTAL RECURSOS 2016'!$N:$N)</f>
        <v>0</v>
      </c>
      <c r="F58" s="22">
        <f>+SUMIF('TOTAL RECURSOS 2016'!$P:$P,CONCATENATE("E006",$A58,1,$F$8),'TOTAL RECURSOS 2016'!$N:$N)</f>
        <v>0</v>
      </c>
      <c r="G58" s="22">
        <f>+SUMIF('TOTAL RECURSOS 2016'!$P:$P,CONCATENATE("K024",$A58,1,$G$8),'TOTAL RECURSOS 2016'!$N:$N)</f>
        <v>0</v>
      </c>
      <c r="H58" s="22">
        <f>+SUMIF('TOTAL RECURSOS 2016'!$P:$P,CONCATENATE("O001",$A58,4,$F$8),'TOTAL RECURSOS 2016'!$N:$N)</f>
        <v>0</v>
      </c>
      <c r="I58" s="22">
        <f>+SUMIF('TOTAL RECURSOS 2016'!$P:$P,CONCATENATE("M001",$A58,4,$F$8),'TOTAL RECURSOS 2016'!$N:$N)</f>
        <v>0</v>
      </c>
      <c r="J58" s="22">
        <f>+SUMIF('TOTAL RECURSOS 2016'!$P:$P,CONCATENATE("E006",$A58,4,$F$8),'TOTAL RECURSOS 2016'!$N:$N)</f>
        <v>40000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716400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708400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716400</v>
      </c>
      <c r="D60" s="22">
        <f>+SUMIF('TOTAL RECURSOS 2016'!$P:$P,CONCATENATE("O001",$A60,1,$F$8),'TOTAL RECURSOS 2016'!$N:$N)</f>
        <v>0</v>
      </c>
      <c r="E60" s="22">
        <f>+SUMIF('TOTAL RECURSOS 2016'!$P:$P,CONCATENATE("M001",$A60,1,$F$8),'TOTAL RECURSOS 2016'!$N:$N)</f>
        <v>0</v>
      </c>
      <c r="F60" s="22">
        <f>+SUMIF('TOTAL RECURSOS 2016'!$P:$P,CONCATENATE("E006",$A60,1,$F$8),'TOTAL RECURSOS 2016'!$N:$N)</f>
        <v>0</v>
      </c>
      <c r="G60" s="22">
        <f>+SUMIF('TOTAL RECURSOS 2016'!$P:$P,CONCATENATE("K024",$A60,1,$G$8),'TOTAL RECURSOS 2016'!$N:$N)</f>
        <v>0</v>
      </c>
      <c r="H60" s="22">
        <f>+SUMIF('TOTAL RECURSOS 2016'!$P:$P,CONCATENATE("O001",$A60,4,$F$8),'TOTAL RECURSOS 2016'!$N:$N)</f>
        <v>0</v>
      </c>
      <c r="I60" s="22">
        <f>+SUMIF('TOTAL RECURSOS 2016'!$P:$P,CONCATENATE("M001",$A60,4,$F$8),'TOTAL RECURSOS 2016'!$N:$N)</f>
        <v>8000</v>
      </c>
      <c r="J60" s="22">
        <f>+SUMIF('TOTAL RECURSOS 2016'!$P:$P,CONCATENATE("E006",$A60,4,$F$8),'TOTAL RECURSOS 2016'!$N:$N)</f>
        <v>708400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854000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838000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54000</v>
      </c>
      <c r="D62" s="22">
        <f>+SUMIF('TOTAL RECURSOS 2016'!$P:$P,CONCATENATE("O001",$A62,1,$F$8),'TOTAL RECURSOS 2016'!$N:$N)</f>
        <v>0</v>
      </c>
      <c r="E62" s="22">
        <f>+SUMIF('TOTAL RECURSOS 2016'!$P:$P,CONCATENATE("M001",$A62,1,$F$8),'TOTAL RECURSOS 2016'!$N:$N)</f>
        <v>0</v>
      </c>
      <c r="F62" s="22">
        <f>+SUMIF('TOTAL RECURSOS 2016'!$P:$P,CONCATENATE("E006",$A62,1,$F$8),'TOTAL RECURSOS 2016'!$N:$N)</f>
        <v>0</v>
      </c>
      <c r="G62" s="22">
        <f>+SUMIF('TOTAL RECURSOS 2016'!$P:$P,CONCATENATE("K024",$A62,1,$G$8),'TOTAL RECURSOS 2016'!$N:$N)</f>
        <v>0</v>
      </c>
      <c r="H62" s="22">
        <f>+SUMIF('TOTAL RECURSOS 2016'!$P:$P,CONCATENATE("O001",$A62,4,$F$8),'TOTAL RECURSOS 2016'!$N:$N)</f>
        <v>1000</v>
      </c>
      <c r="I62" s="22">
        <f>+SUMIF('TOTAL RECURSOS 2016'!$P:$P,CONCATENATE("M001",$A62,4,$F$8),'TOTAL RECURSOS 2016'!$N:$N)</f>
        <v>15000</v>
      </c>
      <c r="J62" s="22">
        <f>+SUMIF('TOTAL RECURSOS 2016'!$P:$P,CONCATENATE("E006",$A62,4,$F$8),'TOTAL RECURSOS 2016'!$N:$N)</f>
        <v>38000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800000</v>
      </c>
      <c r="D63" s="22">
        <f>+SUMIF('TOTAL RECURSOS 2016'!$P:$P,CONCATENATE("O001",$A63,1,$F$8),'TOTAL RECURSOS 2016'!$N:$N)</f>
        <v>0</v>
      </c>
      <c r="E63" s="22">
        <f>+SUMIF('TOTAL RECURSOS 2016'!$P:$P,CONCATENATE("M001",$A63,1,$F$8),'TOTAL RECURSOS 2016'!$N:$N)</f>
        <v>0</v>
      </c>
      <c r="F63" s="22">
        <f>+SUMIF('TOTAL RECURSOS 2016'!$P:$P,CONCATENATE("E006",$A63,1,$F$8),'TOTAL RECURSOS 2016'!$N:$N)</f>
        <v>0</v>
      </c>
      <c r="G63" s="22">
        <f>+SUMIF('TOTAL RECURSOS 2016'!$P:$P,CONCATENATE("K024",$A63,1,$G$8),'TOTAL RECURSOS 2016'!$N:$N)</f>
        <v>0</v>
      </c>
      <c r="H63" s="22">
        <f>+SUMIF('TOTAL RECURSOS 2016'!$P:$P,CONCATENATE("O001",$A63,4,$F$8),'TOTAL RECURSOS 2016'!$N:$N)</f>
        <v>0</v>
      </c>
      <c r="I63" s="22">
        <f>+SUMIF('TOTAL RECURSOS 2016'!$P:$P,CONCATENATE("M001",$A63,4,$F$8),'TOTAL RECURSOS 2016'!$N:$N)</f>
        <v>0</v>
      </c>
      <c r="J63" s="22">
        <f>+SUMIF('TOTAL RECURSOS 2016'!$P:$P,CONCATENATE("E006",$A63,4,$F$8),'TOTAL RECURSOS 2016'!$N:$N)</f>
        <v>800000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141000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141000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141000</v>
      </c>
      <c r="D65" s="22">
        <f>+SUMIF('TOTAL RECURSOS 2016'!$P:$P,CONCATENATE("O001",$A65,1,$F$8),'TOTAL RECURSOS 2016'!$N:$N)</f>
        <v>0</v>
      </c>
      <c r="E65" s="22">
        <f>+SUMIF('TOTAL RECURSOS 2016'!$P:$P,CONCATENATE("M001",$A65,1,$F$8),'TOTAL RECURSOS 2016'!$N:$N)</f>
        <v>0</v>
      </c>
      <c r="F65" s="22">
        <f>+SUMIF('TOTAL RECURSOS 2016'!$P:$P,CONCATENATE("E006",$A65,1,$F$8),'TOTAL RECURSOS 2016'!$N:$N)</f>
        <v>0</v>
      </c>
      <c r="G65" s="22">
        <f>+SUMIF('TOTAL RECURSOS 2016'!$P:$P,CONCATENATE("K024",$A65,1,$G$8),'TOTAL RECURSOS 2016'!$N:$N)</f>
        <v>0</v>
      </c>
      <c r="H65" s="22">
        <f>+SUMIF('TOTAL RECURSOS 2016'!$P:$P,CONCATENATE("O001",$A65,4,$F$8),'TOTAL RECURSOS 2016'!$N:$N)</f>
        <v>0</v>
      </c>
      <c r="I65" s="22">
        <f>+SUMIF('TOTAL RECURSOS 2016'!$P:$P,CONCATENATE("M001",$A65,4,$F$8),'TOTAL RECURSOS 2016'!$N:$N)</f>
        <v>0</v>
      </c>
      <c r="J65" s="22">
        <f>+SUMIF('TOTAL RECURSOS 2016'!$P:$P,CONCATENATE("E006",$A65,4,$F$8),'TOTAL RECURSOS 2016'!$N:$N)</f>
        <v>141000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+C67+C70</f>
        <v>949000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904000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 t="shared" ref="C67:J67" si="25">+C68+C69</f>
        <v>926000</v>
      </c>
      <c r="D67" s="22">
        <f t="shared" si="25"/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881000</v>
      </c>
    </row>
    <row r="68" spans="1:10" ht="17.100000000000001" customHeight="1" x14ac:dyDescent="0.25">
      <c r="A68" s="28" t="s">
        <v>16</v>
      </c>
      <c r="B68" s="29" t="s">
        <v>250</v>
      </c>
      <c r="C68" s="22">
        <f>+SUM(D68:J68)</f>
        <v>827000</v>
      </c>
      <c r="D68" s="22">
        <f>+SUMIF('TOTAL RECURSOS 2016'!$P:$P,CONCATENATE("O001",$A68,1,$F$8),'TOTAL RECURSOS 2016'!$N:$N)</f>
        <v>0</v>
      </c>
      <c r="E68" s="22">
        <f>+SUMIF('TOTAL RECURSOS 2016'!$P:$P,CONCATENATE("M001",$A68,1,$F$8),'TOTAL RECURSOS 2016'!$N:$N)</f>
        <v>0</v>
      </c>
      <c r="F68" s="22">
        <f>+SUMIF('TOTAL RECURSOS 2016'!$P:$P,CONCATENATE("E006",$A68,1,$F$8),'TOTAL RECURSOS 2016'!$N:$N)</f>
        <v>0</v>
      </c>
      <c r="G68" s="22">
        <f>+SUMIF('TOTAL RECURSOS 2016'!$P:$P,CONCATENATE("K024",$A68,1,$G$8),'TOTAL RECURSOS 2016'!$N:$N)</f>
        <v>0</v>
      </c>
      <c r="H68" s="22">
        <f>+SUMIF('TOTAL RECURSOS 2016'!$P:$P,CONCATENATE("O001",$A68,4,$F$8),'TOTAL RECURSOS 2016'!$N:$N)</f>
        <v>5000</v>
      </c>
      <c r="I68" s="22">
        <f>+SUMIF('TOTAL RECURSOS 2016'!$P:$P,CONCATENATE("M001",$A68,4,$F$8),'TOTAL RECURSOS 2016'!$N:$N)</f>
        <v>22000</v>
      </c>
      <c r="J68" s="22">
        <f>+SUMIF('TOTAL RECURSOS 2016'!$P:$P,CONCATENATE("E006",$A68,4,$F$8),'TOTAL RECURSOS 2016'!$N:$N)</f>
        <v>800000</v>
      </c>
    </row>
    <row r="69" spans="1:10" ht="17.100000000000001" customHeight="1" x14ac:dyDescent="0.25">
      <c r="A69" s="28" t="s">
        <v>63</v>
      </c>
      <c r="B69" s="21" t="s">
        <v>251</v>
      </c>
      <c r="C69" s="22">
        <f>+SUM(D69:J69)</f>
        <v>99000</v>
      </c>
      <c r="D69" s="22">
        <f>+SUMIF('TOTAL RECURSOS 2016'!$P:$P,CONCATENATE("O001",$A69,1,$F$8),'TOTAL RECURSOS 2016'!$N:$N)</f>
        <v>0</v>
      </c>
      <c r="E69" s="22">
        <f>+SUMIF('TOTAL RECURSOS 2016'!$P:$P,CONCATENATE("M001",$A69,1,$F$8),'TOTAL RECURSOS 2016'!$N:$N)</f>
        <v>0</v>
      </c>
      <c r="F69" s="22">
        <f>+SUMIF('TOTAL RECURSOS 2016'!$P:$P,CONCATENATE("E006",$A69,1,$F$8),'TOTAL RECURSOS 2016'!$N:$N)</f>
        <v>0</v>
      </c>
      <c r="G69" s="22">
        <f>+SUMIF('TOTAL RECURSOS 2016'!$P:$P,CONCATENATE("K024",$A69,1,$G$8),'TOTAL RECURSOS 2016'!$N:$N)</f>
        <v>0</v>
      </c>
      <c r="H69" s="22">
        <f>+SUMIF('TOTAL RECURSOS 2016'!$P:$P,CONCATENATE("O001",$A69,4,$F$8),'TOTAL RECURSOS 2016'!$N:$N)</f>
        <v>0</v>
      </c>
      <c r="I69" s="22">
        <f>+SUMIF('TOTAL RECURSOS 2016'!$P:$P,CONCATENATE("M001",$A69,4,$F$8),'TOTAL RECURSOS 2016'!$N:$N)</f>
        <v>18000</v>
      </c>
      <c r="J69" s="22">
        <f>+SUMIF('TOTAL RECURSOS 2016'!$P:$P,CONCATENATE("E006",$A69,4,$F$8),'TOTAL RECURSOS 2016'!$N:$N)</f>
        <v>81000</v>
      </c>
    </row>
    <row r="70" spans="1:10" ht="17.100000000000001" customHeight="1" x14ac:dyDescent="0.25">
      <c r="A70" s="27" t="s">
        <v>134</v>
      </c>
      <c r="B70" s="21" t="s">
        <v>252</v>
      </c>
      <c r="C70" s="22">
        <f t="shared" ref="C70:J70" si="26">+C71</f>
        <v>23000</v>
      </c>
      <c r="D70" s="22">
        <f t="shared" si="26"/>
        <v>0</v>
      </c>
      <c r="E70" s="22">
        <f t="shared" si="26"/>
        <v>0</v>
      </c>
      <c r="F70" s="22">
        <f t="shared" si="26"/>
        <v>0</v>
      </c>
      <c r="G70" s="22">
        <f t="shared" si="26"/>
        <v>0</v>
      </c>
      <c r="H70" s="22">
        <f t="shared" si="26"/>
        <v>0</v>
      </c>
      <c r="I70" s="22">
        <f t="shared" si="26"/>
        <v>0</v>
      </c>
      <c r="J70" s="22">
        <f t="shared" si="26"/>
        <v>23000</v>
      </c>
    </row>
    <row r="71" spans="1:10" ht="17.100000000000001" customHeight="1" x14ac:dyDescent="0.25">
      <c r="A71" s="28" t="s">
        <v>75</v>
      </c>
      <c r="B71" s="21" t="s">
        <v>252</v>
      </c>
      <c r="C71" s="22">
        <f>+SUM(D71:J71)</f>
        <v>23000</v>
      </c>
      <c r="D71" s="22">
        <f>+SUMIF('TOTAL RECURSOS 2016'!$P:$P,CONCATENATE("O001",$A71,1,$F$8),'TOTAL RECURSOS 2016'!$N:$N)</f>
        <v>0</v>
      </c>
      <c r="E71" s="22">
        <f>+SUMIF('TOTAL RECURSOS 2016'!$P:$P,CONCATENATE("M001",$A71,1,$F$8),'TOTAL RECURSOS 2016'!$N:$N)</f>
        <v>0</v>
      </c>
      <c r="F71" s="22">
        <f>+SUMIF('TOTAL RECURSOS 2016'!$P:$P,CONCATENATE("E006",$A71,1,$F$8),'TOTAL RECURSOS 2016'!$N:$N)</f>
        <v>0</v>
      </c>
      <c r="G71" s="22">
        <f>+SUMIF('TOTAL RECURSOS 2016'!$P:$P,CONCATENATE("K024",$A71,1,$G$8),'TOTAL RECURSOS 2016'!$N:$N)</f>
        <v>0</v>
      </c>
      <c r="H71" s="22">
        <f>+SUMIF('TOTAL RECURSOS 2016'!$P:$P,CONCATENATE("O001",$A71,4,$F$8),'TOTAL RECURSOS 2016'!$N:$N)</f>
        <v>0</v>
      </c>
      <c r="I71" s="22">
        <f>+SUMIF('TOTAL RECURSOS 2016'!$P:$P,CONCATENATE("M001",$A71,4,$F$8),'TOTAL RECURSOS 2016'!$N:$N)</f>
        <v>0</v>
      </c>
      <c r="J71" s="22">
        <f>+SUMIF('TOTAL RECURSOS 2016'!$P:$P,CONCATENATE("E006",$A71,4,$F$8),'TOTAL RECURSOS 2016'!$N:$N)</f>
        <v>23000</v>
      </c>
    </row>
    <row r="72" spans="1:10" s="9" customFormat="1" ht="17.100000000000001" customHeight="1" x14ac:dyDescent="0.2">
      <c r="A72" s="26">
        <v>2400</v>
      </c>
      <c r="B72" s="19" t="s">
        <v>253</v>
      </c>
      <c r="C72" s="20">
        <f t="shared" ref="C72:J72" si="27">+C73+C75+C77+C79+C81+C83+C85+C87+C89</f>
        <v>3737000</v>
      </c>
      <c r="D72" s="20">
        <f t="shared" si="27"/>
        <v>0</v>
      </c>
      <c r="E72" s="20">
        <f t="shared" si="27"/>
        <v>0</v>
      </c>
      <c r="F72" s="20">
        <f t="shared" si="27"/>
        <v>350000</v>
      </c>
      <c r="G72" s="20">
        <f t="shared" si="27"/>
        <v>0</v>
      </c>
      <c r="H72" s="20">
        <f t="shared" si="27"/>
        <v>0</v>
      </c>
      <c r="I72" s="20">
        <f t="shared" si="27"/>
        <v>0</v>
      </c>
      <c r="J72" s="20">
        <f t="shared" si="27"/>
        <v>3387000</v>
      </c>
    </row>
    <row r="73" spans="1:10" ht="17.100000000000001" customHeight="1" x14ac:dyDescent="0.25">
      <c r="A73" s="27" t="s">
        <v>135</v>
      </c>
      <c r="B73" s="21" t="s">
        <v>254</v>
      </c>
      <c r="C73" s="22">
        <f t="shared" ref="C73:J73" si="28">+C74</f>
        <v>10000</v>
      </c>
      <c r="D73" s="22">
        <f t="shared" si="28"/>
        <v>0</v>
      </c>
      <c r="E73" s="22">
        <f t="shared" si="28"/>
        <v>0</v>
      </c>
      <c r="F73" s="22">
        <f t="shared" si="28"/>
        <v>0</v>
      </c>
      <c r="G73" s="22">
        <f t="shared" si="28"/>
        <v>0</v>
      </c>
      <c r="H73" s="22">
        <f t="shared" si="28"/>
        <v>0</v>
      </c>
      <c r="I73" s="22">
        <f t="shared" si="28"/>
        <v>0</v>
      </c>
      <c r="J73" s="22">
        <f t="shared" si="28"/>
        <v>10000</v>
      </c>
    </row>
    <row r="74" spans="1:10" ht="17.100000000000001" customHeight="1" x14ac:dyDescent="0.25">
      <c r="A74" s="28" t="s">
        <v>76</v>
      </c>
      <c r="B74" s="21" t="s">
        <v>254</v>
      </c>
      <c r="C74" s="22">
        <f>+SUM(D74:J74)</f>
        <v>10000</v>
      </c>
      <c r="D74" s="22">
        <f>+SUMIF('TOTAL RECURSOS 2016'!$P:$P,CONCATENATE("O001",$A74,1,$F$8),'TOTAL RECURSOS 2016'!$N:$N)</f>
        <v>0</v>
      </c>
      <c r="E74" s="22">
        <f>+SUMIF('TOTAL RECURSOS 2016'!$P:$P,CONCATENATE("M001",$A74,1,$F$8),'TOTAL RECURSOS 2016'!$N:$N)</f>
        <v>0</v>
      </c>
      <c r="F74" s="22">
        <f>+SUMIF('TOTAL RECURSOS 2016'!$P:$P,CONCATENATE("E006",$A74,1,$F$8),'TOTAL RECURSOS 2016'!$N:$N)</f>
        <v>0</v>
      </c>
      <c r="G74" s="22">
        <f>+SUMIF('TOTAL RECURSOS 2016'!$P:$P,CONCATENATE("K024",$A74,1,$G$8),'TOTAL RECURSOS 2016'!$N:$N)</f>
        <v>0</v>
      </c>
      <c r="H74" s="22">
        <f>+SUMIF('TOTAL RECURSOS 2016'!$P:$P,CONCATENATE("O001",$A74,4,$F$8),'TOTAL RECURSOS 2016'!$N:$N)</f>
        <v>0</v>
      </c>
      <c r="I74" s="22">
        <f>+SUMIF('TOTAL RECURSOS 2016'!$P:$P,CONCATENATE("M001",$A74,4,$F$8),'TOTAL RECURSOS 2016'!$N:$N)</f>
        <v>0</v>
      </c>
      <c r="J74" s="22">
        <f>+SUMIF('TOTAL RECURSOS 2016'!$P:$P,CONCATENATE("E006",$A74,4,$F$8),'TOTAL RECURSOS 2016'!$N:$N)</f>
        <v>10000</v>
      </c>
    </row>
    <row r="75" spans="1:10" ht="17.100000000000001" customHeight="1" x14ac:dyDescent="0.25">
      <c r="A75" s="27" t="s">
        <v>136</v>
      </c>
      <c r="B75" s="21" t="s">
        <v>255</v>
      </c>
      <c r="C75" s="22">
        <f t="shared" ref="C75:J75" si="29">+C76</f>
        <v>10000</v>
      </c>
      <c r="D75" s="22">
        <f t="shared" si="29"/>
        <v>0</v>
      </c>
      <c r="E75" s="22">
        <f t="shared" si="29"/>
        <v>0</v>
      </c>
      <c r="F75" s="22">
        <f t="shared" si="29"/>
        <v>0</v>
      </c>
      <c r="G75" s="22">
        <f t="shared" si="29"/>
        <v>0</v>
      </c>
      <c r="H75" s="22">
        <f t="shared" si="29"/>
        <v>0</v>
      </c>
      <c r="I75" s="22">
        <f t="shared" si="29"/>
        <v>0</v>
      </c>
      <c r="J75" s="22">
        <f t="shared" si="29"/>
        <v>10000</v>
      </c>
    </row>
    <row r="76" spans="1:10" ht="17.100000000000001" customHeight="1" x14ac:dyDescent="0.25">
      <c r="A76" s="28" t="s">
        <v>77</v>
      </c>
      <c r="B76" s="21" t="s">
        <v>255</v>
      </c>
      <c r="C76" s="22">
        <f>+SUM(D76:J76)</f>
        <v>10000</v>
      </c>
      <c r="D76" s="22">
        <f>+SUMIF('TOTAL RECURSOS 2016'!$P:$P,CONCATENATE("O001",$A76,1,$F$8),'TOTAL RECURSOS 2016'!$N:$N)</f>
        <v>0</v>
      </c>
      <c r="E76" s="22">
        <f>+SUMIF('TOTAL RECURSOS 2016'!$P:$P,CONCATENATE("M001",$A76,1,$F$8),'TOTAL RECURSOS 2016'!$N:$N)</f>
        <v>0</v>
      </c>
      <c r="F76" s="22">
        <f>+SUMIF('TOTAL RECURSOS 2016'!$P:$P,CONCATENATE("E006",$A76,1,$F$8),'TOTAL RECURSOS 2016'!$N:$N)</f>
        <v>0</v>
      </c>
      <c r="G76" s="22">
        <f>+SUMIF('TOTAL RECURSOS 2016'!$P:$P,CONCATENATE("K024",$A76,1,$G$8),'TOTAL RECURSOS 2016'!$N:$N)</f>
        <v>0</v>
      </c>
      <c r="H76" s="22">
        <f>+SUMIF('TOTAL RECURSOS 2016'!$P:$P,CONCATENATE("O001",$A76,4,$F$8),'TOTAL RECURSOS 2016'!$N:$N)</f>
        <v>0</v>
      </c>
      <c r="I76" s="22">
        <f>+SUMIF('TOTAL RECURSOS 2016'!$P:$P,CONCATENATE("M001",$A76,4,$F$8),'TOTAL RECURSOS 2016'!$N:$N)</f>
        <v>0</v>
      </c>
      <c r="J76" s="22">
        <f>+SUMIF('TOTAL RECURSOS 2016'!$P:$P,CONCATENATE("E006",$A76,4,$F$8),'TOTAL RECURSOS 2016'!$N:$N)</f>
        <v>10000</v>
      </c>
    </row>
    <row r="77" spans="1:10" ht="17.100000000000001" customHeight="1" x14ac:dyDescent="0.25">
      <c r="A77" s="27" t="s">
        <v>137</v>
      </c>
      <c r="B77" s="21" t="s">
        <v>256</v>
      </c>
      <c r="C77" s="22">
        <f t="shared" ref="C77:J77" si="30">+C78</f>
        <v>0</v>
      </c>
      <c r="D77" s="22">
        <f t="shared" si="30"/>
        <v>0</v>
      </c>
      <c r="E77" s="22">
        <f t="shared" si="30"/>
        <v>0</v>
      </c>
      <c r="F77" s="22">
        <f t="shared" si="30"/>
        <v>0</v>
      </c>
      <c r="G77" s="22">
        <f t="shared" si="30"/>
        <v>0</v>
      </c>
      <c r="H77" s="22">
        <f t="shared" si="30"/>
        <v>0</v>
      </c>
      <c r="I77" s="22">
        <f t="shared" si="30"/>
        <v>0</v>
      </c>
      <c r="J77" s="22">
        <f t="shared" si="30"/>
        <v>0</v>
      </c>
    </row>
    <row r="78" spans="1:10" ht="17.100000000000001" customHeight="1" x14ac:dyDescent="0.25">
      <c r="A78" s="28" t="s">
        <v>78</v>
      </c>
      <c r="B78" s="21" t="s">
        <v>256</v>
      </c>
      <c r="C78" s="22">
        <f>+SUM(D78:J78)</f>
        <v>0</v>
      </c>
      <c r="D78" s="22">
        <f>+SUMIF('TOTAL RECURSOS 2016'!$P:$P,CONCATENATE("O001",$A78,1,$F$8),'TOTAL RECURSOS 2016'!$N:$N)</f>
        <v>0</v>
      </c>
      <c r="E78" s="22">
        <f>+SUMIF('TOTAL RECURSOS 2016'!$P:$P,CONCATENATE("M001",$A78,1,$F$8),'TOTAL RECURSOS 2016'!$N:$N)</f>
        <v>0</v>
      </c>
      <c r="F78" s="22">
        <f>+SUMIF('TOTAL RECURSOS 2016'!$P:$P,CONCATENATE("E006",$A78,1,$F$8),'TOTAL RECURSOS 2016'!$N:$N)</f>
        <v>0</v>
      </c>
      <c r="G78" s="22">
        <f>+SUMIF('TOTAL RECURSOS 2016'!$P:$P,CONCATENATE("K024",$A78,1,$G$8),'TOTAL RECURSOS 2016'!$N:$N)</f>
        <v>0</v>
      </c>
      <c r="H78" s="22">
        <f>+SUMIF('TOTAL RECURSOS 2016'!$P:$P,CONCATENATE("O001",$A78,4,$F$8),'TOTAL RECURSOS 2016'!$N:$N)</f>
        <v>0</v>
      </c>
      <c r="I78" s="22">
        <f>+SUMIF('TOTAL RECURSOS 2016'!$P:$P,CONCATENATE("M001",$A78,4,$F$8),'TOTAL RECURSOS 2016'!$N:$N)</f>
        <v>0</v>
      </c>
      <c r="J78" s="22">
        <f>+SUMIF('TOTAL RECURSOS 2016'!$P:$P,CONCATENATE("E006",$A78,4,$F$8),'TOTAL RECURSOS 2016'!$N:$N)</f>
        <v>0</v>
      </c>
    </row>
    <row r="79" spans="1:10" ht="17.100000000000001" customHeight="1" x14ac:dyDescent="0.25">
      <c r="A79" s="27" t="s">
        <v>138</v>
      </c>
      <c r="B79" s="21" t="s">
        <v>257</v>
      </c>
      <c r="C79" s="22">
        <f t="shared" ref="C79:J79" si="31">+C80</f>
        <v>0</v>
      </c>
      <c r="D79" s="22">
        <f t="shared" si="31"/>
        <v>0</v>
      </c>
      <c r="E79" s="22">
        <f t="shared" si="31"/>
        <v>0</v>
      </c>
      <c r="F79" s="22">
        <f t="shared" si="31"/>
        <v>0</v>
      </c>
      <c r="G79" s="22">
        <f t="shared" si="31"/>
        <v>0</v>
      </c>
      <c r="H79" s="22">
        <f t="shared" si="31"/>
        <v>0</v>
      </c>
      <c r="I79" s="22">
        <f t="shared" si="31"/>
        <v>0</v>
      </c>
      <c r="J79" s="22">
        <f t="shared" si="31"/>
        <v>0</v>
      </c>
    </row>
    <row r="80" spans="1:10" ht="17.100000000000001" customHeight="1" x14ac:dyDescent="0.25">
      <c r="A80" s="28" t="s">
        <v>79</v>
      </c>
      <c r="B80" s="21" t="s">
        <v>257</v>
      </c>
      <c r="C80" s="22">
        <f>+SUM(D80:J80)</f>
        <v>0</v>
      </c>
      <c r="D80" s="22">
        <f>+SUMIF('TOTAL RECURSOS 2016'!$P:$P,CONCATENATE("O001",$A80,1,$F$8),'TOTAL RECURSOS 2016'!$N:$N)</f>
        <v>0</v>
      </c>
      <c r="E80" s="22">
        <f>+SUMIF('TOTAL RECURSOS 2016'!$P:$P,CONCATENATE("M001",$A80,1,$F$8),'TOTAL RECURSOS 2016'!$N:$N)</f>
        <v>0</v>
      </c>
      <c r="F80" s="22">
        <f>+SUMIF('TOTAL RECURSOS 2016'!$P:$P,CONCATENATE("E006",$A80,1,$F$8),'TOTAL RECURSOS 2016'!$N:$N)</f>
        <v>0</v>
      </c>
      <c r="G80" s="22">
        <f>+SUMIF('TOTAL RECURSOS 2016'!$P:$P,CONCATENATE("K024",$A80,1,$G$8),'TOTAL RECURSOS 2016'!$N:$N)</f>
        <v>0</v>
      </c>
      <c r="H80" s="22">
        <f>+SUMIF('TOTAL RECURSOS 2016'!$P:$P,CONCATENATE("O001",$A80,4,$F$8),'TOTAL RECURSOS 2016'!$N:$N)</f>
        <v>0</v>
      </c>
      <c r="I80" s="22">
        <f>+SUMIF('TOTAL RECURSOS 2016'!$P:$P,CONCATENATE("M001",$A80,4,$F$8),'TOTAL RECURSOS 2016'!$N:$N)</f>
        <v>0</v>
      </c>
      <c r="J80" s="22">
        <f>+SUMIF('TOTAL RECURSOS 2016'!$P:$P,CONCATENATE("E006",$A80,4,$F$8),'TOTAL RECURSOS 2016'!$N:$N)</f>
        <v>0</v>
      </c>
    </row>
    <row r="81" spans="1:10" ht="17.100000000000001" customHeight="1" x14ac:dyDescent="0.25">
      <c r="A81" s="27" t="s">
        <v>139</v>
      </c>
      <c r="B81" s="21" t="s">
        <v>258</v>
      </c>
      <c r="C81" s="22">
        <f t="shared" ref="C81:J81" si="32">+C82</f>
        <v>16000</v>
      </c>
      <c r="D81" s="22">
        <f t="shared" si="32"/>
        <v>0</v>
      </c>
      <c r="E81" s="22">
        <f t="shared" si="32"/>
        <v>0</v>
      </c>
      <c r="F81" s="22">
        <f t="shared" si="32"/>
        <v>0</v>
      </c>
      <c r="G81" s="22">
        <f t="shared" si="32"/>
        <v>0</v>
      </c>
      <c r="H81" s="22">
        <f t="shared" si="32"/>
        <v>0</v>
      </c>
      <c r="I81" s="22">
        <f t="shared" si="32"/>
        <v>0</v>
      </c>
      <c r="J81" s="22">
        <f t="shared" si="32"/>
        <v>16000</v>
      </c>
    </row>
    <row r="82" spans="1:10" ht="17.100000000000001" customHeight="1" x14ac:dyDescent="0.25">
      <c r="A82" s="28" t="s">
        <v>80</v>
      </c>
      <c r="B82" s="21" t="s">
        <v>258</v>
      </c>
      <c r="C82" s="22">
        <f>+SUM(D82:J82)</f>
        <v>16000</v>
      </c>
      <c r="D82" s="22">
        <f>+SUMIF('TOTAL RECURSOS 2016'!$P:$P,CONCATENATE("O001",$A82,1,$F$8),'TOTAL RECURSOS 2016'!$N:$N)</f>
        <v>0</v>
      </c>
      <c r="E82" s="22">
        <f>+SUMIF('TOTAL RECURSOS 2016'!$P:$P,CONCATENATE("M001",$A82,1,$F$8),'TOTAL RECURSOS 2016'!$N:$N)</f>
        <v>0</v>
      </c>
      <c r="F82" s="22">
        <f>+SUMIF('TOTAL RECURSOS 2016'!$P:$P,CONCATENATE("E006",$A82,1,$F$8),'TOTAL RECURSOS 2016'!$N:$N)</f>
        <v>0</v>
      </c>
      <c r="G82" s="22">
        <f>+SUMIF('TOTAL RECURSOS 2016'!$P:$P,CONCATENATE("K024",$A82,1,$G$8),'TOTAL RECURSOS 2016'!$N:$N)</f>
        <v>0</v>
      </c>
      <c r="H82" s="22">
        <f>+SUMIF('TOTAL RECURSOS 2016'!$P:$P,CONCATENATE("O001",$A82,4,$F$8),'TOTAL RECURSOS 2016'!$N:$N)</f>
        <v>0</v>
      </c>
      <c r="I82" s="22">
        <f>+SUMIF('TOTAL RECURSOS 2016'!$P:$P,CONCATENATE("M001",$A82,4,$F$8),'TOTAL RECURSOS 2016'!$N:$N)</f>
        <v>0</v>
      </c>
      <c r="J82" s="22">
        <f>+SUMIF('TOTAL RECURSOS 2016'!$P:$P,CONCATENATE("E006",$A82,4,$F$8),'TOTAL RECURSOS 2016'!$N:$N)</f>
        <v>16000</v>
      </c>
    </row>
    <row r="83" spans="1:10" ht="17.100000000000001" customHeight="1" x14ac:dyDescent="0.25">
      <c r="A83" s="27" t="s">
        <v>140</v>
      </c>
      <c r="B83" s="21" t="s">
        <v>259</v>
      </c>
      <c r="C83" s="22">
        <f t="shared" ref="C83:J83" si="33">+C84</f>
        <v>1350000</v>
      </c>
      <c r="D83" s="22">
        <f t="shared" si="33"/>
        <v>0</v>
      </c>
      <c r="E83" s="22">
        <f t="shared" si="33"/>
        <v>0</v>
      </c>
      <c r="F83" s="22">
        <f t="shared" si="33"/>
        <v>350000</v>
      </c>
      <c r="G83" s="22">
        <f t="shared" si="33"/>
        <v>0</v>
      </c>
      <c r="H83" s="22">
        <f t="shared" si="33"/>
        <v>0</v>
      </c>
      <c r="I83" s="22">
        <f t="shared" si="33"/>
        <v>0</v>
      </c>
      <c r="J83" s="22">
        <f t="shared" si="33"/>
        <v>1000000</v>
      </c>
    </row>
    <row r="84" spans="1:10" ht="17.100000000000001" customHeight="1" x14ac:dyDescent="0.25">
      <c r="A84" s="28" t="s">
        <v>27</v>
      </c>
      <c r="B84" s="21" t="s">
        <v>259</v>
      </c>
      <c r="C84" s="22">
        <f>+SUM(D84:J84)</f>
        <v>1350000</v>
      </c>
      <c r="D84" s="22">
        <f>+SUMIF('TOTAL RECURSOS 2016'!$P:$P,CONCATENATE("O001",$A84,1,$F$8),'TOTAL RECURSOS 2016'!$N:$N)</f>
        <v>0</v>
      </c>
      <c r="E84" s="22">
        <f>+SUMIF('TOTAL RECURSOS 2016'!$P:$P,CONCATENATE("M001",$A84,1,$F$8),'TOTAL RECURSOS 2016'!$N:$N)</f>
        <v>0</v>
      </c>
      <c r="F84" s="22">
        <f>+SUMIF('TOTAL RECURSOS 2016'!$P:$P,CONCATENATE("E006",$A84,1,$F$8),'TOTAL RECURSOS 2016'!$N:$N)</f>
        <v>350000</v>
      </c>
      <c r="G84" s="22">
        <f>+SUMIF('TOTAL RECURSOS 2016'!$P:$P,CONCATENATE("K024",$A84,1,$G$8),'TOTAL RECURSOS 2016'!$N:$N)</f>
        <v>0</v>
      </c>
      <c r="H84" s="22">
        <f>+SUMIF('TOTAL RECURSOS 2016'!$P:$P,CONCATENATE("O001",$A84,4,$F$8),'TOTAL RECURSOS 2016'!$N:$N)</f>
        <v>0</v>
      </c>
      <c r="I84" s="22">
        <f>+SUMIF('TOTAL RECURSOS 2016'!$P:$P,CONCATENATE("M001",$A84,4,$F$8),'TOTAL RECURSOS 2016'!$N:$N)</f>
        <v>0</v>
      </c>
      <c r="J84" s="22">
        <f>+SUMIF('TOTAL RECURSOS 2016'!$P:$P,CONCATENATE("E006",$A84,4,$F$8),'TOTAL RECURSOS 2016'!$N:$N)</f>
        <v>1000000</v>
      </c>
    </row>
    <row r="85" spans="1:10" ht="17.100000000000001" customHeight="1" x14ac:dyDescent="0.25">
      <c r="A85" s="27" t="s">
        <v>141</v>
      </c>
      <c r="B85" s="21" t="s">
        <v>260</v>
      </c>
      <c r="C85" s="22">
        <f t="shared" ref="C85:J85" si="34">+C86</f>
        <v>1000000</v>
      </c>
      <c r="D85" s="22">
        <f t="shared" si="34"/>
        <v>0</v>
      </c>
      <c r="E85" s="22">
        <f t="shared" si="34"/>
        <v>0</v>
      </c>
      <c r="F85" s="22">
        <f t="shared" si="34"/>
        <v>0</v>
      </c>
      <c r="G85" s="22">
        <f t="shared" si="34"/>
        <v>0</v>
      </c>
      <c r="H85" s="22">
        <f t="shared" si="34"/>
        <v>0</v>
      </c>
      <c r="I85" s="22">
        <f t="shared" si="34"/>
        <v>0</v>
      </c>
      <c r="J85" s="22">
        <f t="shared" si="34"/>
        <v>1000000</v>
      </c>
    </row>
    <row r="86" spans="1:10" ht="17.100000000000001" customHeight="1" x14ac:dyDescent="0.25">
      <c r="A86" s="28" t="s">
        <v>81</v>
      </c>
      <c r="B86" s="21" t="s">
        <v>260</v>
      </c>
      <c r="C86" s="22">
        <f>+SUM(D86:J86)</f>
        <v>1000000</v>
      </c>
      <c r="D86" s="22">
        <f>+SUMIF('TOTAL RECURSOS 2016'!$P:$P,CONCATENATE("O001",$A86,1,$F$8),'TOTAL RECURSOS 2016'!$N:$N)</f>
        <v>0</v>
      </c>
      <c r="E86" s="22">
        <f>+SUMIF('TOTAL RECURSOS 2016'!$P:$P,CONCATENATE("M001",$A86,1,$F$8),'TOTAL RECURSOS 2016'!$N:$N)</f>
        <v>0</v>
      </c>
      <c r="F86" s="22">
        <f>+SUMIF('TOTAL RECURSOS 2016'!$P:$P,CONCATENATE("E006",$A86,1,$F$8),'TOTAL RECURSOS 2016'!$N:$N)</f>
        <v>0</v>
      </c>
      <c r="G86" s="22">
        <f>+SUMIF('TOTAL RECURSOS 2016'!$P:$P,CONCATENATE("K024",$A86,1,$G$8),'TOTAL RECURSOS 2016'!$N:$N)</f>
        <v>0</v>
      </c>
      <c r="H86" s="22">
        <f>+SUMIF('TOTAL RECURSOS 2016'!$P:$P,CONCATENATE("O001",$A86,4,$F$8),'TOTAL RECURSOS 2016'!$N:$N)</f>
        <v>0</v>
      </c>
      <c r="I86" s="22">
        <f>+SUMIF('TOTAL RECURSOS 2016'!$P:$P,CONCATENATE("M001",$A86,4,$F$8),'TOTAL RECURSOS 2016'!$N:$N)</f>
        <v>0</v>
      </c>
      <c r="J86" s="22">
        <f>+SUMIF('TOTAL RECURSOS 2016'!$P:$P,CONCATENATE("E006",$A86,4,$F$8),'TOTAL RECURSOS 2016'!$N:$N)</f>
        <v>1000000</v>
      </c>
    </row>
    <row r="87" spans="1:10" ht="17.100000000000001" customHeight="1" x14ac:dyDescent="0.25">
      <c r="A87" s="27" t="s">
        <v>142</v>
      </c>
      <c r="B87" s="21" t="s">
        <v>261</v>
      </c>
      <c r="C87" s="22">
        <f t="shared" ref="C87:J87" si="35">+C88</f>
        <v>385000</v>
      </c>
      <c r="D87" s="22">
        <f t="shared" si="35"/>
        <v>0</v>
      </c>
      <c r="E87" s="22">
        <f t="shared" si="35"/>
        <v>0</v>
      </c>
      <c r="F87" s="22">
        <f t="shared" si="35"/>
        <v>0</v>
      </c>
      <c r="G87" s="22">
        <f t="shared" si="35"/>
        <v>0</v>
      </c>
      <c r="H87" s="22">
        <f t="shared" si="35"/>
        <v>0</v>
      </c>
      <c r="I87" s="22">
        <f t="shared" si="35"/>
        <v>0</v>
      </c>
      <c r="J87" s="22">
        <f t="shared" si="35"/>
        <v>385000</v>
      </c>
    </row>
    <row r="88" spans="1:10" ht="17.100000000000001" customHeight="1" x14ac:dyDescent="0.25">
      <c r="A88" s="28" t="s">
        <v>82</v>
      </c>
      <c r="B88" s="21" t="s">
        <v>261</v>
      </c>
      <c r="C88" s="22">
        <f>+SUM(D88:J88)</f>
        <v>385000</v>
      </c>
      <c r="D88" s="22">
        <f>+SUMIF('TOTAL RECURSOS 2016'!$P:$P,CONCATENATE("O001",$A88,1,$F$8),'TOTAL RECURSOS 2016'!$N:$N)</f>
        <v>0</v>
      </c>
      <c r="E88" s="22">
        <f>+SUMIF('TOTAL RECURSOS 2016'!$P:$P,CONCATENATE("M001",$A88,1,$F$8),'TOTAL RECURSOS 2016'!$N:$N)</f>
        <v>0</v>
      </c>
      <c r="F88" s="22">
        <f>+SUMIF('TOTAL RECURSOS 2016'!$P:$P,CONCATENATE("E006",$A88,1,$F$8),'TOTAL RECURSOS 2016'!$N:$N)</f>
        <v>0</v>
      </c>
      <c r="G88" s="22">
        <f>+SUMIF('TOTAL RECURSOS 2016'!$P:$P,CONCATENATE("K024",$A88,1,$G$8),'TOTAL RECURSOS 2016'!$N:$N)</f>
        <v>0</v>
      </c>
      <c r="H88" s="22">
        <f>+SUMIF('TOTAL RECURSOS 2016'!$P:$P,CONCATENATE("O001",$A88,4,$F$8),'TOTAL RECURSOS 2016'!$N:$N)</f>
        <v>0</v>
      </c>
      <c r="I88" s="22">
        <f>+SUMIF('TOTAL RECURSOS 2016'!$P:$P,CONCATENATE("M001",$A88,4,$F$8),'TOTAL RECURSOS 2016'!$N:$N)</f>
        <v>0</v>
      </c>
      <c r="J88" s="22">
        <f>+SUMIF('TOTAL RECURSOS 2016'!$P:$P,CONCATENATE("E006",$A88,4,$F$8),'TOTAL RECURSOS 2016'!$N:$N)</f>
        <v>385000</v>
      </c>
    </row>
    <row r="89" spans="1:10" ht="17.100000000000001" customHeight="1" x14ac:dyDescent="0.25">
      <c r="A89" s="27" t="s">
        <v>143</v>
      </c>
      <c r="B89" s="21" t="s">
        <v>262</v>
      </c>
      <c r="C89" s="22">
        <f t="shared" ref="C89:J89" si="36">+C90</f>
        <v>966000</v>
      </c>
      <c r="D89" s="22">
        <f t="shared" si="36"/>
        <v>0</v>
      </c>
      <c r="E89" s="22">
        <f t="shared" si="36"/>
        <v>0</v>
      </c>
      <c r="F89" s="22">
        <f t="shared" si="36"/>
        <v>0</v>
      </c>
      <c r="G89" s="22">
        <f t="shared" si="36"/>
        <v>0</v>
      </c>
      <c r="H89" s="22">
        <f t="shared" si="36"/>
        <v>0</v>
      </c>
      <c r="I89" s="22">
        <f t="shared" si="36"/>
        <v>0</v>
      </c>
      <c r="J89" s="22">
        <f t="shared" si="36"/>
        <v>966000</v>
      </c>
    </row>
    <row r="90" spans="1:10" ht="17.100000000000001" customHeight="1" x14ac:dyDescent="0.25">
      <c r="A90" s="28" t="s">
        <v>83</v>
      </c>
      <c r="B90" s="21" t="s">
        <v>262</v>
      </c>
      <c r="C90" s="22">
        <f>+SUM(D90:J90)</f>
        <v>966000</v>
      </c>
      <c r="D90" s="22">
        <f>+SUMIF('TOTAL RECURSOS 2016'!$P:$P,CONCATENATE("O001",$A90,1,$F$8),'TOTAL RECURSOS 2016'!$N:$N)</f>
        <v>0</v>
      </c>
      <c r="E90" s="22">
        <f>+SUMIF('TOTAL RECURSOS 2016'!$P:$P,CONCATENATE("M001",$A90,1,$F$8),'TOTAL RECURSOS 2016'!$N:$N)</f>
        <v>0</v>
      </c>
      <c r="F90" s="22">
        <f>+SUMIF('TOTAL RECURSOS 2016'!$P:$P,CONCATENATE("E006",$A90,1,$F$8),'TOTAL RECURSOS 2016'!$N:$N)</f>
        <v>0</v>
      </c>
      <c r="G90" s="22">
        <f>+SUMIF('TOTAL RECURSOS 2016'!$P:$P,CONCATENATE("K024",$A90,1,$G$8),'TOTAL RECURSOS 2016'!$N:$N)</f>
        <v>0</v>
      </c>
      <c r="H90" s="22">
        <f>+SUMIF('TOTAL RECURSOS 2016'!$P:$P,CONCATENATE("O001",$A90,4,$F$8),'TOTAL RECURSOS 2016'!$N:$N)</f>
        <v>0</v>
      </c>
      <c r="I90" s="22">
        <f>+SUMIF('TOTAL RECURSOS 2016'!$P:$P,CONCATENATE("M001",$A90,4,$F$8),'TOTAL RECURSOS 2016'!$N:$N)</f>
        <v>0</v>
      </c>
      <c r="J90" s="22">
        <f>+SUMIF('TOTAL RECURSOS 2016'!$P:$P,CONCATENATE("E006",$A90,4,$F$8),'TOTAL RECURSOS 2016'!$N:$N)</f>
        <v>966000</v>
      </c>
    </row>
    <row r="91" spans="1:10" s="9" customFormat="1" ht="17.100000000000001" customHeight="1" x14ac:dyDescent="0.2">
      <c r="A91" s="26">
        <v>2500</v>
      </c>
      <c r="B91" s="19" t="s">
        <v>263</v>
      </c>
      <c r="C91" s="20">
        <f t="shared" ref="C91:J91" si="37">+C92+C94+C96+C98+C100</f>
        <v>6898000</v>
      </c>
      <c r="D91" s="20">
        <f t="shared" si="37"/>
        <v>0</v>
      </c>
      <c r="E91" s="20">
        <f t="shared" si="37"/>
        <v>0</v>
      </c>
      <c r="F91" s="20">
        <f t="shared" si="37"/>
        <v>3300000</v>
      </c>
      <c r="G91" s="20">
        <f t="shared" si="37"/>
        <v>0</v>
      </c>
      <c r="H91" s="20">
        <f t="shared" si="37"/>
        <v>0</v>
      </c>
      <c r="I91" s="20">
        <f t="shared" si="37"/>
        <v>28000</v>
      </c>
      <c r="J91" s="20">
        <f t="shared" si="37"/>
        <v>3570000</v>
      </c>
    </row>
    <row r="92" spans="1:10" ht="17.100000000000001" customHeight="1" x14ac:dyDescent="0.25">
      <c r="A92" s="27" t="s">
        <v>144</v>
      </c>
      <c r="B92" s="21" t="s">
        <v>264</v>
      </c>
      <c r="C92" s="22">
        <f t="shared" ref="C92:J92" si="38">+C93</f>
        <v>3300000</v>
      </c>
      <c r="D92" s="22">
        <f t="shared" si="38"/>
        <v>0</v>
      </c>
      <c r="E92" s="22">
        <f t="shared" si="38"/>
        <v>0</v>
      </c>
      <c r="F92" s="22">
        <f t="shared" si="38"/>
        <v>3300000</v>
      </c>
      <c r="G92" s="22">
        <f t="shared" si="38"/>
        <v>0</v>
      </c>
      <c r="H92" s="22">
        <f t="shared" si="38"/>
        <v>0</v>
      </c>
      <c r="I92" s="22">
        <f t="shared" si="38"/>
        <v>0</v>
      </c>
      <c r="J92" s="22">
        <f t="shared" si="38"/>
        <v>0</v>
      </c>
    </row>
    <row r="93" spans="1:10" ht="17.100000000000001" customHeight="1" x14ac:dyDescent="0.25">
      <c r="A93" s="28" t="s">
        <v>28</v>
      </c>
      <c r="B93" s="21" t="s">
        <v>264</v>
      </c>
      <c r="C93" s="22">
        <f>+SUM(D93:J93)</f>
        <v>3300000</v>
      </c>
      <c r="D93" s="22">
        <f>+SUMIF('TOTAL RECURSOS 2016'!$P:$P,CONCATENATE("O001",$A93,1,$F$8),'TOTAL RECURSOS 2016'!$N:$N)</f>
        <v>0</v>
      </c>
      <c r="E93" s="22">
        <f>+SUMIF('TOTAL RECURSOS 2016'!$P:$P,CONCATENATE("M001",$A93,1,$F$8),'TOTAL RECURSOS 2016'!$N:$N)</f>
        <v>0</v>
      </c>
      <c r="F93" s="22">
        <f>+SUMIF('TOTAL RECURSOS 2016'!$P:$P,CONCATENATE("E006",$A93,1,$F$8),'TOTAL RECURSOS 2016'!$N:$N)</f>
        <v>3300000</v>
      </c>
      <c r="G93" s="22">
        <f>+SUMIF('TOTAL RECURSOS 2016'!$P:$P,CONCATENATE("K024",$A93,1,$G$8),'TOTAL RECURSOS 2016'!$N:$N)</f>
        <v>0</v>
      </c>
      <c r="H93" s="22">
        <f>+SUMIF('TOTAL RECURSOS 2016'!$P:$P,CONCATENATE("O001",$A93,4,$F$8),'TOTAL RECURSOS 2016'!$N:$N)</f>
        <v>0</v>
      </c>
      <c r="I93" s="22">
        <f>+SUMIF('TOTAL RECURSOS 2016'!$P:$P,CONCATENATE("M001",$A93,4,$F$8),'TOTAL RECURSOS 2016'!$N:$N)</f>
        <v>0</v>
      </c>
      <c r="J93" s="22">
        <f>+SUMIF('TOTAL RECURSOS 2016'!$P:$P,CONCATENATE("E006",$A93,4,$F$8),'TOTAL RECURSOS 2016'!$N:$N)</f>
        <v>0</v>
      </c>
    </row>
    <row r="94" spans="1:10" ht="17.100000000000001" customHeight="1" x14ac:dyDescent="0.25">
      <c r="A94" s="27" t="s">
        <v>145</v>
      </c>
      <c r="B94" s="21" t="s">
        <v>265</v>
      </c>
      <c r="C94" s="22">
        <f t="shared" ref="C94:J94" si="39">+C95</f>
        <v>77000</v>
      </c>
      <c r="D94" s="22">
        <f t="shared" si="39"/>
        <v>0</v>
      </c>
      <c r="E94" s="22">
        <f t="shared" si="39"/>
        <v>0</v>
      </c>
      <c r="F94" s="22">
        <f t="shared" si="39"/>
        <v>0</v>
      </c>
      <c r="G94" s="22">
        <f t="shared" si="39"/>
        <v>0</v>
      </c>
      <c r="H94" s="22">
        <f t="shared" si="39"/>
        <v>0</v>
      </c>
      <c r="I94" s="22">
        <f t="shared" si="39"/>
        <v>27000</v>
      </c>
      <c r="J94" s="22">
        <f t="shared" si="39"/>
        <v>50000</v>
      </c>
    </row>
    <row r="95" spans="1:10" ht="17.100000000000001" customHeight="1" x14ac:dyDescent="0.25">
      <c r="A95" s="28" t="s">
        <v>84</v>
      </c>
      <c r="B95" s="21" t="s">
        <v>265</v>
      </c>
      <c r="C95" s="22">
        <f>+SUM(D95:J95)</f>
        <v>77000</v>
      </c>
      <c r="D95" s="22">
        <f>+SUMIF('TOTAL RECURSOS 2016'!$P:$P,CONCATENATE("O001",$A95,1,$F$8),'TOTAL RECURSOS 2016'!$N:$N)</f>
        <v>0</v>
      </c>
      <c r="E95" s="22">
        <f>+SUMIF('TOTAL RECURSOS 2016'!$P:$P,CONCATENATE("M001",$A95,1,$F$8),'TOTAL RECURSOS 2016'!$N:$N)</f>
        <v>0</v>
      </c>
      <c r="F95" s="22">
        <f>+SUMIF('TOTAL RECURSOS 2016'!$P:$P,CONCATENATE("E006",$A95,1,$F$8),'TOTAL RECURSOS 2016'!$N:$N)</f>
        <v>0</v>
      </c>
      <c r="G95" s="22">
        <f>+SUMIF('TOTAL RECURSOS 2016'!$P:$P,CONCATENATE("K024",$A95,1,$G$8),'TOTAL RECURSOS 2016'!$N:$N)</f>
        <v>0</v>
      </c>
      <c r="H95" s="22">
        <f>+SUMIF('TOTAL RECURSOS 2016'!$P:$P,CONCATENATE("O001",$A95,4,$F$8),'TOTAL RECURSOS 2016'!$N:$N)</f>
        <v>0</v>
      </c>
      <c r="I95" s="22">
        <f>+SUMIF('TOTAL RECURSOS 2016'!$P:$P,CONCATENATE("M001",$A95,4,$F$8),'TOTAL RECURSOS 2016'!$N:$N)</f>
        <v>27000</v>
      </c>
      <c r="J95" s="22">
        <f>+SUMIF('TOTAL RECURSOS 2016'!$P:$P,CONCATENATE("E006",$A95,4,$F$8),'TOTAL RECURSOS 2016'!$N:$N)</f>
        <v>50000</v>
      </c>
    </row>
    <row r="96" spans="1:10" ht="17.100000000000001" customHeight="1" x14ac:dyDescent="0.25">
      <c r="A96" s="27" t="s">
        <v>146</v>
      </c>
      <c r="B96" s="21" t="s">
        <v>266</v>
      </c>
      <c r="C96" s="22">
        <f t="shared" ref="C96:J96" si="40">+C97</f>
        <v>21000</v>
      </c>
      <c r="D96" s="22">
        <f t="shared" si="40"/>
        <v>0</v>
      </c>
      <c r="E96" s="22">
        <f t="shared" si="40"/>
        <v>0</v>
      </c>
      <c r="F96" s="22">
        <f t="shared" si="40"/>
        <v>0</v>
      </c>
      <c r="G96" s="22">
        <f t="shared" si="40"/>
        <v>0</v>
      </c>
      <c r="H96" s="22">
        <f t="shared" si="40"/>
        <v>0</v>
      </c>
      <c r="I96" s="22">
        <f t="shared" si="40"/>
        <v>1000</v>
      </c>
      <c r="J96" s="22">
        <f t="shared" si="40"/>
        <v>20000</v>
      </c>
    </row>
    <row r="97" spans="1:10" ht="17.100000000000001" customHeight="1" x14ac:dyDescent="0.25">
      <c r="A97" s="28" t="s">
        <v>85</v>
      </c>
      <c r="B97" s="21" t="s">
        <v>266</v>
      </c>
      <c r="C97" s="22">
        <f>+SUM(D97:J97)</f>
        <v>21000</v>
      </c>
      <c r="D97" s="22">
        <f>+SUMIF('TOTAL RECURSOS 2016'!$P:$P,CONCATENATE("O001",$A97,1,$F$8),'TOTAL RECURSOS 2016'!$N:$N)</f>
        <v>0</v>
      </c>
      <c r="E97" s="22">
        <f>+SUMIF('TOTAL RECURSOS 2016'!$P:$P,CONCATENATE("M001",$A97,1,$F$8),'TOTAL RECURSOS 2016'!$N:$N)</f>
        <v>0</v>
      </c>
      <c r="F97" s="22">
        <f>+SUMIF('TOTAL RECURSOS 2016'!$P:$P,CONCATENATE("E006",$A97,1,$F$8),'TOTAL RECURSOS 2016'!$N:$N)</f>
        <v>0</v>
      </c>
      <c r="G97" s="22">
        <f>+SUMIF('TOTAL RECURSOS 2016'!$P:$P,CONCATENATE("K024",$A97,1,$G$8),'TOTAL RECURSOS 2016'!$N:$N)</f>
        <v>0</v>
      </c>
      <c r="H97" s="22">
        <f>+SUMIF('TOTAL RECURSOS 2016'!$P:$P,CONCATENATE("O001",$A97,4,$F$8),'TOTAL RECURSOS 2016'!$N:$N)</f>
        <v>0</v>
      </c>
      <c r="I97" s="22">
        <f>+SUMIF('TOTAL RECURSOS 2016'!$P:$P,CONCATENATE("M001",$A97,4,$F$8),'TOTAL RECURSOS 2016'!$N:$N)</f>
        <v>1000</v>
      </c>
      <c r="J97" s="22">
        <f>+SUMIF('TOTAL RECURSOS 2016'!$P:$P,CONCATENATE("E006",$A97,4,$F$8),'TOTAL RECURSOS 2016'!$N:$N)</f>
        <v>20000</v>
      </c>
    </row>
    <row r="98" spans="1:10" ht="17.100000000000001" customHeight="1" x14ac:dyDescent="0.25">
      <c r="A98" s="27" t="s">
        <v>147</v>
      </c>
      <c r="B98" s="21" t="s">
        <v>267</v>
      </c>
      <c r="C98" s="22">
        <f t="shared" ref="C98:J98" si="41">+C99</f>
        <v>3000000</v>
      </c>
      <c r="D98" s="22">
        <f t="shared" si="41"/>
        <v>0</v>
      </c>
      <c r="E98" s="22">
        <f t="shared" si="41"/>
        <v>0</v>
      </c>
      <c r="F98" s="22">
        <f t="shared" si="41"/>
        <v>0</v>
      </c>
      <c r="G98" s="22">
        <f t="shared" si="41"/>
        <v>0</v>
      </c>
      <c r="H98" s="22">
        <f t="shared" si="41"/>
        <v>0</v>
      </c>
      <c r="I98" s="22">
        <f t="shared" si="41"/>
        <v>0</v>
      </c>
      <c r="J98" s="22">
        <f t="shared" si="41"/>
        <v>3000000</v>
      </c>
    </row>
    <row r="99" spans="1:10" ht="17.100000000000001" customHeight="1" x14ac:dyDescent="0.25">
      <c r="A99" s="28" t="s">
        <v>29</v>
      </c>
      <c r="B99" s="21" t="s">
        <v>267</v>
      </c>
      <c r="C99" s="22">
        <f>+SUM(D99:J99)</f>
        <v>3000000</v>
      </c>
      <c r="D99" s="22">
        <f>+SUMIF('TOTAL RECURSOS 2016'!$P:$P,CONCATENATE("O001",$A99,1,$F$8),'TOTAL RECURSOS 2016'!$N:$N)</f>
        <v>0</v>
      </c>
      <c r="E99" s="22">
        <f>+SUMIF('TOTAL RECURSOS 2016'!$P:$P,CONCATENATE("M001",$A99,1,$F$8),'TOTAL RECURSOS 2016'!$N:$N)</f>
        <v>0</v>
      </c>
      <c r="F99" s="22">
        <f>+SUMIF('TOTAL RECURSOS 2016'!$P:$P,CONCATENATE("E006",$A99,1,$F$8),'TOTAL RECURSOS 2016'!$N:$N)</f>
        <v>0</v>
      </c>
      <c r="G99" s="22">
        <f>+SUMIF('TOTAL RECURSOS 2016'!$P:$P,CONCATENATE("K024",$A99,1,$G$8),'TOTAL RECURSOS 2016'!$N:$N)</f>
        <v>0</v>
      </c>
      <c r="H99" s="22">
        <f>+SUMIF('TOTAL RECURSOS 2016'!$P:$P,CONCATENATE("O001",$A99,4,$F$8),'TOTAL RECURSOS 2016'!$N:$N)</f>
        <v>0</v>
      </c>
      <c r="I99" s="22">
        <f>+SUMIF('TOTAL RECURSOS 2016'!$P:$P,CONCATENATE("M001",$A99,4,$F$8),'TOTAL RECURSOS 2016'!$N:$N)</f>
        <v>0</v>
      </c>
      <c r="J99" s="22">
        <f>+SUMIF('TOTAL RECURSOS 2016'!$P:$P,CONCATENATE("E006",$A99,4,$F$8),'TOTAL RECURSOS 2016'!$N:$N)</f>
        <v>3000000</v>
      </c>
    </row>
    <row r="100" spans="1:10" ht="17.100000000000001" customHeight="1" x14ac:dyDescent="0.25">
      <c r="A100" s="27" t="s">
        <v>148</v>
      </c>
      <c r="B100" s="21" t="s">
        <v>268</v>
      </c>
      <c r="C100" s="22">
        <f t="shared" ref="C100:J100" si="42">+C101</f>
        <v>500000</v>
      </c>
      <c r="D100" s="22">
        <f t="shared" si="42"/>
        <v>0</v>
      </c>
      <c r="E100" s="22">
        <f t="shared" si="42"/>
        <v>0</v>
      </c>
      <c r="F100" s="22">
        <f t="shared" si="42"/>
        <v>0</v>
      </c>
      <c r="G100" s="22">
        <f t="shared" si="42"/>
        <v>0</v>
      </c>
      <c r="H100" s="22">
        <f t="shared" si="42"/>
        <v>0</v>
      </c>
      <c r="I100" s="22">
        <f t="shared" si="42"/>
        <v>0</v>
      </c>
      <c r="J100" s="22">
        <f t="shared" si="42"/>
        <v>500000</v>
      </c>
    </row>
    <row r="101" spans="1:10" ht="17.100000000000001" customHeight="1" x14ac:dyDescent="0.25">
      <c r="A101" s="28" t="s">
        <v>30</v>
      </c>
      <c r="B101" s="21" t="s">
        <v>268</v>
      </c>
      <c r="C101" s="22">
        <f>+SUM(D101:J101)</f>
        <v>500000</v>
      </c>
      <c r="D101" s="22">
        <f>+SUMIF('TOTAL RECURSOS 2016'!$P:$P,CONCATENATE("O001",$A101,1,$F$8),'TOTAL RECURSOS 2016'!$N:$N)</f>
        <v>0</v>
      </c>
      <c r="E101" s="22">
        <f>+SUMIF('TOTAL RECURSOS 2016'!$P:$P,CONCATENATE("M001",$A101,1,$F$8),'TOTAL RECURSOS 2016'!$N:$N)</f>
        <v>0</v>
      </c>
      <c r="F101" s="22">
        <f>+SUMIF('TOTAL RECURSOS 2016'!$P:$P,CONCATENATE("E006",$A101,1,$F$8),'TOTAL RECURSOS 2016'!$N:$N)</f>
        <v>0</v>
      </c>
      <c r="G101" s="22">
        <f>+SUMIF('TOTAL RECURSOS 2016'!$P:$P,CONCATENATE("K024",$A101,1,$G$8),'TOTAL RECURSOS 2016'!$N:$N)</f>
        <v>0</v>
      </c>
      <c r="H101" s="22">
        <f>+SUMIF('TOTAL RECURSOS 2016'!$P:$P,CONCATENATE("O001",$A101,4,$F$8),'TOTAL RECURSOS 2016'!$N:$N)</f>
        <v>0</v>
      </c>
      <c r="I101" s="22">
        <f>+SUMIF('TOTAL RECURSOS 2016'!$P:$P,CONCATENATE("M001",$A101,4,$F$8),'TOTAL RECURSOS 2016'!$N:$N)</f>
        <v>0</v>
      </c>
      <c r="J101" s="22">
        <f>+SUMIF('TOTAL RECURSOS 2016'!$P:$P,CONCATENATE("E006",$A101,4,$F$8),'TOTAL RECURSOS 2016'!$N:$N)</f>
        <v>500000</v>
      </c>
    </row>
    <row r="102" spans="1:10" s="9" customFormat="1" ht="17.100000000000001" customHeight="1" x14ac:dyDescent="0.2">
      <c r="A102" s="26">
        <v>2600</v>
      </c>
      <c r="B102" s="19" t="s">
        <v>269</v>
      </c>
      <c r="C102" s="20">
        <f t="shared" ref="C102:J102" si="43">+C103</f>
        <v>1728000</v>
      </c>
      <c r="D102" s="20">
        <f t="shared" si="43"/>
        <v>0</v>
      </c>
      <c r="E102" s="20">
        <f t="shared" si="43"/>
        <v>0</v>
      </c>
      <c r="F102" s="20">
        <f t="shared" si="43"/>
        <v>0</v>
      </c>
      <c r="G102" s="20">
        <f t="shared" si="43"/>
        <v>0</v>
      </c>
      <c r="H102" s="20">
        <f t="shared" si="43"/>
        <v>11000</v>
      </c>
      <c r="I102" s="20">
        <f t="shared" si="43"/>
        <v>67000</v>
      </c>
      <c r="J102" s="20">
        <f t="shared" si="43"/>
        <v>1650000</v>
      </c>
    </row>
    <row r="103" spans="1:10" ht="17.100000000000001" customHeight="1" x14ac:dyDescent="0.25">
      <c r="A103" s="27" t="s">
        <v>149</v>
      </c>
      <c r="B103" s="21" t="s">
        <v>270</v>
      </c>
      <c r="C103" s="22">
        <f t="shared" ref="C103:J103" si="44">+SUM(C104:C106)</f>
        <v>1728000</v>
      </c>
      <c r="D103" s="22">
        <f t="shared" si="44"/>
        <v>0</v>
      </c>
      <c r="E103" s="22">
        <f t="shared" si="44"/>
        <v>0</v>
      </c>
      <c r="F103" s="22">
        <f t="shared" si="44"/>
        <v>0</v>
      </c>
      <c r="G103" s="22">
        <f t="shared" si="44"/>
        <v>0</v>
      </c>
      <c r="H103" s="22">
        <f t="shared" si="44"/>
        <v>11000</v>
      </c>
      <c r="I103" s="22">
        <f t="shared" si="44"/>
        <v>67000</v>
      </c>
      <c r="J103" s="22">
        <f t="shared" si="44"/>
        <v>1650000</v>
      </c>
    </row>
    <row r="104" spans="1:10" ht="17.100000000000001" customHeight="1" x14ac:dyDescent="0.25">
      <c r="A104" s="28" t="s">
        <v>17</v>
      </c>
      <c r="B104" s="29" t="s">
        <v>271</v>
      </c>
      <c r="C104" s="22">
        <f>+SUM(D104:J104)</f>
        <v>1228000</v>
      </c>
      <c r="D104" s="22">
        <f>+SUMIF('TOTAL RECURSOS 2016'!$P:$P,CONCATENATE("O001",$A104,1,$F$8),'TOTAL RECURSOS 2016'!$N:$N)</f>
        <v>0</v>
      </c>
      <c r="E104" s="22">
        <f>+SUMIF('TOTAL RECURSOS 2016'!$P:$P,CONCATENATE("M001",$A104,1,$F$8),'TOTAL RECURSOS 2016'!$N:$N)</f>
        <v>0</v>
      </c>
      <c r="F104" s="22">
        <f>+SUMIF('TOTAL RECURSOS 2016'!$P:$P,CONCATENATE("E006",$A104,1,$F$8),'TOTAL RECURSOS 2016'!$N:$N)</f>
        <v>0</v>
      </c>
      <c r="G104" s="22">
        <f>+SUMIF('TOTAL RECURSOS 2016'!$P:$P,CONCATENATE("K024",$A104,1,$G$8),'TOTAL RECURSOS 2016'!$N:$N)</f>
        <v>0</v>
      </c>
      <c r="H104" s="22">
        <f>+SUMIF('TOTAL RECURSOS 2016'!$P:$P,CONCATENATE("O001",$A104,4,$F$8),'TOTAL RECURSOS 2016'!$N:$N)</f>
        <v>11000</v>
      </c>
      <c r="I104" s="22">
        <f>+SUMIF('TOTAL RECURSOS 2016'!$P:$P,CONCATENATE("M001",$A104,4,$F$8),'TOTAL RECURSOS 2016'!$N:$N)</f>
        <v>67000</v>
      </c>
      <c r="J104" s="22">
        <f>+SUMIF('TOTAL RECURSOS 2016'!$P:$P,CONCATENATE("E006",$A104,4,$F$8),'TOTAL RECURSOS 2016'!$N:$N)</f>
        <v>1150000</v>
      </c>
    </row>
    <row r="105" spans="1:10" ht="17.100000000000001" customHeight="1" x14ac:dyDescent="0.25">
      <c r="A105" s="28" t="s">
        <v>86</v>
      </c>
      <c r="B105" s="29" t="s">
        <v>271</v>
      </c>
      <c r="C105" s="22">
        <f>+SUM(D105:J105)</f>
        <v>0</v>
      </c>
      <c r="D105" s="22">
        <f>+SUMIF('TOTAL RECURSOS 2016'!$P:$P,CONCATENATE("O001",$A105,1,$F$8),'TOTAL RECURSOS 2016'!$N:$N)</f>
        <v>0</v>
      </c>
      <c r="E105" s="22">
        <f>+SUMIF('TOTAL RECURSOS 2016'!$P:$P,CONCATENATE("M001",$A105,1,$F$8),'TOTAL RECURSOS 2016'!$N:$N)</f>
        <v>0</v>
      </c>
      <c r="F105" s="22">
        <f>+SUMIF('TOTAL RECURSOS 2016'!$P:$P,CONCATENATE("E006",$A105,1,$F$8),'TOTAL RECURSOS 2016'!$N:$N)</f>
        <v>0</v>
      </c>
      <c r="G105" s="22">
        <f>+SUMIF('TOTAL RECURSOS 2016'!$P:$P,CONCATENATE("K024",$A105,1,$G$8),'TOTAL RECURSOS 2016'!$N:$N)</f>
        <v>0</v>
      </c>
      <c r="H105" s="22">
        <f>+SUMIF('TOTAL RECURSOS 2016'!$P:$P,CONCATENATE("O001",$A105,4,$F$8),'TOTAL RECURSOS 2016'!$N:$N)</f>
        <v>0</v>
      </c>
      <c r="I105" s="22">
        <f>+SUMIF('TOTAL RECURSOS 2016'!$P:$P,CONCATENATE("M001",$A105,4,$F$8),'TOTAL RECURSOS 2016'!$N:$N)</f>
        <v>0</v>
      </c>
      <c r="J105" s="22">
        <f>+SUMIF('TOTAL RECURSOS 2016'!$P:$P,CONCATENATE("E006",$A105,4,$F$8),'TOTAL RECURSOS 2016'!$N:$N)</f>
        <v>0</v>
      </c>
    </row>
    <row r="106" spans="1:10" ht="17.100000000000001" customHeight="1" x14ac:dyDescent="0.25">
      <c r="A106" s="28" t="s">
        <v>31</v>
      </c>
      <c r="B106" s="30" t="s">
        <v>272</v>
      </c>
      <c r="C106" s="22">
        <f>+SUM(D106:J106)</f>
        <v>500000</v>
      </c>
      <c r="D106" s="22">
        <f>+SUMIF('TOTAL RECURSOS 2016'!$P:$P,CONCATENATE("O001",$A106,1,$F$8),'TOTAL RECURSOS 2016'!$N:$N)</f>
        <v>0</v>
      </c>
      <c r="E106" s="22">
        <f>+SUMIF('TOTAL RECURSOS 2016'!$P:$P,CONCATENATE("M001",$A106,1,$F$8),'TOTAL RECURSOS 2016'!$N:$N)</f>
        <v>0</v>
      </c>
      <c r="F106" s="22">
        <f>+SUMIF('TOTAL RECURSOS 2016'!$P:$P,CONCATENATE("E006",$A106,1,$F$8),'TOTAL RECURSOS 2016'!$N:$N)</f>
        <v>0</v>
      </c>
      <c r="G106" s="22">
        <f>+SUMIF('TOTAL RECURSOS 2016'!$P:$P,CONCATENATE("K024",$A106,1,$G$8),'TOTAL RECURSOS 2016'!$N:$N)</f>
        <v>0</v>
      </c>
      <c r="H106" s="22">
        <f>+SUMIF('TOTAL RECURSOS 2016'!$P:$P,CONCATENATE("O001",$A106,4,$F$8),'TOTAL RECURSOS 2016'!$N:$N)</f>
        <v>0</v>
      </c>
      <c r="I106" s="22">
        <f>+SUMIF('TOTAL RECURSOS 2016'!$P:$P,CONCATENATE("M001",$A106,4,$F$8),'TOTAL RECURSOS 2016'!$N:$N)</f>
        <v>0</v>
      </c>
      <c r="J106" s="22">
        <f>+SUMIF('TOTAL RECURSOS 2016'!$P:$P,CONCATENATE("E006",$A106,4,$F$8),'TOTAL RECURSOS 2016'!$N:$N)</f>
        <v>500000</v>
      </c>
    </row>
    <row r="107" spans="1:10" s="9" customFormat="1" ht="17.100000000000001" customHeight="1" x14ac:dyDescent="0.2">
      <c r="A107" s="26">
        <v>2700</v>
      </c>
      <c r="B107" s="19" t="s">
        <v>273</v>
      </c>
      <c r="C107" s="20">
        <f t="shared" ref="C107:J107" si="45">+C108+C110+C112+C114</f>
        <v>679000</v>
      </c>
      <c r="D107" s="20">
        <f t="shared" si="45"/>
        <v>0</v>
      </c>
      <c r="E107" s="20">
        <f t="shared" si="45"/>
        <v>0</v>
      </c>
      <c r="F107" s="20">
        <f t="shared" si="45"/>
        <v>0</v>
      </c>
      <c r="G107" s="20">
        <f t="shared" si="45"/>
        <v>0</v>
      </c>
      <c r="H107" s="20">
        <f t="shared" si="45"/>
        <v>0</v>
      </c>
      <c r="I107" s="20">
        <f t="shared" si="45"/>
        <v>24000</v>
      </c>
      <c r="J107" s="20">
        <f t="shared" si="45"/>
        <v>655000</v>
      </c>
    </row>
    <row r="108" spans="1:10" ht="17.100000000000001" customHeight="1" x14ac:dyDescent="0.25">
      <c r="A108" s="27" t="s">
        <v>150</v>
      </c>
      <c r="B108" s="21" t="s">
        <v>274</v>
      </c>
      <c r="C108" s="22">
        <f t="shared" ref="C108:J108" si="46">+C109</f>
        <v>200000</v>
      </c>
      <c r="D108" s="22">
        <f t="shared" si="46"/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200000</v>
      </c>
    </row>
    <row r="109" spans="1:10" ht="17.100000000000001" customHeight="1" x14ac:dyDescent="0.25">
      <c r="A109" s="28" t="s">
        <v>87</v>
      </c>
      <c r="B109" s="21" t="s">
        <v>274</v>
      </c>
      <c r="C109" s="22">
        <f>+SUM(D109:J109)</f>
        <v>200000</v>
      </c>
      <c r="D109" s="22">
        <f>+SUMIF('TOTAL RECURSOS 2016'!$P:$P,CONCATENATE("O001",$A109,1,$F$8),'TOTAL RECURSOS 2016'!$N:$N)</f>
        <v>0</v>
      </c>
      <c r="E109" s="22">
        <f>+SUMIF('TOTAL RECURSOS 2016'!$P:$P,CONCATENATE("M001",$A109,1,$F$8),'TOTAL RECURSOS 2016'!$N:$N)</f>
        <v>0</v>
      </c>
      <c r="F109" s="22">
        <f>+SUMIF('TOTAL RECURSOS 2016'!$P:$P,CONCATENATE("E006",$A109,1,$F$8),'TOTAL RECURSOS 2016'!$N:$N)</f>
        <v>0</v>
      </c>
      <c r="G109" s="22">
        <f>+SUMIF('TOTAL RECURSOS 2016'!$P:$P,CONCATENATE("K024",$A109,1,$G$8),'TOTAL RECURSOS 2016'!$N:$N)</f>
        <v>0</v>
      </c>
      <c r="H109" s="22">
        <f>+SUMIF('TOTAL RECURSOS 2016'!$P:$P,CONCATENATE("O001",$A109,4,$F$8),'TOTAL RECURSOS 2016'!$N:$N)</f>
        <v>0</v>
      </c>
      <c r="I109" s="22">
        <f>+SUMIF('TOTAL RECURSOS 2016'!$P:$P,CONCATENATE("M001",$A109,4,$F$8),'TOTAL RECURSOS 2016'!$N:$N)</f>
        <v>0</v>
      </c>
      <c r="J109" s="22">
        <f>+SUMIF('TOTAL RECURSOS 2016'!$P:$P,CONCATENATE("E006",$A109,4,$F$8),'TOTAL RECURSOS 2016'!$N:$N)</f>
        <v>200000</v>
      </c>
    </row>
    <row r="110" spans="1:10" ht="17.100000000000001" customHeight="1" x14ac:dyDescent="0.25">
      <c r="A110" s="27" t="s">
        <v>151</v>
      </c>
      <c r="B110" s="21" t="s">
        <v>275</v>
      </c>
      <c r="C110" s="22">
        <f t="shared" ref="C110:J110" si="47">+C111</f>
        <v>402000</v>
      </c>
      <c r="D110" s="22">
        <f t="shared" si="47"/>
        <v>0</v>
      </c>
      <c r="E110" s="22">
        <f t="shared" si="47"/>
        <v>0</v>
      </c>
      <c r="F110" s="22">
        <f t="shared" si="47"/>
        <v>0</v>
      </c>
      <c r="G110" s="22">
        <f t="shared" si="47"/>
        <v>0</v>
      </c>
      <c r="H110" s="22">
        <f t="shared" si="47"/>
        <v>0</v>
      </c>
      <c r="I110" s="22">
        <f t="shared" si="47"/>
        <v>2000</v>
      </c>
      <c r="J110" s="22">
        <f t="shared" si="47"/>
        <v>400000</v>
      </c>
    </row>
    <row r="111" spans="1:10" ht="17.100000000000001" customHeight="1" x14ac:dyDescent="0.25">
      <c r="A111" s="28" t="s">
        <v>88</v>
      </c>
      <c r="B111" s="21" t="s">
        <v>276</v>
      </c>
      <c r="C111" s="22">
        <f>+SUM(D111:J111)</f>
        <v>402000</v>
      </c>
      <c r="D111" s="22">
        <f>+SUMIF('TOTAL RECURSOS 2016'!$P:$P,CONCATENATE("O001",$A111,1,$F$8),'TOTAL RECURSOS 2016'!$N:$N)</f>
        <v>0</v>
      </c>
      <c r="E111" s="22">
        <f>+SUMIF('TOTAL RECURSOS 2016'!$P:$P,CONCATENATE("M001",$A111,1,$F$8),'TOTAL RECURSOS 2016'!$N:$N)</f>
        <v>0</v>
      </c>
      <c r="F111" s="22">
        <f>+SUMIF('TOTAL RECURSOS 2016'!$P:$P,CONCATENATE("E006",$A111,1,$F$8),'TOTAL RECURSOS 2016'!$N:$N)</f>
        <v>0</v>
      </c>
      <c r="G111" s="22">
        <f>+SUMIF('TOTAL RECURSOS 2016'!$P:$P,CONCATENATE("K024",$A111,1,$G$8),'TOTAL RECURSOS 2016'!$N:$N)</f>
        <v>0</v>
      </c>
      <c r="H111" s="22">
        <f>+SUMIF('TOTAL RECURSOS 2016'!$P:$P,CONCATENATE("O001",$A111,4,$F$8),'TOTAL RECURSOS 2016'!$N:$N)</f>
        <v>0</v>
      </c>
      <c r="I111" s="22">
        <f>+SUMIF('TOTAL RECURSOS 2016'!$P:$P,CONCATENATE("M001",$A111,4,$F$8),'TOTAL RECURSOS 2016'!$N:$N)</f>
        <v>2000</v>
      </c>
      <c r="J111" s="22">
        <f>+SUMIF('TOTAL RECURSOS 2016'!$P:$P,CONCATENATE("E006",$A111,4,$F$8),'TOTAL RECURSOS 2016'!$N:$N)</f>
        <v>400000</v>
      </c>
    </row>
    <row r="112" spans="1:10" ht="17.100000000000001" customHeight="1" x14ac:dyDescent="0.25">
      <c r="A112" s="27" t="s">
        <v>152</v>
      </c>
      <c r="B112" s="21" t="s">
        <v>277</v>
      </c>
      <c r="C112" s="22">
        <f t="shared" ref="C112:J112" si="48">+C113</f>
        <v>73000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22000</v>
      </c>
      <c r="J112" s="22">
        <f t="shared" si="48"/>
        <v>51000</v>
      </c>
    </row>
    <row r="113" spans="1:10" ht="17.100000000000001" customHeight="1" x14ac:dyDescent="0.25">
      <c r="A113" s="28" t="s">
        <v>64</v>
      </c>
      <c r="B113" s="21" t="s">
        <v>277</v>
      </c>
      <c r="C113" s="22">
        <f>+SUM(D113:J113)</f>
        <v>73000</v>
      </c>
      <c r="D113" s="22">
        <f>+SUMIF('TOTAL RECURSOS 2016'!$P:$P,CONCATENATE("O001",$A113,1,$F$8),'TOTAL RECURSOS 2016'!$N:$N)</f>
        <v>0</v>
      </c>
      <c r="E113" s="22">
        <f>+SUMIF('TOTAL RECURSOS 2016'!$P:$P,CONCATENATE("M001",$A113,1,$F$8),'TOTAL RECURSOS 2016'!$N:$N)</f>
        <v>0</v>
      </c>
      <c r="F113" s="22">
        <f>+SUMIF('TOTAL RECURSOS 2016'!$P:$P,CONCATENATE("E006",$A113,1,$F$8),'TOTAL RECURSOS 2016'!$N:$N)</f>
        <v>0</v>
      </c>
      <c r="G113" s="22">
        <f>+SUMIF('TOTAL RECURSOS 2016'!$P:$P,CONCATENATE("K024",$A113,1,$G$8),'TOTAL RECURSOS 2016'!$N:$N)</f>
        <v>0</v>
      </c>
      <c r="H113" s="22">
        <f>+SUMIF('TOTAL RECURSOS 2016'!$P:$P,CONCATENATE("O001",$A113,4,$F$8),'TOTAL RECURSOS 2016'!$N:$N)</f>
        <v>0</v>
      </c>
      <c r="I113" s="22">
        <f>+SUMIF('TOTAL RECURSOS 2016'!$P:$P,CONCATENATE("M001",$A113,4,$F$8),'TOTAL RECURSOS 2016'!$N:$N)</f>
        <v>22000</v>
      </c>
      <c r="J113" s="22">
        <f>+SUMIF('TOTAL RECURSOS 2016'!$P:$P,CONCATENATE("E006",$A113,4,$F$8),'TOTAL RECURSOS 2016'!$N:$N)</f>
        <v>51000</v>
      </c>
    </row>
    <row r="114" spans="1:10" ht="17.100000000000001" customHeight="1" x14ac:dyDescent="0.25">
      <c r="A114" s="27">
        <v>274</v>
      </c>
      <c r="B114" s="21" t="s">
        <v>454</v>
      </c>
      <c r="C114" s="22">
        <f t="shared" ref="C114:J114" si="49">+C115</f>
        <v>4000</v>
      </c>
      <c r="D114" s="22">
        <f t="shared" si="49"/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4000</v>
      </c>
    </row>
    <row r="115" spans="1:10" ht="17.100000000000001" customHeight="1" x14ac:dyDescent="0.25">
      <c r="A115" s="28">
        <v>27401</v>
      </c>
      <c r="B115" s="21" t="s">
        <v>454</v>
      </c>
      <c r="C115" s="22">
        <f>+SUM(D115:J115)</f>
        <v>4000</v>
      </c>
      <c r="D115" s="22">
        <f>+SUMIF('TOTAL RECURSOS 2016'!$P:$P,CONCATENATE("O001",$A115,1,$F$8),'TOTAL RECURSOS 2016'!$N:$N)</f>
        <v>0</v>
      </c>
      <c r="E115" s="22">
        <f>+SUMIF('TOTAL RECURSOS 2016'!$P:$P,CONCATENATE("M001",$A115,1,$F$8),'TOTAL RECURSOS 2016'!$N:$N)</f>
        <v>0</v>
      </c>
      <c r="F115" s="22">
        <f>+SUMIF('TOTAL RECURSOS 2016'!$P:$P,CONCATENATE("E006",$A115,1,$F$8),'TOTAL RECURSOS 2016'!$N:$N)</f>
        <v>0</v>
      </c>
      <c r="G115" s="22">
        <f>+SUMIF('TOTAL RECURSOS 2016'!$P:$P,CONCATENATE("K024",$A115,1,$G$8),'TOTAL RECURSOS 2016'!$N:$N)</f>
        <v>0</v>
      </c>
      <c r="H115" s="22">
        <f>+SUMIF('TOTAL RECURSOS 2016'!$P:$P,CONCATENATE("O001",$A115,4,$F$8),'TOTAL RECURSOS 2016'!$N:$N)</f>
        <v>0</v>
      </c>
      <c r="I115" s="22">
        <f>+SUMIF('TOTAL RECURSOS 2016'!$P:$P,CONCATENATE("M001",$A115,4,$F$8),'TOTAL RECURSOS 2016'!$N:$N)</f>
        <v>0</v>
      </c>
      <c r="J115" s="22">
        <f>+SUMIF('TOTAL RECURSOS 2016'!$P:$P,CONCATENATE("E006",$A115,4,$F$8),'TOTAL RECURSOS 2016'!$N:$N)</f>
        <v>4000</v>
      </c>
    </row>
    <row r="116" spans="1:10" s="9" customFormat="1" ht="17.100000000000001" customHeight="1" x14ac:dyDescent="0.2">
      <c r="A116" s="26">
        <v>2900</v>
      </c>
      <c r="B116" s="19" t="s">
        <v>278</v>
      </c>
      <c r="C116" s="20">
        <f t="shared" ref="C116:J116" si="50">+C117+C119+C121+C123+C125+C127+C129</f>
        <v>4613000</v>
      </c>
      <c r="D116" s="20">
        <f t="shared" si="50"/>
        <v>0</v>
      </c>
      <c r="E116" s="20">
        <f t="shared" si="50"/>
        <v>0</v>
      </c>
      <c r="F116" s="20">
        <f t="shared" si="50"/>
        <v>200000</v>
      </c>
      <c r="G116" s="20">
        <f t="shared" si="50"/>
        <v>0</v>
      </c>
      <c r="H116" s="20">
        <f t="shared" si="50"/>
        <v>0</v>
      </c>
      <c r="I116" s="20">
        <f t="shared" si="50"/>
        <v>0</v>
      </c>
      <c r="J116" s="20">
        <f t="shared" si="50"/>
        <v>4413000</v>
      </c>
    </row>
    <row r="117" spans="1:10" ht="17.100000000000001" customHeight="1" x14ac:dyDescent="0.25">
      <c r="A117" s="27" t="s">
        <v>153</v>
      </c>
      <c r="B117" s="21" t="s">
        <v>279</v>
      </c>
      <c r="C117" s="22">
        <f t="shared" ref="C117:J117" si="51">+C118</f>
        <v>700000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700000</v>
      </c>
    </row>
    <row r="118" spans="1:10" ht="17.100000000000001" customHeight="1" x14ac:dyDescent="0.25">
      <c r="A118" s="28" t="s">
        <v>32</v>
      </c>
      <c r="B118" s="21" t="s">
        <v>279</v>
      </c>
      <c r="C118" s="22">
        <f>+SUM(D118:J118)</f>
        <v>700000</v>
      </c>
      <c r="D118" s="22">
        <f>+SUMIF('TOTAL RECURSOS 2016'!$P:$P,CONCATENATE("O001",$A118,1,$F$8),'TOTAL RECURSOS 2016'!$N:$N)</f>
        <v>0</v>
      </c>
      <c r="E118" s="22">
        <f>+SUMIF('TOTAL RECURSOS 2016'!$P:$P,CONCATENATE("M001",$A118,1,$F$8),'TOTAL RECURSOS 2016'!$N:$N)</f>
        <v>0</v>
      </c>
      <c r="F118" s="22">
        <f>+SUMIF('TOTAL RECURSOS 2016'!$P:$P,CONCATENATE("E006",$A118,1,$F$8),'TOTAL RECURSOS 2016'!$N:$N)</f>
        <v>0</v>
      </c>
      <c r="G118" s="22">
        <f>+SUMIF('TOTAL RECURSOS 2016'!$P:$P,CONCATENATE("K024",$A118,1,$G$8),'TOTAL RECURSOS 2016'!$N:$N)</f>
        <v>0</v>
      </c>
      <c r="H118" s="22">
        <f>+SUMIF('TOTAL RECURSOS 2016'!$P:$P,CONCATENATE("O001",$A118,4,$F$8),'TOTAL RECURSOS 2016'!$N:$N)</f>
        <v>0</v>
      </c>
      <c r="I118" s="22">
        <f>+SUMIF('TOTAL RECURSOS 2016'!$P:$P,CONCATENATE("M001",$A118,4,$F$8),'TOTAL RECURSOS 2016'!$N:$N)</f>
        <v>0</v>
      </c>
      <c r="J118" s="22">
        <f>+SUMIF('TOTAL RECURSOS 2016'!$P:$P,CONCATENATE("E006",$A118,4,$F$8),'TOTAL RECURSOS 2016'!$N:$N)</f>
        <v>700000</v>
      </c>
    </row>
    <row r="119" spans="1:10" ht="17.100000000000001" customHeight="1" x14ac:dyDescent="0.25">
      <c r="A119" s="27" t="s">
        <v>154</v>
      </c>
      <c r="B119" s="21" t="s">
        <v>280</v>
      </c>
      <c r="C119" s="22">
        <f t="shared" ref="C119:J119" si="52">+C120</f>
        <v>91000</v>
      </c>
      <c r="D119" s="22">
        <f t="shared" si="52"/>
        <v>0</v>
      </c>
      <c r="E119" s="22">
        <f t="shared" si="52"/>
        <v>0</v>
      </c>
      <c r="F119" s="22">
        <f t="shared" si="52"/>
        <v>0</v>
      </c>
      <c r="G119" s="22">
        <f t="shared" si="52"/>
        <v>0</v>
      </c>
      <c r="H119" s="22">
        <f t="shared" si="52"/>
        <v>0</v>
      </c>
      <c r="I119" s="22">
        <f t="shared" si="52"/>
        <v>0</v>
      </c>
      <c r="J119" s="22">
        <f t="shared" si="52"/>
        <v>91000</v>
      </c>
    </row>
    <row r="120" spans="1:10" ht="17.100000000000001" customHeight="1" x14ac:dyDescent="0.25">
      <c r="A120" s="28" t="s">
        <v>33</v>
      </c>
      <c r="B120" s="21" t="s">
        <v>280</v>
      </c>
      <c r="C120" s="22">
        <f>+SUM(D120:J120)</f>
        <v>91000</v>
      </c>
      <c r="D120" s="22">
        <f>+SUMIF('TOTAL RECURSOS 2016'!$P:$P,CONCATENATE("O001",$A120,1,$F$8),'TOTAL RECURSOS 2016'!$N:$N)</f>
        <v>0</v>
      </c>
      <c r="E120" s="22">
        <f>+SUMIF('TOTAL RECURSOS 2016'!$P:$P,CONCATENATE("M001",$A120,1,$F$8),'TOTAL RECURSOS 2016'!$N:$N)</f>
        <v>0</v>
      </c>
      <c r="F120" s="22">
        <f>+SUMIF('TOTAL RECURSOS 2016'!$P:$P,CONCATENATE("E006",$A120,1,$F$8),'TOTAL RECURSOS 2016'!$N:$N)</f>
        <v>0</v>
      </c>
      <c r="G120" s="22">
        <f>+SUMIF('TOTAL RECURSOS 2016'!$P:$P,CONCATENATE("K024",$A120,1,$G$8),'TOTAL RECURSOS 2016'!$N:$N)</f>
        <v>0</v>
      </c>
      <c r="H120" s="22">
        <f>+SUMIF('TOTAL RECURSOS 2016'!$P:$P,CONCATENATE("O001",$A120,4,$F$8),'TOTAL RECURSOS 2016'!$N:$N)</f>
        <v>0</v>
      </c>
      <c r="I120" s="22">
        <f>+SUMIF('TOTAL RECURSOS 2016'!$P:$P,CONCATENATE("M001",$A120,4,$F$8),'TOTAL RECURSOS 2016'!$N:$N)</f>
        <v>0</v>
      </c>
      <c r="J120" s="22">
        <f>+SUMIF('TOTAL RECURSOS 2016'!$P:$P,CONCATENATE("E006",$A120,4,$F$8),'TOTAL RECURSOS 2016'!$N:$N)</f>
        <v>91000</v>
      </c>
    </row>
    <row r="121" spans="1:10" ht="17.100000000000001" customHeight="1" x14ac:dyDescent="0.25">
      <c r="A121" s="27" t="s">
        <v>155</v>
      </c>
      <c r="B121" s="21" t="s">
        <v>281</v>
      </c>
      <c r="C121" s="22">
        <f t="shared" ref="C121:J121" si="53">+C122</f>
        <v>1000000</v>
      </c>
      <c r="D121" s="22">
        <f t="shared" si="53"/>
        <v>0</v>
      </c>
      <c r="E121" s="22">
        <f t="shared" si="53"/>
        <v>0</v>
      </c>
      <c r="F121" s="22">
        <f t="shared" si="53"/>
        <v>0</v>
      </c>
      <c r="G121" s="22">
        <f t="shared" si="53"/>
        <v>0</v>
      </c>
      <c r="H121" s="22">
        <f t="shared" si="53"/>
        <v>0</v>
      </c>
      <c r="I121" s="22">
        <f t="shared" si="53"/>
        <v>0</v>
      </c>
      <c r="J121" s="22">
        <f t="shared" si="53"/>
        <v>1000000</v>
      </c>
    </row>
    <row r="122" spans="1:10" ht="17.100000000000001" customHeight="1" x14ac:dyDescent="0.25">
      <c r="A122" s="28" t="s">
        <v>34</v>
      </c>
      <c r="B122" s="21" t="s">
        <v>282</v>
      </c>
      <c r="C122" s="22">
        <f>+SUM(D122:J122)</f>
        <v>1000000</v>
      </c>
      <c r="D122" s="22">
        <f>+SUMIF('TOTAL RECURSOS 2016'!$P:$P,CONCATENATE("O001",$A122,1,$F$8),'TOTAL RECURSOS 2016'!$N:$N)</f>
        <v>0</v>
      </c>
      <c r="E122" s="22">
        <f>+SUMIF('TOTAL RECURSOS 2016'!$P:$P,CONCATENATE("M001",$A122,1,$F$8),'TOTAL RECURSOS 2016'!$N:$N)</f>
        <v>0</v>
      </c>
      <c r="F122" s="22">
        <f>+SUMIF('TOTAL RECURSOS 2016'!$P:$P,CONCATENATE("E006",$A122,1,$F$8),'TOTAL RECURSOS 2016'!$N:$N)</f>
        <v>0</v>
      </c>
      <c r="G122" s="22">
        <f>+SUMIF('TOTAL RECURSOS 2016'!$P:$P,CONCATENATE("K024",$A122,1,$G$8),'TOTAL RECURSOS 2016'!$N:$N)</f>
        <v>0</v>
      </c>
      <c r="H122" s="22">
        <f>+SUMIF('TOTAL RECURSOS 2016'!$P:$P,CONCATENATE("O001",$A122,4,$F$8),'TOTAL RECURSOS 2016'!$N:$N)</f>
        <v>0</v>
      </c>
      <c r="I122" s="22">
        <f>+SUMIF('TOTAL RECURSOS 2016'!$P:$P,CONCATENATE("M001",$A122,4,$F$8),'TOTAL RECURSOS 2016'!$N:$N)</f>
        <v>0</v>
      </c>
      <c r="J122" s="22">
        <f>+SUMIF('TOTAL RECURSOS 2016'!$P:$P,CONCATENATE("E006",$A122,4,$F$8),'TOTAL RECURSOS 2016'!$N:$N)</f>
        <v>1000000</v>
      </c>
    </row>
    <row r="123" spans="1:10" ht="17.100000000000001" customHeight="1" x14ac:dyDescent="0.25">
      <c r="A123" s="27" t="s">
        <v>156</v>
      </c>
      <c r="B123" s="21" t="s">
        <v>283</v>
      </c>
      <c r="C123" s="22">
        <f t="shared" ref="C123:J123" si="54">+C124</f>
        <v>1700000</v>
      </c>
      <c r="D123" s="22">
        <f t="shared" si="54"/>
        <v>0</v>
      </c>
      <c r="E123" s="22">
        <f t="shared" si="54"/>
        <v>0</v>
      </c>
      <c r="F123" s="22">
        <f t="shared" si="54"/>
        <v>0</v>
      </c>
      <c r="G123" s="22">
        <f t="shared" si="54"/>
        <v>0</v>
      </c>
      <c r="H123" s="22">
        <f t="shared" si="54"/>
        <v>0</v>
      </c>
      <c r="I123" s="22">
        <f t="shared" si="54"/>
        <v>0</v>
      </c>
      <c r="J123" s="22">
        <f t="shared" si="54"/>
        <v>1700000</v>
      </c>
    </row>
    <row r="124" spans="1:10" ht="17.100000000000001" customHeight="1" x14ac:dyDescent="0.25">
      <c r="A124" s="28" t="s">
        <v>35</v>
      </c>
      <c r="B124" s="21" t="s">
        <v>283</v>
      </c>
      <c r="C124" s="22">
        <f>+SUM(D124:J124)</f>
        <v>1700000</v>
      </c>
      <c r="D124" s="22">
        <f>+SUMIF('TOTAL RECURSOS 2016'!$P:$P,CONCATENATE("O001",$A124,1,$F$8),'TOTAL RECURSOS 2016'!$N:$N)</f>
        <v>0</v>
      </c>
      <c r="E124" s="22">
        <f>+SUMIF('TOTAL RECURSOS 2016'!$P:$P,CONCATENATE("M001",$A124,1,$F$8),'TOTAL RECURSOS 2016'!$N:$N)</f>
        <v>0</v>
      </c>
      <c r="F124" s="22">
        <f>+SUMIF('TOTAL RECURSOS 2016'!$P:$P,CONCATENATE("E006",$A124,1,$F$8),'TOTAL RECURSOS 2016'!$N:$N)</f>
        <v>0</v>
      </c>
      <c r="G124" s="22">
        <f>+SUMIF('TOTAL RECURSOS 2016'!$P:$P,CONCATENATE("K024",$A124,1,$G$8),'TOTAL RECURSOS 2016'!$N:$N)</f>
        <v>0</v>
      </c>
      <c r="H124" s="22">
        <f>+SUMIF('TOTAL RECURSOS 2016'!$P:$P,CONCATENATE("O001",$A124,4,$F$8),'TOTAL RECURSOS 2016'!$N:$N)</f>
        <v>0</v>
      </c>
      <c r="I124" s="22">
        <f>+SUMIF('TOTAL RECURSOS 2016'!$P:$P,CONCATENATE("M001",$A124,4,$F$8),'TOTAL RECURSOS 2016'!$N:$N)</f>
        <v>0</v>
      </c>
      <c r="J124" s="22">
        <f>+SUMIF('TOTAL RECURSOS 2016'!$P:$P,CONCATENATE("E006",$A124,4,$F$8),'TOTAL RECURSOS 2016'!$N:$N)</f>
        <v>1700000</v>
      </c>
    </row>
    <row r="125" spans="1:10" ht="17.100000000000001" customHeight="1" x14ac:dyDescent="0.25">
      <c r="A125" s="27" t="s">
        <v>157</v>
      </c>
      <c r="B125" s="21" t="s">
        <v>284</v>
      </c>
      <c r="C125" s="22">
        <f t="shared" ref="C125:J125" si="55">+C126</f>
        <v>100000</v>
      </c>
      <c r="D125" s="22">
        <f t="shared" si="55"/>
        <v>0</v>
      </c>
      <c r="E125" s="22">
        <f t="shared" si="55"/>
        <v>0</v>
      </c>
      <c r="F125" s="22">
        <f t="shared" si="55"/>
        <v>0</v>
      </c>
      <c r="G125" s="22">
        <f t="shared" si="55"/>
        <v>0</v>
      </c>
      <c r="H125" s="22">
        <f t="shared" si="55"/>
        <v>0</v>
      </c>
      <c r="I125" s="22">
        <f t="shared" si="55"/>
        <v>0</v>
      </c>
      <c r="J125" s="22">
        <f t="shared" si="55"/>
        <v>100000</v>
      </c>
    </row>
    <row r="126" spans="1:10" ht="17.100000000000001" customHeight="1" x14ac:dyDescent="0.25">
      <c r="A126" s="28" t="s">
        <v>89</v>
      </c>
      <c r="B126" s="21" t="s">
        <v>284</v>
      </c>
      <c r="C126" s="22">
        <f>+SUM(D126:J126)</f>
        <v>100000</v>
      </c>
      <c r="D126" s="22">
        <f>+SUMIF('TOTAL RECURSOS 2016'!$P:$P,CONCATENATE("O001",$A126,1,$F$8),'TOTAL RECURSOS 2016'!$N:$N)</f>
        <v>0</v>
      </c>
      <c r="E126" s="22">
        <f>+SUMIF('TOTAL RECURSOS 2016'!$P:$P,CONCATENATE("M001",$A126,1,$F$8),'TOTAL RECURSOS 2016'!$N:$N)</f>
        <v>0</v>
      </c>
      <c r="F126" s="22">
        <f>+SUMIF('TOTAL RECURSOS 2016'!$P:$P,CONCATENATE("E006",$A126,1,$F$8),'TOTAL RECURSOS 2016'!$N:$N)</f>
        <v>0</v>
      </c>
      <c r="G126" s="22">
        <f>+SUMIF('TOTAL RECURSOS 2016'!$P:$P,CONCATENATE("K024",$A126,1,$G$8),'TOTAL RECURSOS 2016'!$N:$N)</f>
        <v>0</v>
      </c>
      <c r="H126" s="22">
        <f>+SUMIF('TOTAL RECURSOS 2016'!$P:$P,CONCATENATE("O001",$A126,4,$F$8),'TOTAL RECURSOS 2016'!$N:$N)</f>
        <v>0</v>
      </c>
      <c r="I126" s="22">
        <f>+SUMIF('TOTAL RECURSOS 2016'!$P:$P,CONCATENATE("M001",$A126,4,$F$8),'TOTAL RECURSOS 2016'!$N:$N)</f>
        <v>0</v>
      </c>
      <c r="J126" s="22">
        <f>+SUMIF('TOTAL RECURSOS 2016'!$P:$P,CONCATENATE("E006",$A126,4,$F$8),'TOTAL RECURSOS 2016'!$N:$N)</f>
        <v>100000</v>
      </c>
    </row>
    <row r="127" spans="1:10" ht="17.100000000000001" customHeight="1" x14ac:dyDescent="0.25">
      <c r="A127" s="27" t="s">
        <v>158</v>
      </c>
      <c r="B127" s="21" t="s">
        <v>285</v>
      </c>
      <c r="C127" s="22">
        <f t="shared" ref="C127:J127" si="56">+C128</f>
        <v>580000</v>
      </c>
      <c r="D127" s="22">
        <f t="shared" si="56"/>
        <v>0</v>
      </c>
      <c r="E127" s="22">
        <f t="shared" si="56"/>
        <v>0</v>
      </c>
      <c r="F127" s="22">
        <f t="shared" si="56"/>
        <v>0</v>
      </c>
      <c r="G127" s="22">
        <f t="shared" si="56"/>
        <v>0</v>
      </c>
      <c r="H127" s="22">
        <f t="shared" si="56"/>
        <v>0</v>
      </c>
      <c r="I127" s="22">
        <f t="shared" si="56"/>
        <v>0</v>
      </c>
      <c r="J127" s="22">
        <f t="shared" si="56"/>
        <v>580000</v>
      </c>
    </row>
    <row r="128" spans="1:10" ht="17.100000000000001" customHeight="1" x14ac:dyDescent="0.25">
      <c r="A128" s="28" t="s">
        <v>36</v>
      </c>
      <c r="B128" s="21" t="s">
        <v>285</v>
      </c>
      <c r="C128" s="22">
        <f>+SUM(D128:J128)</f>
        <v>580000</v>
      </c>
      <c r="D128" s="22">
        <f>+SUMIF('TOTAL RECURSOS 2016'!$P:$P,CONCATENATE("O001",$A128,1,$F$8),'TOTAL RECURSOS 2016'!$N:$N)</f>
        <v>0</v>
      </c>
      <c r="E128" s="22">
        <f>+SUMIF('TOTAL RECURSOS 2016'!$P:$P,CONCATENATE("M001",$A128,1,$F$8),'TOTAL RECURSOS 2016'!$N:$N)</f>
        <v>0</v>
      </c>
      <c r="F128" s="22">
        <f>+SUMIF('TOTAL RECURSOS 2016'!$P:$P,CONCATENATE("E006",$A128,1,$F$8),'TOTAL RECURSOS 2016'!$N:$N)</f>
        <v>0</v>
      </c>
      <c r="G128" s="22">
        <f>+SUMIF('TOTAL RECURSOS 2016'!$P:$P,CONCATENATE("K024",$A128,1,$G$8),'TOTAL RECURSOS 2016'!$N:$N)</f>
        <v>0</v>
      </c>
      <c r="H128" s="22">
        <f>+SUMIF('TOTAL RECURSOS 2016'!$P:$P,CONCATENATE("O001",$A128,4,$F$8),'TOTAL RECURSOS 2016'!$N:$N)</f>
        <v>0</v>
      </c>
      <c r="I128" s="22">
        <f>+SUMIF('TOTAL RECURSOS 2016'!$P:$P,CONCATENATE("M001",$A128,4,$F$8),'TOTAL RECURSOS 2016'!$N:$N)</f>
        <v>0</v>
      </c>
      <c r="J128" s="22">
        <f>+SUMIF('TOTAL RECURSOS 2016'!$P:$P,CONCATENATE("E006",$A128,4,$F$8),'TOTAL RECURSOS 2016'!$N:$N)</f>
        <v>580000</v>
      </c>
    </row>
    <row r="129" spans="1:10" ht="17.100000000000001" customHeight="1" x14ac:dyDescent="0.25">
      <c r="A129" s="27" t="s">
        <v>159</v>
      </c>
      <c r="B129" s="21" t="s">
        <v>286</v>
      </c>
      <c r="C129" s="22">
        <f t="shared" ref="C129:J129" si="57">+C130</f>
        <v>442000</v>
      </c>
      <c r="D129" s="22">
        <f t="shared" si="57"/>
        <v>0</v>
      </c>
      <c r="E129" s="22">
        <f t="shared" si="57"/>
        <v>0</v>
      </c>
      <c r="F129" s="22">
        <f t="shared" si="57"/>
        <v>200000</v>
      </c>
      <c r="G129" s="22">
        <f t="shared" si="57"/>
        <v>0</v>
      </c>
      <c r="H129" s="22">
        <f t="shared" si="57"/>
        <v>0</v>
      </c>
      <c r="I129" s="22">
        <f t="shared" si="57"/>
        <v>0</v>
      </c>
      <c r="J129" s="22">
        <f t="shared" si="57"/>
        <v>242000</v>
      </c>
    </row>
    <row r="130" spans="1:10" ht="17.100000000000001" customHeight="1" x14ac:dyDescent="0.25">
      <c r="A130" s="28" t="s">
        <v>90</v>
      </c>
      <c r="B130" s="21" t="s">
        <v>286</v>
      </c>
      <c r="C130" s="22">
        <f>+SUM(D130:J130)</f>
        <v>442000</v>
      </c>
      <c r="D130" s="22">
        <f>+SUMIF('TOTAL RECURSOS 2016'!$P:$P,CONCATENATE("O001",$A130,1,$F$8),'TOTAL RECURSOS 2016'!$N:$N)</f>
        <v>0</v>
      </c>
      <c r="E130" s="22">
        <f>+SUMIF('TOTAL RECURSOS 2016'!$P:$P,CONCATENATE("M001",$A130,1,$F$8),'TOTAL RECURSOS 2016'!$N:$N)</f>
        <v>0</v>
      </c>
      <c r="F130" s="22">
        <f>+SUMIF('TOTAL RECURSOS 2016'!$P:$P,CONCATENATE("E006",$A130,1,$F$8),'TOTAL RECURSOS 2016'!$N:$N)</f>
        <v>200000</v>
      </c>
      <c r="G130" s="22">
        <f>+SUMIF('TOTAL RECURSOS 2016'!$P:$P,CONCATENATE("K024",$A130,1,$G$8),'TOTAL RECURSOS 2016'!$N:$N)</f>
        <v>0</v>
      </c>
      <c r="H130" s="22">
        <f>+SUMIF('TOTAL RECURSOS 2016'!$P:$P,CONCATENATE("O001",$A130,4,$F$8),'TOTAL RECURSOS 2016'!$N:$N)</f>
        <v>0</v>
      </c>
      <c r="I130" s="22">
        <f>+SUMIF('TOTAL RECURSOS 2016'!$P:$P,CONCATENATE("M001",$A130,4,$F$8),'TOTAL RECURSOS 2016'!$N:$N)</f>
        <v>0</v>
      </c>
      <c r="J130" s="22">
        <f>+SUMIF('TOTAL RECURSOS 2016'!$P:$P,CONCATENATE("E006",$A130,4,$F$8),'TOTAL RECURSOS 2016'!$N:$N)</f>
        <v>242000</v>
      </c>
    </row>
    <row r="131" spans="1:10" s="9" customFormat="1" ht="17.100000000000001" customHeight="1" x14ac:dyDescent="0.2">
      <c r="A131" s="23">
        <v>3000</v>
      </c>
      <c r="B131" s="24" t="s">
        <v>287</v>
      </c>
      <c r="C131" s="18">
        <f t="shared" ref="C131:J131" si="58">+C132+C151+C162+C183+C192+C210+C224+C231</f>
        <v>152377691</v>
      </c>
      <c r="D131" s="18">
        <f t="shared" si="58"/>
        <v>265888</v>
      </c>
      <c r="E131" s="18">
        <f t="shared" si="58"/>
        <v>473353</v>
      </c>
      <c r="F131" s="18">
        <f t="shared" si="58"/>
        <v>111352286</v>
      </c>
      <c r="G131" s="18">
        <f t="shared" si="58"/>
        <v>0</v>
      </c>
      <c r="H131" s="18">
        <f t="shared" si="58"/>
        <v>319778</v>
      </c>
      <c r="I131" s="18">
        <f t="shared" si="58"/>
        <v>2008939</v>
      </c>
      <c r="J131" s="18">
        <f t="shared" si="58"/>
        <v>37957447</v>
      </c>
    </row>
    <row r="132" spans="1:10" s="9" customFormat="1" ht="17.100000000000001" customHeight="1" x14ac:dyDescent="0.2">
      <c r="A132" s="26">
        <v>3100</v>
      </c>
      <c r="B132" s="19" t="s">
        <v>288</v>
      </c>
      <c r="C132" s="20">
        <f t="shared" ref="C132:J132" si="59">+C133+C135+C137+C139+C141+C145+C147+C149</f>
        <v>28321898</v>
      </c>
      <c r="D132" s="20">
        <f t="shared" si="59"/>
        <v>0</v>
      </c>
      <c r="E132" s="20">
        <f t="shared" si="59"/>
        <v>0</v>
      </c>
      <c r="F132" s="20">
        <f t="shared" si="59"/>
        <v>25700000</v>
      </c>
      <c r="G132" s="20">
        <f t="shared" si="59"/>
        <v>0</v>
      </c>
      <c r="H132" s="20">
        <f t="shared" si="59"/>
        <v>33980</v>
      </c>
      <c r="I132" s="20">
        <f t="shared" si="59"/>
        <v>93720</v>
      </c>
      <c r="J132" s="20">
        <f t="shared" si="59"/>
        <v>2494198</v>
      </c>
    </row>
    <row r="133" spans="1:10" ht="17.100000000000001" customHeight="1" x14ac:dyDescent="0.25">
      <c r="A133" s="27" t="s">
        <v>160</v>
      </c>
      <c r="B133" s="21" t="s">
        <v>289</v>
      </c>
      <c r="C133" s="22">
        <f t="shared" ref="C133:J133" si="60">+C134</f>
        <v>17000000</v>
      </c>
      <c r="D133" s="22">
        <f t="shared" si="60"/>
        <v>0</v>
      </c>
      <c r="E133" s="22">
        <f t="shared" si="60"/>
        <v>0</v>
      </c>
      <c r="F133" s="22">
        <f t="shared" si="60"/>
        <v>17000000</v>
      </c>
      <c r="G133" s="22">
        <f t="shared" si="60"/>
        <v>0</v>
      </c>
      <c r="H133" s="22">
        <f t="shared" si="60"/>
        <v>0</v>
      </c>
      <c r="I133" s="22">
        <f t="shared" si="60"/>
        <v>0</v>
      </c>
      <c r="J133" s="22">
        <f t="shared" si="60"/>
        <v>0</v>
      </c>
    </row>
    <row r="134" spans="1:10" ht="17.100000000000001" customHeight="1" x14ac:dyDescent="0.25">
      <c r="A134" s="28" t="s">
        <v>18</v>
      </c>
      <c r="B134" s="21" t="s">
        <v>290</v>
      </c>
      <c r="C134" s="22">
        <f>+SUM(D134:J134)</f>
        <v>17000000</v>
      </c>
      <c r="D134" s="22">
        <f>+SUMIF('TOTAL RECURSOS 2016'!$P:$P,CONCATENATE("O001",$A134,1,$F$8),'TOTAL RECURSOS 2016'!$N:$N)</f>
        <v>0</v>
      </c>
      <c r="E134" s="22">
        <f>+SUMIF('TOTAL RECURSOS 2016'!$P:$P,CONCATENATE("M001",$A134,1,$F$8),'TOTAL RECURSOS 2016'!$N:$N)</f>
        <v>0</v>
      </c>
      <c r="F134" s="22">
        <f>+SUMIF('TOTAL RECURSOS 2016'!$P:$P,CONCATENATE("E006",$A134,1,$F$8),'TOTAL RECURSOS 2016'!$N:$N)</f>
        <v>17000000</v>
      </c>
      <c r="G134" s="22">
        <f>+SUMIF('TOTAL RECURSOS 2016'!$P:$P,CONCATENATE("K024",$A134,1,$G$8),'TOTAL RECURSOS 2016'!$N:$N)</f>
        <v>0</v>
      </c>
      <c r="H134" s="22">
        <f>+SUMIF('TOTAL RECURSOS 2016'!$P:$P,CONCATENATE("O001",$A134,4,$F$8),'TOTAL RECURSOS 2016'!$N:$N)</f>
        <v>0</v>
      </c>
      <c r="I134" s="22">
        <f>+SUMIF('TOTAL RECURSOS 2016'!$P:$P,CONCATENATE("M001",$A134,4,$F$8),'TOTAL RECURSOS 2016'!$N:$N)</f>
        <v>0</v>
      </c>
      <c r="J134" s="22">
        <f>+SUMIF('TOTAL RECURSOS 2016'!$P:$P,CONCATENATE("E006",$A134,4,$F$8),'TOTAL RECURSOS 2016'!$N:$N)</f>
        <v>0</v>
      </c>
    </row>
    <row r="135" spans="1:10" ht="17.100000000000001" customHeight="1" x14ac:dyDescent="0.25">
      <c r="A135" s="27" t="s">
        <v>161</v>
      </c>
      <c r="B135" s="21" t="s">
        <v>291</v>
      </c>
      <c r="C135" s="22">
        <f t="shared" ref="C135:J135" si="61">+C136</f>
        <v>7800000</v>
      </c>
      <c r="D135" s="22">
        <f t="shared" si="61"/>
        <v>0</v>
      </c>
      <c r="E135" s="22">
        <f t="shared" si="61"/>
        <v>0</v>
      </c>
      <c r="F135" s="22">
        <f t="shared" si="61"/>
        <v>7800000</v>
      </c>
      <c r="G135" s="22">
        <f t="shared" si="61"/>
        <v>0</v>
      </c>
      <c r="H135" s="22">
        <f t="shared" si="61"/>
        <v>0</v>
      </c>
      <c r="I135" s="22">
        <f t="shared" si="61"/>
        <v>0</v>
      </c>
      <c r="J135" s="22">
        <f t="shared" si="61"/>
        <v>0</v>
      </c>
    </row>
    <row r="136" spans="1:10" ht="17.100000000000001" customHeight="1" x14ac:dyDescent="0.25">
      <c r="A136" s="28" t="s">
        <v>19</v>
      </c>
      <c r="B136" s="21" t="s">
        <v>292</v>
      </c>
      <c r="C136" s="22">
        <f>+SUM(D136:J136)</f>
        <v>7800000</v>
      </c>
      <c r="D136" s="22">
        <f>+SUMIF('TOTAL RECURSOS 2016'!$P:$P,CONCATENATE("O001",$A136,1,$F$8),'TOTAL RECURSOS 2016'!$N:$N)</f>
        <v>0</v>
      </c>
      <c r="E136" s="22">
        <f>+SUMIF('TOTAL RECURSOS 2016'!$P:$P,CONCATENATE("M001",$A136,1,$F$8),'TOTAL RECURSOS 2016'!$N:$N)</f>
        <v>0</v>
      </c>
      <c r="F136" s="22">
        <f>+SUMIF('TOTAL RECURSOS 2016'!$P:$P,CONCATENATE("E006",$A136,1,$F$8),'TOTAL RECURSOS 2016'!$N:$N)</f>
        <v>7800000</v>
      </c>
      <c r="G136" s="22">
        <f>+SUMIF('TOTAL RECURSOS 2016'!$P:$P,CONCATENATE("K024",$A136,1,$G$8),'TOTAL RECURSOS 2016'!$N:$N)</f>
        <v>0</v>
      </c>
      <c r="H136" s="22">
        <f>+SUMIF('TOTAL RECURSOS 2016'!$P:$P,CONCATENATE("O001",$A136,4,$F$8),'TOTAL RECURSOS 2016'!$N:$N)</f>
        <v>0</v>
      </c>
      <c r="I136" s="22">
        <f>+SUMIF('TOTAL RECURSOS 2016'!$P:$P,CONCATENATE("M001",$A136,4,$F$8),'TOTAL RECURSOS 2016'!$N:$N)</f>
        <v>0</v>
      </c>
      <c r="J136" s="22">
        <f>+SUMIF('TOTAL RECURSOS 2016'!$P:$P,CONCATENATE("E006",$A136,4,$F$8),'TOTAL RECURSOS 2016'!$N:$N)</f>
        <v>0</v>
      </c>
    </row>
    <row r="137" spans="1:10" ht="17.100000000000001" customHeight="1" x14ac:dyDescent="0.25">
      <c r="A137" s="27" t="s">
        <v>162</v>
      </c>
      <c r="B137" s="21" t="s">
        <v>293</v>
      </c>
      <c r="C137" s="22">
        <f t="shared" ref="C137:J137" si="62">+C138</f>
        <v>1607000</v>
      </c>
      <c r="D137" s="22">
        <f t="shared" si="62"/>
        <v>0</v>
      </c>
      <c r="E137" s="22">
        <f t="shared" si="62"/>
        <v>0</v>
      </c>
      <c r="F137" s="22">
        <f t="shared" si="62"/>
        <v>0</v>
      </c>
      <c r="G137" s="22">
        <f t="shared" si="62"/>
        <v>0</v>
      </c>
      <c r="H137" s="22">
        <f t="shared" si="62"/>
        <v>1000</v>
      </c>
      <c r="I137" s="22">
        <f t="shared" si="62"/>
        <v>6000</v>
      </c>
      <c r="J137" s="22">
        <f t="shared" si="62"/>
        <v>1600000</v>
      </c>
    </row>
    <row r="138" spans="1:10" ht="17.100000000000001" customHeight="1" x14ac:dyDescent="0.25">
      <c r="A138" s="28" t="s">
        <v>37</v>
      </c>
      <c r="B138" s="21" t="s">
        <v>294</v>
      </c>
      <c r="C138" s="22">
        <f>+SUM(D138:J138)</f>
        <v>1607000</v>
      </c>
      <c r="D138" s="22">
        <f>+SUMIF('TOTAL RECURSOS 2016'!$P:$P,CONCATENATE("O001",$A138,1,$F$8),'TOTAL RECURSOS 2016'!$N:$N)</f>
        <v>0</v>
      </c>
      <c r="E138" s="22">
        <f>+SUMIF('TOTAL RECURSOS 2016'!$P:$P,CONCATENATE("M001",$A138,1,$F$8),'TOTAL RECURSOS 2016'!$N:$N)</f>
        <v>0</v>
      </c>
      <c r="F138" s="22">
        <f>+SUMIF('TOTAL RECURSOS 2016'!$P:$P,CONCATENATE("E006",$A138,1,$F$8),'TOTAL RECURSOS 2016'!$N:$N)</f>
        <v>0</v>
      </c>
      <c r="G138" s="22">
        <f>+SUMIF('TOTAL RECURSOS 2016'!$P:$P,CONCATENATE("K024",$A138,1,$G$8),'TOTAL RECURSOS 2016'!$N:$N)</f>
        <v>0</v>
      </c>
      <c r="H138" s="22">
        <f>+SUMIF('TOTAL RECURSOS 2016'!$P:$P,CONCATENATE("O001",$A138,4,$F$8),'TOTAL RECURSOS 2016'!$N:$N)</f>
        <v>1000</v>
      </c>
      <c r="I138" s="22">
        <f>+SUMIF('TOTAL RECURSOS 2016'!$P:$P,CONCATENATE("M001",$A138,4,$F$8),'TOTAL RECURSOS 2016'!$N:$N)</f>
        <v>6000</v>
      </c>
      <c r="J138" s="22">
        <f>+SUMIF('TOTAL RECURSOS 2016'!$P:$P,CONCATENATE("E006",$A138,4,$F$8),'TOTAL RECURSOS 2016'!$N:$N)</f>
        <v>1600000</v>
      </c>
    </row>
    <row r="139" spans="1:10" ht="17.100000000000001" customHeight="1" x14ac:dyDescent="0.25">
      <c r="A139" s="27" t="s">
        <v>163</v>
      </c>
      <c r="B139" s="21" t="s">
        <v>295</v>
      </c>
      <c r="C139" s="22">
        <f t="shared" ref="C139:J139" si="63">+C140</f>
        <v>271300</v>
      </c>
      <c r="D139" s="22">
        <f t="shared" si="63"/>
        <v>0</v>
      </c>
      <c r="E139" s="22">
        <f t="shared" si="63"/>
        <v>0</v>
      </c>
      <c r="F139" s="22">
        <f t="shared" si="63"/>
        <v>0</v>
      </c>
      <c r="G139" s="22">
        <f t="shared" si="63"/>
        <v>0</v>
      </c>
      <c r="H139" s="22">
        <f t="shared" si="63"/>
        <v>7446</v>
      </c>
      <c r="I139" s="22">
        <f t="shared" si="63"/>
        <v>20456</v>
      </c>
      <c r="J139" s="22">
        <f t="shared" si="63"/>
        <v>243398</v>
      </c>
    </row>
    <row r="140" spans="1:10" ht="17.100000000000001" customHeight="1" x14ac:dyDescent="0.25">
      <c r="A140" s="28" t="s">
        <v>50</v>
      </c>
      <c r="B140" s="21" t="s">
        <v>296</v>
      </c>
      <c r="C140" s="22">
        <f>+SUM(D140:J140)</f>
        <v>271300</v>
      </c>
      <c r="D140" s="22">
        <f>+SUMIF('TOTAL RECURSOS 2016'!$P:$P,CONCATENATE("O001",$A140,1,$F$8),'TOTAL RECURSOS 2016'!$N:$N)</f>
        <v>0</v>
      </c>
      <c r="E140" s="22">
        <f>+SUMIF('TOTAL RECURSOS 2016'!$P:$P,CONCATENATE("M001",$A140,1,$F$8),'TOTAL RECURSOS 2016'!$N:$N)</f>
        <v>0</v>
      </c>
      <c r="F140" s="22">
        <f>+SUMIF('TOTAL RECURSOS 2016'!$P:$P,CONCATENATE("E006",$A140,1,$F$8),'TOTAL RECURSOS 2016'!$N:$N)</f>
        <v>0</v>
      </c>
      <c r="G140" s="22">
        <f>+SUMIF('TOTAL RECURSOS 2016'!$P:$P,CONCATENATE("K024",$A140,1,$G$8),'TOTAL RECURSOS 2016'!$N:$N)</f>
        <v>0</v>
      </c>
      <c r="H140" s="22">
        <f>+SUMIF('TOTAL RECURSOS 2016'!$P:$P,CONCATENATE("O001",$A140,4,$F$8),'TOTAL RECURSOS 2016'!$N:$N)</f>
        <v>7446</v>
      </c>
      <c r="I140" s="22">
        <f>+SUMIF('TOTAL RECURSOS 2016'!$P:$P,CONCATENATE("M001",$A140,4,$F$8),'TOTAL RECURSOS 2016'!$N:$N)</f>
        <v>20456</v>
      </c>
      <c r="J140" s="22">
        <f>+SUMIF('TOTAL RECURSOS 2016'!$P:$P,CONCATENATE("E006",$A140,4,$F$8),'TOTAL RECURSOS 2016'!$N:$N)</f>
        <v>243398</v>
      </c>
    </row>
    <row r="141" spans="1:10" ht="17.100000000000001" customHeight="1" x14ac:dyDescent="0.25">
      <c r="A141" s="27" t="s">
        <v>164</v>
      </c>
      <c r="B141" s="21" t="s">
        <v>297</v>
      </c>
      <c r="C141" s="22">
        <f t="shared" ref="C141:J141" si="64">+C142+C144</f>
        <v>776114</v>
      </c>
      <c r="D141" s="22">
        <f t="shared" si="64"/>
        <v>0</v>
      </c>
      <c r="E141" s="22">
        <f t="shared" si="64"/>
        <v>0</v>
      </c>
      <c r="F141" s="22">
        <f t="shared" si="64"/>
        <v>450000</v>
      </c>
      <c r="G141" s="22">
        <f t="shared" si="64"/>
        <v>0</v>
      </c>
      <c r="H141" s="22">
        <f t="shared" si="64"/>
        <v>15000</v>
      </c>
      <c r="I141" s="22">
        <f t="shared" si="64"/>
        <v>40026</v>
      </c>
      <c r="J141" s="22">
        <f t="shared" si="64"/>
        <v>271088</v>
      </c>
    </row>
    <row r="142" spans="1:10" ht="17.100000000000001" customHeight="1" x14ac:dyDescent="0.25">
      <c r="A142" s="28" t="s">
        <v>51</v>
      </c>
      <c r="B142" s="21" t="s">
        <v>298</v>
      </c>
      <c r="C142" s="22">
        <f>+SUM(D142:J142)</f>
        <v>326114</v>
      </c>
      <c r="D142" s="22">
        <f>+SUMIF('TOTAL RECURSOS 2016'!$P:$P,CONCATENATE("O001",$A142,1,$F$8),'TOTAL RECURSOS 2016'!$N:$N)</f>
        <v>0</v>
      </c>
      <c r="E142" s="22">
        <f>+SUMIF('TOTAL RECURSOS 2016'!$P:$P,CONCATENATE("M001",$A142,1,$F$8),'TOTAL RECURSOS 2016'!$N:$N)</f>
        <v>0</v>
      </c>
      <c r="F142" s="22">
        <f>+SUMIF('TOTAL RECURSOS 2016'!$P:$P,CONCATENATE("E006",$A142,1,$F$8),'TOTAL RECURSOS 2016'!$N:$N)</f>
        <v>0</v>
      </c>
      <c r="G142" s="22">
        <f>+SUMIF('TOTAL RECURSOS 2016'!$P:$P,CONCATENATE("K024",$A142,1,$G$8),'TOTAL RECURSOS 2016'!$N:$N)</f>
        <v>0</v>
      </c>
      <c r="H142" s="22">
        <f>+SUMIF('TOTAL RECURSOS 2016'!$P:$P,CONCATENATE("O001",$A142,4,$F$8),'TOTAL RECURSOS 2016'!$N:$N)</f>
        <v>15000</v>
      </c>
      <c r="I142" s="22">
        <f>+SUMIF('TOTAL RECURSOS 2016'!$P:$P,CONCATENATE("M001",$A142,4,$F$8),'TOTAL RECURSOS 2016'!$N:$N)</f>
        <v>40026</v>
      </c>
      <c r="J142" s="22">
        <f>+SUMIF('TOTAL RECURSOS 2016'!$P:$P,CONCATENATE("E006",$A142,4,$F$8),'TOTAL RECURSOS 2016'!$N:$N)</f>
        <v>271088</v>
      </c>
    </row>
    <row r="143" spans="1:10" ht="17.100000000000001" customHeight="1" x14ac:dyDescent="0.25">
      <c r="A143" s="28" t="s">
        <v>91</v>
      </c>
      <c r="B143" s="21" t="s">
        <v>299</v>
      </c>
      <c r="C143" s="22">
        <f>+SUM(D143:J143)</f>
        <v>0</v>
      </c>
      <c r="D143" s="22">
        <f>+SUMIF('TOTAL RECURSOS 2016'!$P:$P,CONCATENATE("O001",$A143,1,$F$8),'TOTAL RECURSOS 2016'!$N:$N)</f>
        <v>0</v>
      </c>
      <c r="E143" s="22">
        <f>+SUMIF('TOTAL RECURSOS 2016'!$P:$P,CONCATENATE("M001",$A143,1,$F$8),'TOTAL RECURSOS 2016'!$N:$N)</f>
        <v>0</v>
      </c>
      <c r="F143" s="22">
        <f>+SUMIF('TOTAL RECURSOS 2016'!$P:$P,CONCATENATE("E006",$A143,1,$F$8),'TOTAL RECURSOS 2016'!$N:$N)</f>
        <v>0</v>
      </c>
      <c r="G143" s="22">
        <f>+SUMIF('TOTAL RECURSOS 2016'!$P:$P,CONCATENATE("K024",$A143,1,$G$8),'TOTAL RECURSOS 2016'!$N:$N)</f>
        <v>0</v>
      </c>
      <c r="H143" s="22">
        <f>+SUMIF('TOTAL RECURSOS 2016'!$P:$P,CONCATENATE("O001",$A143,4,$F$8),'TOTAL RECURSOS 2016'!$N:$N)</f>
        <v>0</v>
      </c>
      <c r="I143" s="22">
        <f>+SUMIF('TOTAL RECURSOS 2016'!$P:$P,CONCATENATE("M001",$A143,4,$F$8),'TOTAL RECURSOS 2016'!$N:$N)</f>
        <v>0</v>
      </c>
      <c r="J143" s="22">
        <f>+SUMIF('TOTAL RECURSOS 2016'!$P:$P,CONCATENATE("E006",$A143,4,$F$8),'TOTAL RECURSOS 2016'!$N:$N)</f>
        <v>0</v>
      </c>
    </row>
    <row r="144" spans="1:10" ht="17.100000000000001" customHeight="1" x14ac:dyDescent="0.25">
      <c r="A144" s="28">
        <v>31603</v>
      </c>
      <c r="B144" s="21" t="s">
        <v>471</v>
      </c>
      <c r="C144" s="22">
        <f>+SUM(D144:J144)</f>
        <v>450000</v>
      </c>
      <c r="D144" s="22">
        <f>+SUMIF('TOTAL RECURSOS 2016'!$P:$P,CONCATENATE("O001",$A144,1,$F$8),'TOTAL RECURSOS 2016'!$N:$N)</f>
        <v>0</v>
      </c>
      <c r="E144" s="22">
        <f>+SUMIF('TOTAL RECURSOS 2016'!$P:$P,CONCATENATE("M001",$A144,1,$F$8),'TOTAL RECURSOS 2016'!$N:$N)</f>
        <v>0</v>
      </c>
      <c r="F144" s="22">
        <f>+SUMIF('TOTAL RECURSOS 2016'!$P:$P,CONCATENATE("E006",$A144,1,$F$8),'TOTAL RECURSOS 2016'!$N:$N)</f>
        <v>450000</v>
      </c>
      <c r="G144" s="22">
        <f>+SUMIF('TOTAL RECURSOS 2016'!$P:$P,CONCATENATE("K024",$A144,1,$G$8),'TOTAL RECURSOS 2016'!$N:$N)</f>
        <v>0</v>
      </c>
      <c r="H144" s="22">
        <f>+SUMIF('TOTAL RECURSOS 2016'!$P:$P,CONCATENATE("O001",$A144,4,$F$8),'TOTAL RECURSOS 2016'!$N:$N)</f>
        <v>0</v>
      </c>
      <c r="I144" s="22">
        <f>+SUMIF('TOTAL RECURSOS 2016'!$P:$P,CONCATENATE("M001",$A144,4,$F$8),'TOTAL RECURSOS 2016'!$N:$N)</f>
        <v>0</v>
      </c>
      <c r="J144" s="22">
        <f>+SUMIF('TOTAL RECURSOS 2016'!$P:$P,CONCATENATE("E006",$A144,4,$F$8),'TOTAL RECURSOS 2016'!$N:$N)</f>
        <v>0</v>
      </c>
    </row>
    <row r="145" spans="1:10" ht="17.100000000000001" customHeight="1" x14ac:dyDescent="0.25">
      <c r="A145" s="27" t="s">
        <v>165</v>
      </c>
      <c r="B145" s="21" t="s">
        <v>300</v>
      </c>
      <c r="C145" s="22">
        <f t="shared" ref="C145:J145" si="65">+C146</f>
        <v>526484</v>
      </c>
      <c r="D145" s="22">
        <f t="shared" si="65"/>
        <v>0</v>
      </c>
      <c r="E145" s="22">
        <f t="shared" si="65"/>
        <v>0</v>
      </c>
      <c r="F145" s="22">
        <f t="shared" si="65"/>
        <v>450000</v>
      </c>
      <c r="G145" s="22">
        <f t="shared" si="65"/>
        <v>0</v>
      </c>
      <c r="H145" s="22">
        <f t="shared" si="65"/>
        <v>9534</v>
      </c>
      <c r="I145" s="22">
        <f t="shared" si="65"/>
        <v>25238</v>
      </c>
      <c r="J145" s="22">
        <f t="shared" si="65"/>
        <v>41712</v>
      </c>
    </row>
    <row r="146" spans="1:10" ht="17.100000000000001" customHeight="1" x14ac:dyDescent="0.25">
      <c r="A146" s="28" t="s">
        <v>38</v>
      </c>
      <c r="B146" s="21" t="s">
        <v>301</v>
      </c>
      <c r="C146" s="22">
        <f>+SUM(D146:J146)</f>
        <v>526484</v>
      </c>
      <c r="D146" s="22">
        <f>+SUMIF('TOTAL RECURSOS 2016'!$P:$P,CONCATENATE("O001",$A146,1,$F$8),'TOTAL RECURSOS 2016'!$N:$N)</f>
        <v>0</v>
      </c>
      <c r="E146" s="22">
        <f>+SUMIF('TOTAL RECURSOS 2016'!$P:$P,CONCATENATE("M001",$A146,1,$F$8),'TOTAL RECURSOS 2016'!$N:$N)</f>
        <v>0</v>
      </c>
      <c r="F146" s="22">
        <f>+SUMIF('TOTAL RECURSOS 2016'!$P:$P,CONCATENATE("E006",$A146,1,$F$8),'TOTAL RECURSOS 2016'!$N:$N)</f>
        <v>450000</v>
      </c>
      <c r="G146" s="22">
        <f>+SUMIF('TOTAL RECURSOS 2016'!$P:$P,CONCATENATE("K024",$A146,1,$G$8),'TOTAL RECURSOS 2016'!$N:$N)</f>
        <v>0</v>
      </c>
      <c r="H146" s="22">
        <f>+SUMIF('TOTAL RECURSOS 2016'!$P:$P,CONCATENATE("O001",$A146,4,$F$8),'TOTAL RECURSOS 2016'!$N:$N)</f>
        <v>9534</v>
      </c>
      <c r="I146" s="22">
        <f>+SUMIF('TOTAL RECURSOS 2016'!$P:$P,CONCATENATE("M001",$A146,4,$F$8),'TOTAL RECURSOS 2016'!$N:$N)</f>
        <v>25238</v>
      </c>
      <c r="J146" s="22">
        <f>+SUMIF('TOTAL RECURSOS 2016'!$P:$P,CONCATENATE("E006",$A146,4,$F$8),'TOTAL RECURSOS 2016'!$N:$N)</f>
        <v>41712</v>
      </c>
    </row>
    <row r="147" spans="1:10" ht="17.100000000000001" customHeight="1" x14ac:dyDescent="0.25">
      <c r="A147" s="27" t="s">
        <v>166</v>
      </c>
      <c r="B147" s="21" t="s">
        <v>302</v>
      </c>
      <c r="C147" s="22">
        <f t="shared" ref="C147:J147" si="66">+C148</f>
        <v>341000</v>
      </c>
      <c r="D147" s="22">
        <f t="shared" si="66"/>
        <v>0</v>
      </c>
      <c r="E147" s="22">
        <f t="shared" si="66"/>
        <v>0</v>
      </c>
      <c r="F147" s="22">
        <f t="shared" si="66"/>
        <v>0</v>
      </c>
      <c r="G147" s="22">
        <f t="shared" si="66"/>
        <v>0</v>
      </c>
      <c r="H147" s="22">
        <f t="shared" si="66"/>
        <v>1000</v>
      </c>
      <c r="I147" s="22">
        <f t="shared" si="66"/>
        <v>2000</v>
      </c>
      <c r="J147" s="22">
        <f t="shared" si="66"/>
        <v>338000</v>
      </c>
    </row>
    <row r="148" spans="1:10" ht="17.100000000000001" customHeight="1" x14ac:dyDescent="0.25">
      <c r="A148" s="28" t="s">
        <v>52</v>
      </c>
      <c r="B148" s="21" t="s">
        <v>303</v>
      </c>
      <c r="C148" s="22">
        <f>+SUM(D148:J148)</f>
        <v>341000</v>
      </c>
      <c r="D148" s="22">
        <f>+SUMIF('TOTAL RECURSOS 2016'!$P:$P,CONCATENATE("O001",$A148,1,$F$8),'TOTAL RECURSOS 2016'!$N:$N)</f>
        <v>0</v>
      </c>
      <c r="E148" s="22">
        <f>+SUMIF('TOTAL RECURSOS 2016'!$P:$P,CONCATENATE("M001",$A148,1,$F$8),'TOTAL RECURSOS 2016'!$N:$N)</f>
        <v>0</v>
      </c>
      <c r="F148" s="22">
        <f>+SUMIF('TOTAL RECURSOS 2016'!$P:$P,CONCATENATE("E006",$A148,1,$F$8),'TOTAL RECURSOS 2016'!$N:$N)</f>
        <v>0</v>
      </c>
      <c r="G148" s="22">
        <f>+SUMIF('TOTAL RECURSOS 2016'!$P:$P,CONCATENATE("K024",$A148,1,$G$8),'TOTAL RECURSOS 2016'!$N:$N)</f>
        <v>0</v>
      </c>
      <c r="H148" s="22">
        <f>+SUMIF('TOTAL RECURSOS 2016'!$P:$P,CONCATENATE("O001",$A148,4,$F$8),'TOTAL RECURSOS 2016'!$N:$N)</f>
        <v>1000</v>
      </c>
      <c r="I148" s="22">
        <f>+SUMIF('TOTAL RECURSOS 2016'!$P:$P,CONCATENATE("M001",$A148,4,$F$8),'TOTAL RECURSOS 2016'!$N:$N)</f>
        <v>2000</v>
      </c>
      <c r="J148" s="22">
        <f>+SUMIF('TOTAL RECURSOS 2016'!$P:$P,CONCATENATE("E006",$A148,4,$F$8),'TOTAL RECURSOS 2016'!$N:$N)</f>
        <v>338000</v>
      </c>
    </row>
    <row r="149" spans="1:10" ht="17.100000000000001" customHeight="1" x14ac:dyDescent="0.25">
      <c r="A149" s="27" t="s">
        <v>167</v>
      </c>
      <c r="B149" s="21" t="s">
        <v>304</v>
      </c>
      <c r="C149" s="22">
        <f>+C150</f>
        <v>0</v>
      </c>
      <c r="D149" s="22">
        <f>+SUMIF('TOTAL RECURSOS 2016'!$P:$P,CONCATENATE("O001",$A149,1,$F$8),'TOTAL RECURSOS 2016'!$N:$N)</f>
        <v>0</v>
      </c>
      <c r="E149" s="22">
        <f>+SUMIF('TOTAL RECURSOS 2016'!$P:$P,CONCATENATE("M001",$A149,1,$F$8),'TOTAL RECURSOS 2016'!$N:$N)</f>
        <v>0</v>
      </c>
      <c r="F149" s="22">
        <f>+SUMIF('TOTAL RECURSOS 2016'!$P:$P,CONCATENATE("E006",$A149,1,$F$8),'TOTAL RECURSOS 2016'!$N:$N)</f>
        <v>0</v>
      </c>
      <c r="G149" s="22">
        <f>+SUMIF('TOTAL RECURSOS 2016'!$P:$P,CONCATENATE("K024",$A149,1,$G$8),'TOTAL RECURSOS 2016'!$N:$N)</f>
        <v>0</v>
      </c>
      <c r="H149" s="22">
        <f>+SUMIF('TOTAL RECURSOS 2016'!$P:$P,CONCATENATE("O001",$A149,4,$F$8),'TOTAL RECURSOS 2016'!$N:$N)</f>
        <v>0</v>
      </c>
      <c r="I149" s="22">
        <f>+SUMIF('TOTAL RECURSOS 2016'!$P:$P,CONCATENATE("M001",$A149,4,$F$8),'TOTAL RECURSOS 2016'!$N:$N)</f>
        <v>0</v>
      </c>
      <c r="J149" s="22">
        <f>+SUMIF('TOTAL RECURSOS 2016'!$P:$P,CONCATENATE("E006",$A149,4,$F$8),'TOTAL RECURSOS 2016'!$N:$N)</f>
        <v>0</v>
      </c>
    </row>
    <row r="150" spans="1:10" ht="17.100000000000001" customHeight="1" x14ac:dyDescent="0.25">
      <c r="A150" s="28" t="s">
        <v>92</v>
      </c>
      <c r="B150" s="21" t="s">
        <v>305</v>
      </c>
      <c r="C150" s="22">
        <f>+SUM(D150:J150)</f>
        <v>0</v>
      </c>
      <c r="D150" s="22">
        <f>+SUMIF('TOTAL RECURSOS 2016'!$P:$P,CONCATENATE("O001",$A150,1,$F$8),'TOTAL RECURSOS 2016'!$N:$N)</f>
        <v>0</v>
      </c>
      <c r="E150" s="22">
        <f>+SUMIF('TOTAL RECURSOS 2016'!$P:$P,CONCATENATE("M001",$A150,1,$F$8),'TOTAL RECURSOS 2016'!$N:$N)</f>
        <v>0</v>
      </c>
      <c r="F150" s="22">
        <f>+SUMIF('TOTAL RECURSOS 2016'!$P:$P,CONCATENATE("E006",$A150,1,$F$8),'TOTAL RECURSOS 2016'!$N:$N)</f>
        <v>0</v>
      </c>
      <c r="G150" s="22">
        <f>+SUMIF('TOTAL RECURSOS 2016'!$P:$P,CONCATENATE("K024",$A150,1,$G$8),'TOTAL RECURSOS 2016'!$N:$N)</f>
        <v>0</v>
      </c>
      <c r="H150" s="22">
        <f>+SUMIF('TOTAL RECURSOS 2016'!$P:$P,CONCATENATE("O001",$A150,4,$F$8),'TOTAL RECURSOS 2016'!$N:$N)</f>
        <v>0</v>
      </c>
      <c r="I150" s="22">
        <f>+SUMIF('TOTAL RECURSOS 2016'!$P:$P,CONCATENATE("M001",$A150,4,$F$8),'TOTAL RECURSOS 2016'!$N:$N)</f>
        <v>0</v>
      </c>
      <c r="J150" s="22">
        <f>+SUMIF('TOTAL RECURSOS 2016'!$P:$P,CONCATENATE("E006",$A150,4,$F$8),'TOTAL RECURSOS 2016'!$N:$N)</f>
        <v>0</v>
      </c>
    </row>
    <row r="151" spans="1:10" s="9" customFormat="1" ht="17.100000000000001" customHeight="1" x14ac:dyDescent="0.2">
      <c r="A151" s="26">
        <v>3200</v>
      </c>
      <c r="B151" s="19" t="s">
        <v>306</v>
      </c>
      <c r="C151" s="20">
        <f t="shared" ref="C151:J151" si="67">+C152+C154+C158+C160</f>
        <v>8505052</v>
      </c>
      <c r="D151" s="20">
        <f t="shared" si="67"/>
        <v>0</v>
      </c>
      <c r="E151" s="20">
        <f t="shared" si="67"/>
        <v>0</v>
      </c>
      <c r="F151" s="20">
        <f t="shared" si="67"/>
        <v>6339035</v>
      </c>
      <c r="G151" s="20">
        <f t="shared" si="67"/>
        <v>0</v>
      </c>
      <c r="H151" s="20">
        <f t="shared" si="67"/>
        <v>19798</v>
      </c>
      <c r="I151" s="20">
        <f t="shared" si="67"/>
        <v>66219</v>
      </c>
      <c r="J151" s="20">
        <f t="shared" si="67"/>
        <v>2080000</v>
      </c>
    </row>
    <row r="152" spans="1:10" ht="17.100000000000001" customHeight="1" x14ac:dyDescent="0.25">
      <c r="A152" s="27" t="s">
        <v>168</v>
      </c>
      <c r="B152" s="21" t="s">
        <v>307</v>
      </c>
      <c r="C152" s="22">
        <f t="shared" ref="C152:J152" si="68">+C153</f>
        <v>2647987</v>
      </c>
      <c r="D152" s="22">
        <f t="shared" si="68"/>
        <v>0</v>
      </c>
      <c r="E152" s="22">
        <f t="shared" si="68"/>
        <v>0</v>
      </c>
      <c r="F152" s="22">
        <f t="shared" si="68"/>
        <v>2647987</v>
      </c>
      <c r="G152" s="22">
        <f t="shared" si="68"/>
        <v>0</v>
      </c>
      <c r="H152" s="22">
        <f t="shared" si="68"/>
        <v>0</v>
      </c>
      <c r="I152" s="22">
        <f t="shared" si="68"/>
        <v>0</v>
      </c>
      <c r="J152" s="22">
        <f t="shared" si="68"/>
        <v>0</v>
      </c>
    </row>
    <row r="153" spans="1:10" ht="17.100000000000001" customHeight="1" x14ac:dyDescent="0.25">
      <c r="A153" s="28" t="s">
        <v>93</v>
      </c>
      <c r="B153" s="21" t="s">
        <v>308</v>
      </c>
      <c r="C153" s="22">
        <f>+SUM(D153:J153)</f>
        <v>2647987</v>
      </c>
      <c r="D153" s="22">
        <f>+SUMIF('TOTAL RECURSOS 2016'!$P:$P,CONCATENATE("O001",$A153,1,$F$8),'TOTAL RECURSOS 2016'!$N:$N)</f>
        <v>0</v>
      </c>
      <c r="E153" s="22">
        <f>+SUMIF('TOTAL RECURSOS 2016'!$P:$P,CONCATENATE("M001",$A153,1,$F$8),'TOTAL RECURSOS 2016'!$N:$N)</f>
        <v>0</v>
      </c>
      <c r="F153" s="22">
        <f>+SUMIF('TOTAL RECURSOS 2016'!$P:$P,CONCATENATE("E006",$A153,1,$F$8),'TOTAL RECURSOS 2016'!$N:$N)</f>
        <v>2647987</v>
      </c>
      <c r="G153" s="22">
        <f>+SUMIF('TOTAL RECURSOS 2016'!$P:$P,CONCATENATE("K024",$A153,1,$G$8),'TOTAL RECURSOS 2016'!$N:$N)</f>
        <v>0</v>
      </c>
      <c r="H153" s="22">
        <f>+SUMIF('TOTAL RECURSOS 2016'!$P:$P,CONCATENATE("O001",$A153,4,$F$8),'TOTAL RECURSOS 2016'!$N:$N)</f>
        <v>0</v>
      </c>
      <c r="I153" s="22">
        <f>+SUMIF('TOTAL RECURSOS 2016'!$P:$P,CONCATENATE("M001",$A153,4,$F$8),'TOTAL RECURSOS 2016'!$N:$N)</f>
        <v>0</v>
      </c>
      <c r="J153" s="22">
        <f>+SUMIF('TOTAL RECURSOS 2016'!$P:$P,CONCATENATE("E006",$A153,4,$F$8),'TOTAL RECURSOS 2016'!$N:$N)</f>
        <v>0</v>
      </c>
    </row>
    <row r="154" spans="1:10" ht="17.100000000000001" customHeight="1" x14ac:dyDescent="0.25">
      <c r="A154" s="27" t="s">
        <v>169</v>
      </c>
      <c r="B154" s="21" t="s">
        <v>309</v>
      </c>
      <c r="C154" s="22">
        <f t="shared" ref="C154:J154" si="69">+SUM(C155:C157)</f>
        <v>4691048</v>
      </c>
      <c r="D154" s="22">
        <f t="shared" si="69"/>
        <v>0</v>
      </c>
      <c r="E154" s="22">
        <f t="shared" si="69"/>
        <v>0</v>
      </c>
      <c r="F154" s="22">
        <f t="shared" si="69"/>
        <v>3691048</v>
      </c>
      <c r="G154" s="22">
        <f t="shared" si="69"/>
        <v>0</v>
      </c>
      <c r="H154" s="22">
        <f t="shared" si="69"/>
        <v>0</v>
      </c>
      <c r="I154" s="22">
        <f t="shared" si="69"/>
        <v>0</v>
      </c>
      <c r="J154" s="22">
        <f t="shared" si="69"/>
        <v>1000000</v>
      </c>
    </row>
    <row r="155" spans="1:10" ht="17.100000000000001" customHeight="1" x14ac:dyDescent="0.25">
      <c r="A155" s="28" t="s">
        <v>94</v>
      </c>
      <c r="B155" s="29" t="s">
        <v>310</v>
      </c>
      <c r="C155" s="22">
        <f>+SUM(D155:J155)</f>
        <v>2791048</v>
      </c>
      <c r="D155" s="22">
        <f>+SUMIF('TOTAL RECURSOS 2016'!$P:$P,CONCATENATE("O001",$A155,1,$F$8),'TOTAL RECURSOS 2016'!$N:$N)</f>
        <v>0</v>
      </c>
      <c r="E155" s="22">
        <f>+SUMIF('TOTAL RECURSOS 2016'!$P:$P,CONCATENATE("M001",$A155,1,$F$8),'TOTAL RECURSOS 2016'!$N:$N)</f>
        <v>0</v>
      </c>
      <c r="F155" s="22">
        <f>+SUMIF('TOTAL RECURSOS 2016'!$P:$P,CONCATENATE("E006",$A155,1,$F$8),'TOTAL RECURSOS 2016'!$N:$N)</f>
        <v>1791048</v>
      </c>
      <c r="G155" s="22">
        <f>+SUMIF('TOTAL RECURSOS 2016'!$P:$P,CONCATENATE("K024",$A155,1,$G$8),'TOTAL RECURSOS 2016'!$N:$N)</f>
        <v>0</v>
      </c>
      <c r="H155" s="22">
        <f>+SUMIF('TOTAL RECURSOS 2016'!$P:$P,CONCATENATE("O001",$A155,4,$F$8),'TOTAL RECURSOS 2016'!$N:$N)</f>
        <v>0</v>
      </c>
      <c r="I155" s="22">
        <f>+SUMIF('TOTAL RECURSOS 2016'!$P:$P,CONCATENATE("M001",$A155,4,$F$8),'TOTAL RECURSOS 2016'!$N:$N)</f>
        <v>0</v>
      </c>
      <c r="J155" s="22">
        <f>+SUMIF('TOTAL RECURSOS 2016'!$P:$P,CONCATENATE("E006",$A155,4,$F$8),'TOTAL RECURSOS 2016'!$N:$N)</f>
        <v>1000000</v>
      </c>
    </row>
    <row r="156" spans="1:10" ht="17.100000000000001" customHeight="1" x14ac:dyDescent="0.25">
      <c r="A156" s="28" t="s">
        <v>53</v>
      </c>
      <c r="B156" s="29" t="s">
        <v>311</v>
      </c>
      <c r="C156" s="22">
        <f>+SUM(D156:J156)</f>
        <v>1900000</v>
      </c>
      <c r="D156" s="22">
        <f>+SUMIF('TOTAL RECURSOS 2016'!$P:$P,CONCATENATE("O001",$A156,1,$F$8),'TOTAL RECURSOS 2016'!$N:$N)</f>
        <v>0</v>
      </c>
      <c r="E156" s="22">
        <f>+SUMIF('TOTAL RECURSOS 2016'!$P:$P,CONCATENATE("M001",$A156,1,$F$8),'TOTAL RECURSOS 2016'!$N:$N)</f>
        <v>0</v>
      </c>
      <c r="F156" s="22">
        <f>+SUMIF('TOTAL RECURSOS 2016'!$P:$P,CONCATENATE("E006",$A156,1,$F$8),'TOTAL RECURSOS 2016'!$N:$N)</f>
        <v>1900000</v>
      </c>
      <c r="G156" s="22">
        <f>+SUMIF('TOTAL RECURSOS 2016'!$P:$P,CONCATENATE("K024",$A156,1,$G$8),'TOTAL RECURSOS 2016'!$N:$N)</f>
        <v>0</v>
      </c>
      <c r="H156" s="22">
        <f>+SUMIF('TOTAL RECURSOS 2016'!$P:$P,CONCATENATE("O001",$A156,4,$F$8),'TOTAL RECURSOS 2016'!$N:$N)</f>
        <v>0</v>
      </c>
      <c r="I156" s="22">
        <f>+SUMIF('TOTAL RECURSOS 2016'!$P:$P,CONCATENATE("M001",$A156,4,$F$8),'TOTAL RECURSOS 2016'!$N:$N)</f>
        <v>0</v>
      </c>
      <c r="J156" s="22">
        <f>+SUMIF('TOTAL RECURSOS 2016'!$P:$P,CONCATENATE("E006",$A156,4,$F$8),'TOTAL RECURSOS 2016'!$N:$N)</f>
        <v>0</v>
      </c>
    </row>
    <row r="157" spans="1:10" ht="17.100000000000001" customHeight="1" x14ac:dyDescent="0.25">
      <c r="A157" s="28" t="s">
        <v>95</v>
      </c>
      <c r="B157" s="29" t="s">
        <v>312</v>
      </c>
      <c r="C157" s="22">
        <f>+SUM(D157:J157)</f>
        <v>0</v>
      </c>
      <c r="D157" s="22">
        <f>+SUMIF('TOTAL RECURSOS 2016'!$P:$P,CONCATENATE("O001",$A157,1,$F$8),'TOTAL RECURSOS 2016'!$N:$N)</f>
        <v>0</v>
      </c>
      <c r="E157" s="22">
        <f>+SUMIF('TOTAL RECURSOS 2016'!$P:$P,CONCATENATE("M001",$A157,1,$F$8),'TOTAL RECURSOS 2016'!$N:$N)</f>
        <v>0</v>
      </c>
      <c r="F157" s="22">
        <f>+SUMIF('TOTAL RECURSOS 2016'!$P:$P,CONCATENATE("E006",$A157,1,$F$8),'TOTAL RECURSOS 2016'!$N:$N)</f>
        <v>0</v>
      </c>
      <c r="G157" s="22">
        <f>+SUMIF('TOTAL RECURSOS 2016'!$P:$P,CONCATENATE("K024",$A157,1,$G$8),'TOTAL RECURSOS 2016'!$N:$N)</f>
        <v>0</v>
      </c>
      <c r="H157" s="22">
        <f>+SUMIF('TOTAL RECURSOS 2016'!$P:$P,CONCATENATE("O001",$A157,4,$F$8),'TOTAL RECURSOS 2016'!$N:$N)</f>
        <v>0</v>
      </c>
      <c r="I157" s="22">
        <f>+SUMIF('TOTAL RECURSOS 2016'!$P:$P,CONCATENATE("M001",$A157,4,$F$8),'TOTAL RECURSOS 2016'!$N:$N)</f>
        <v>0</v>
      </c>
      <c r="J157" s="22">
        <f>+SUMIF('TOTAL RECURSOS 2016'!$P:$P,CONCATENATE("E006",$A157,4,$F$8),'TOTAL RECURSOS 2016'!$N:$N)</f>
        <v>0</v>
      </c>
    </row>
    <row r="158" spans="1:10" ht="17.100000000000001" customHeight="1" x14ac:dyDescent="0.25">
      <c r="A158" s="27" t="s">
        <v>170</v>
      </c>
      <c r="B158" s="21" t="s">
        <v>313</v>
      </c>
      <c r="C158" s="22">
        <f t="shared" ref="C158:J158" si="70">+C159</f>
        <v>80000</v>
      </c>
      <c r="D158" s="22">
        <f t="shared" si="70"/>
        <v>0</v>
      </c>
      <c r="E158" s="22">
        <f t="shared" si="70"/>
        <v>0</v>
      </c>
      <c r="F158" s="22">
        <f t="shared" si="70"/>
        <v>0</v>
      </c>
      <c r="G158" s="22">
        <f t="shared" si="70"/>
        <v>0</v>
      </c>
      <c r="H158" s="22">
        <f t="shared" si="70"/>
        <v>0</v>
      </c>
      <c r="I158" s="22">
        <f t="shared" si="70"/>
        <v>0</v>
      </c>
      <c r="J158" s="22">
        <f t="shared" si="70"/>
        <v>80000</v>
      </c>
    </row>
    <row r="159" spans="1:10" ht="17.100000000000001" customHeight="1" x14ac:dyDescent="0.25">
      <c r="A159" s="28" t="s">
        <v>96</v>
      </c>
      <c r="B159" s="21" t="s">
        <v>314</v>
      </c>
      <c r="C159" s="22">
        <f>+SUM(D159:J159)</f>
        <v>80000</v>
      </c>
      <c r="D159" s="22">
        <f>+SUMIF('TOTAL RECURSOS 2016'!$P:$P,CONCATENATE("O001",$A159,1,$F$8),'TOTAL RECURSOS 2016'!$N:$N)</f>
        <v>0</v>
      </c>
      <c r="E159" s="22">
        <f>+SUMIF('TOTAL RECURSOS 2016'!$P:$P,CONCATENATE("M001",$A159,1,$F$8),'TOTAL RECURSOS 2016'!$N:$N)</f>
        <v>0</v>
      </c>
      <c r="F159" s="22">
        <f>+SUMIF('TOTAL RECURSOS 2016'!$P:$P,CONCATENATE("E006",$A159,1,$F$8),'TOTAL RECURSOS 2016'!$N:$N)</f>
        <v>0</v>
      </c>
      <c r="G159" s="22">
        <f>+SUMIF('TOTAL RECURSOS 2016'!$P:$P,CONCATENATE("K024",$A159,1,$G$8),'TOTAL RECURSOS 2016'!$N:$N)</f>
        <v>0</v>
      </c>
      <c r="H159" s="22">
        <f>+SUMIF('TOTAL RECURSOS 2016'!$P:$P,CONCATENATE("O001",$A159,4,$F$8),'TOTAL RECURSOS 2016'!$N:$N)</f>
        <v>0</v>
      </c>
      <c r="I159" s="22">
        <f>+SUMIF('TOTAL RECURSOS 2016'!$P:$P,CONCATENATE("M001",$A159,4,$F$8),'TOTAL RECURSOS 2016'!$N:$N)</f>
        <v>0</v>
      </c>
      <c r="J159" s="22">
        <f>+SUMIF('TOTAL RECURSOS 2016'!$P:$P,CONCATENATE("E006",$A159,4,$F$8),'TOTAL RECURSOS 2016'!$N:$N)</f>
        <v>80000</v>
      </c>
    </row>
    <row r="160" spans="1:10" ht="17.100000000000001" customHeight="1" x14ac:dyDescent="0.25">
      <c r="A160" s="27" t="s">
        <v>171</v>
      </c>
      <c r="B160" s="21" t="s">
        <v>315</v>
      </c>
      <c r="C160" s="22">
        <f t="shared" ref="C160:J160" si="71">+C161</f>
        <v>1086017</v>
      </c>
      <c r="D160" s="22">
        <f t="shared" si="71"/>
        <v>0</v>
      </c>
      <c r="E160" s="22">
        <f t="shared" si="71"/>
        <v>0</v>
      </c>
      <c r="F160" s="22">
        <f t="shared" si="71"/>
        <v>0</v>
      </c>
      <c r="G160" s="22">
        <f t="shared" si="71"/>
        <v>0</v>
      </c>
      <c r="H160" s="22">
        <f t="shared" si="71"/>
        <v>19798</v>
      </c>
      <c r="I160" s="22">
        <f t="shared" si="71"/>
        <v>66219</v>
      </c>
      <c r="J160" s="22">
        <f t="shared" si="71"/>
        <v>1000000</v>
      </c>
    </row>
    <row r="161" spans="1:10" ht="17.100000000000001" customHeight="1" x14ac:dyDescent="0.25">
      <c r="A161" s="28" t="s">
        <v>54</v>
      </c>
      <c r="B161" s="21" t="s">
        <v>316</v>
      </c>
      <c r="C161" s="22">
        <f>+SUM(D161:J161)</f>
        <v>1086017</v>
      </c>
      <c r="D161" s="22">
        <f>+SUMIF('TOTAL RECURSOS 2016'!$P:$P,CONCATENATE("O001",$A161,1,$F$8),'TOTAL RECURSOS 2016'!$N:$N)</f>
        <v>0</v>
      </c>
      <c r="E161" s="22">
        <f>+SUMIF('TOTAL RECURSOS 2016'!$P:$P,CONCATENATE("M001",$A161,1,$F$8),'TOTAL RECURSOS 2016'!$N:$N)</f>
        <v>0</v>
      </c>
      <c r="F161" s="22">
        <f>+SUMIF('TOTAL RECURSOS 2016'!$P:$P,CONCATENATE("E006",$A161,1,$F$8),'TOTAL RECURSOS 2016'!$N:$N)</f>
        <v>0</v>
      </c>
      <c r="G161" s="22">
        <f>+SUMIF('TOTAL RECURSOS 2016'!$P:$P,CONCATENATE("K024",$A161,1,$G$8),'TOTAL RECURSOS 2016'!$N:$N)</f>
        <v>0</v>
      </c>
      <c r="H161" s="22">
        <f>+SUMIF('TOTAL RECURSOS 2016'!$P:$P,CONCATENATE("O001",$A161,4,$F$8),'TOTAL RECURSOS 2016'!$N:$N)</f>
        <v>19798</v>
      </c>
      <c r="I161" s="22">
        <f>+SUMIF('TOTAL RECURSOS 2016'!$P:$P,CONCATENATE("M001",$A161,4,$F$8),'TOTAL RECURSOS 2016'!$N:$N)</f>
        <v>66219</v>
      </c>
      <c r="J161" s="22">
        <f>+SUMIF('TOTAL RECURSOS 2016'!$P:$P,CONCATENATE("E006",$A161,4,$F$8),'TOTAL RECURSOS 2016'!$N:$N)</f>
        <v>1000000</v>
      </c>
    </row>
    <row r="162" spans="1:10" s="9" customFormat="1" ht="17.100000000000001" customHeight="1" x14ac:dyDescent="0.2">
      <c r="A162" s="26">
        <v>3300</v>
      </c>
      <c r="B162" s="19" t="s">
        <v>317</v>
      </c>
      <c r="C162" s="20">
        <f t="shared" ref="C162:J162" si="72">+C163+C165+C168+C170+C172+C178+C180</f>
        <v>63898738</v>
      </c>
      <c r="D162" s="20">
        <f t="shared" si="72"/>
        <v>55504</v>
      </c>
      <c r="E162" s="20">
        <f t="shared" si="72"/>
        <v>62084</v>
      </c>
      <c r="F162" s="20">
        <f t="shared" si="72"/>
        <v>53758150</v>
      </c>
      <c r="G162" s="20">
        <f t="shared" si="72"/>
        <v>0</v>
      </c>
      <c r="H162" s="20">
        <f t="shared" si="72"/>
        <v>25000</v>
      </c>
      <c r="I162" s="20">
        <f t="shared" si="72"/>
        <v>938000</v>
      </c>
      <c r="J162" s="20">
        <f t="shared" si="72"/>
        <v>9060000</v>
      </c>
    </row>
    <row r="163" spans="1:10" ht="17.100000000000001" customHeight="1" x14ac:dyDescent="0.25">
      <c r="A163" s="27" t="s">
        <v>172</v>
      </c>
      <c r="B163" s="21" t="s">
        <v>318</v>
      </c>
      <c r="C163" s="22">
        <f t="shared" ref="C163:J163" si="73">+C164</f>
        <v>2712000</v>
      </c>
      <c r="D163" s="22">
        <f t="shared" si="73"/>
        <v>0</v>
      </c>
      <c r="E163" s="22">
        <f t="shared" si="73"/>
        <v>0</v>
      </c>
      <c r="F163" s="22">
        <f t="shared" si="73"/>
        <v>0</v>
      </c>
      <c r="G163" s="22">
        <f t="shared" si="73"/>
        <v>0</v>
      </c>
      <c r="H163" s="22">
        <f t="shared" si="73"/>
        <v>0</v>
      </c>
      <c r="I163" s="22">
        <f t="shared" si="73"/>
        <v>212000</v>
      </c>
      <c r="J163" s="22">
        <f t="shared" si="73"/>
        <v>2500000</v>
      </c>
    </row>
    <row r="164" spans="1:10" ht="17.100000000000001" customHeight="1" x14ac:dyDescent="0.25">
      <c r="A164" s="28" t="s">
        <v>55</v>
      </c>
      <c r="B164" s="21" t="s">
        <v>319</v>
      </c>
      <c r="C164" s="22">
        <f>+SUM(D164:J164)</f>
        <v>2712000</v>
      </c>
      <c r="D164" s="22">
        <f>+SUMIF('TOTAL RECURSOS 2016'!$P:$P,CONCATENATE("O001",$A164,1,$F$8),'TOTAL RECURSOS 2016'!$N:$N)</f>
        <v>0</v>
      </c>
      <c r="E164" s="22">
        <f>+SUMIF('TOTAL RECURSOS 2016'!$P:$P,CONCATENATE("M001",$A164,1,$F$8),'TOTAL RECURSOS 2016'!$N:$N)</f>
        <v>0</v>
      </c>
      <c r="F164" s="22">
        <f>+SUMIF('TOTAL RECURSOS 2016'!$P:$P,CONCATENATE("E006",$A164,1,$F$8),'TOTAL RECURSOS 2016'!$N:$N)</f>
        <v>0</v>
      </c>
      <c r="G164" s="22">
        <f>+SUMIF('TOTAL RECURSOS 2016'!$P:$P,CONCATENATE("K024",$A164,1,$G$8),'TOTAL RECURSOS 2016'!$N:$N)</f>
        <v>0</v>
      </c>
      <c r="H164" s="22">
        <f>+SUMIF('TOTAL RECURSOS 2016'!$P:$P,CONCATENATE("O001",$A164,4,$F$8),'TOTAL RECURSOS 2016'!$N:$N)</f>
        <v>0</v>
      </c>
      <c r="I164" s="22">
        <f>+SUMIF('TOTAL RECURSOS 2016'!$P:$P,CONCATENATE("M001",$A164,4,$F$8),'TOTAL RECURSOS 2016'!$N:$N)</f>
        <v>212000</v>
      </c>
      <c r="J164" s="22">
        <f>+SUMIF('TOTAL RECURSOS 2016'!$P:$P,CONCATENATE("E006",$A164,4,$F$8),'TOTAL RECURSOS 2016'!$N:$N)</f>
        <v>2500000</v>
      </c>
    </row>
    <row r="165" spans="1:10" ht="17.100000000000001" customHeight="1" x14ac:dyDescent="0.25">
      <c r="A165" s="27" t="s">
        <v>173</v>
      </c>
      <c r="B165" s="29" t="s">
        <v>320</v>
      </c>
      <c r="C165" s="22">
        <f t="shared" ref="C165:J165" si="74">+C166+C167</f>
        <v>51934078</v>
      </c>
      <c r="D165" s="22">
        <f t="shared" si="74"/>
        <v>0</v>
      </c>
      <c r="E165" s="22">
        <f t="shared" si="74"/>
        <v>0</v>
      </c>
      <c r="F165" s="22">
        <f t="shared" si="74"/>
        <v>51228078</v>
      </c>
      <c r="G165" s="22">
        <f t="shared" si="74"/>
        <v>0</v>
      </c>
      <c r="H165" s="22">
        <f t="shared" si="74"/>
        <v>0</v>
      </c>
      <c r="I165" s="22">
        <f t="shared" si="74"/>
        <v>106000</v>
      </c>
      <c r="J165" s="22">
        <f t="shared" si="74"/>
        <v>600000</v>
      </c>
    </row>
    <row r="166" spans="1:10" ht="17.100000000000001" customHeight="1" x14ac:dyDescent="0.25">
      <c r="A166" s="28" t="s">
        <v>56</v>
      </c>
      <c r="B166" s="21" t="s">
        <v>321</v>
      </c>
      <c r="C166" s="22">
        <f>+SUM(D166:J166)</f>
        <v>51334078</v>
      </c>
      <c r="D166" s="22">
        <f>+SUMIF('TOTAL RECURSOS 2016'!$P:$P,CONCATENATE("O001",$A166,1,$F$8),'TOTAL RECURSOS 2016'!$N:$N)</f>
        <v>0</v>
      </c>
      <c r="E166" s="22">
        <f>+SUMIF('TOTAL RECURSOS 2016'!$P:$P,CONCATENATE("M001",$A166,1,$F$8),'TOTAL RECURSOS 2016'!$N:$N)</f>
        <v>0</v>
      </c>
      <c r="F166" s="22">
        <f>+SUMIF('TOTAL RECURSOS 2016'!$P:$P,CONCATENATE("E006",$A166,1,$F$8),'TOTAL RECURSOS 2016'!$N:$N)</f>
        <v>51228078</v>
      </c>
      <c r="G166" s="22">
        <f>+SUMIF('TOTAL RECURSOS 2016'!$P:$P,CONCATENATE("K024",$A166,1,$G$8),'TOTAL RECURSOS 2016'!$N:$N)</f>
        <v>0</v>
      </c>
      <c r="H166" s="22">
        <f>+SUMIF('TOTAL RECURSOS 2016'!$P:$P,CONCATENATE("O001",$A166,4,$F$8),'TOTAL RECURSOS 2016'!$N:$N)</f>
        <v>0</v>
      </c>
      <c r="I166" s="22">
        <f>+SUMIF('TOTAL RECURSOS 2016'!$P:$P,CONCATENATE("M001",$A166,4,$F$8),'TOTAL RECURSOS 2016'!$N:$N)</f>
        <v>106000</v>
      </c>
      <c r="J166" s="22">
        <f>+SUMIF('TOTAL RECURSOS 2016'!$P:$P,CONCATENATE("E006",$A166,4,$F$8),'TOTAL RECURSOS 2016'!$N:$N)</f>
        <v>0</v>
      </c>
    </row>
    <row r="167" spans="1:10" ht="17.100000000000001" customHeight="1" x14ac:dyDescent="0.25">
      <c r="A167" s="28" t="s">
        <v>65</v>
      </c>
      <c r="B167" s="21" t="s">
        <v>322</v>
      </c>
      <c r="C167" s="22">
        <f>+SUM(D167:J167)</f>
        <v>600000</v>
      </c>
      <c r="D167" s="22">
        <f>+SUMIF('TOTAL RECURSOS 2016'!$P:$P,CONCATENATE("O001",$A167,1,$F$8),'TOTAL RECURSOS 2016'!$N:$N)</f>
        <v>0</v>
      </c>
      <c r="E167" s="22">
        <f>+SUMIF('TOTAL RECURSOS 2016'!$P:$P,CONCATENATE("M001",$A167,1,$F$8),'TOTAL RECURSOS 2016'!$N:$N)</f>
        <v>0</v>
      </c>
      <c r="F167" s="22">
        <f>+SUMIF('TOTAL RECURSOS 2016'!$P:$P,CONCATENATE("E006",$A167,1,$F$8),'TOTAL RECURSOS 2016'!$N:$N)</f>
        <v>0</v>
      </c>
      <c r="G167" s="22">
        <f>+SUMIF('TOTAL RECURSOS 2016'!$P:$P,CONCATENATE("K024",$A167,1,$G$8),'TOTAL RECURSOS 2016'!$N:$N)</f>
        <v>0</v>
      </c>
      <c r="H167" s="22">
        <f>+SUMIF('TOTAL RECURSOS 2016'!$P:$P,CONCATENATE("O001",$A167,4,$F$8),'TOTAL RECURSOS 2016'!$N:$N)</f>
        <v>0</v>
      </c>
      <c r="I167" s="22">
        <f>+SUMIF('TOTAL RECURSOS 2016'!$P:$P,CONCATENATE("M001",$A167,4,$F$8),'TOTAL RECURSOS 2016'!$N:$N)</f>
        <v>0</v>
      </c>
      <c r="J167" s="22">
        <f>+SUMIF('TOTAL RECURSOS 2016'!$P:$P,CONCATENATE("E006",$A167,4,$F$8),'TOTAL RECURSOS 2016'!$N:$N)</f>
        <v>600000</v>
      </c>
    </row>
    <row r="168" spans="1:10" ht="17.100000000000001" customHeight="1" x14ac:dyDescent="0.25">
      <c r="A168" s="27" t="s">
        <v>174</v>
      </c>
      <c r="B168" s="21" t="s">
        <v>323</v>
      </c>
      <c r="C168" s="22">
        <f t="shared" ref="C168:J168" si="75">+C169</f>
        <v>979000</v>
      </c>
      <c r="D168" s="22">
        <f t="shared" si="75"/>
        <v>0</v>
      </c>
      <c r="E168" s="22">
        <f t="shared" si="75"/>
        <v>0</v>
      </c>
      <c r="F168" s="22">
        <f t="shared" si="75"/>
        <v>0</v>
      </c>
      <c r="G168" s="22">
        <f t="shared" si="75"/>
        <v>0</v>
      </c>
      <c r="H168" s="22">
        <f t="shared" si="75"/>
        <v>19000</v>
      </c>
      <c r="I168" s="22">
        <f t="shared" si="75"/>
        <v>160000</v>
      </c>
      <c r="J168" s="22">
        <f t="shared" si="75"/>
        <v>800000</v>
      </c>
    </row>
    <row r="169" spans="1:10" ht="17.100000000000001" customHeight="1" x14ac:dyDescent="0.25">
      <c r="A169" s="28" t="s">
        <v>57</v>
      </c>
      <c r="B169" s="21" t="s">
        <v>324</v>
      </c>
      <c r="C169" s="22">
        <f>+SUM(D169:J169)</f>
        <v>979000</v>
      </c>
      <c r="D169" s="22">
        <f>+SUMIF('TOTAL RECURSOS 2016'!$P:$P,CONCATENATE("O001",$A169,1,$F$8),'TOTAL RECURSOS 2016'!$N:$N)</f>
        <v>0</v>
      </c>
      <c r="E169" s="22">
        <f>+SUMIF('TOTAL RECURSOS 2016'!$P:$P,CONCATENATE("M001",$A169,1,$F$8),'TOTAL RECURSOS 2016'!$N:$N)</f>
        <v>0</v>
      </c>
      <c r="F169" s="22">
        <f>+SUMIF('TOTAL RECURSOS 2016'!$P:$P,CONCATENATE("E006",$A169,1,$F$8),'TOTAL RECURSOS 2016'!$N:$N)</f>
        <v>0</v>
      </c>
      <c r="G169" s="22">
        <f>+SUMIF('TOTAL RECURSOS 2016'!$P:$P,CONCATENATE("K024",$A169,1,$G$8),'TOTAL RECURSOS 2016'!$N:$N)</f>
        <v>0</v>
      </c>
      <c r="H169" s="22">
        <f>+SUMIF('TOTAL RECURSOS 2016'!$P:$P,CONCATENATE("O001",$A169,4,$F$8),'TOTAL RECURSOS 2016'!$N:$N)</f>
        <v>19000</v>
      </c>
      <c r="I169" s="22">
        <f>+SUMIF('TOTAL RECURSOS 2016'!$P:$P,CONCATENATE("M001",$A169,4,$F$8),'TOTAL RECURSOS 2016'!$N:$N)</f>
        <v>160000</v>
      </c>
      <c r="J169" s="22">
        <f>+SUMIF('TOTAL RECURSOS 2016'!$P:$P,CONCATENATE("E006",$A169,4,$F$8),'TOTAL RECURSOS 2016'!$N:$N)</f>
        <v>800000</v>
      </c>
    </row>
    <row r="170" spans="1:10" ht="17.100000000000001" customHeight="1" x14ac:dyDescent="0.25">
      <c r="A170" s="27" t="s">
        <v>175</v>
      </c>
      <c r="B170" s="21" t="s">
        <v>325</v>
      </c>
      <c r="C170" s="22">
        <f t="shared" ref="C170:J170" si="76">+C171</f>
        <v>0</v>
      </c>
      <c r="D170" s="22">
        <f t="shared" si="76"/>
        <v>0</v>
      </c>
      <c r="E170" s="22">
        <f t="shared" si="76"/>
        <v>0</v>
      </c>
      <c r="F170" s="22">
        <f t="shared" si="76"/>
        <v>0</v>
      </c>
      <c r="G170" s="22">
        <f t="shared" si="76"/>
        <v>0</v>
      </c>
      <c r="H170" s="22">
        <f t="shared" si="76"/>
        <v>0</v>
      </c>
      <c r="I170" s="22">
        <f t="shared" si="76"/>
        <v>0</v>
      </c>
      <c r="J170" s="22">
        <f t="shared" si="76"/>
        <v>0</v>
      </c>
    </row>
    <row r="171" spans="1:10" ht="17.100000000000001" customHeight="1" x14ac:dyDescent="0.25">
      <c r="A171" s="28" t="s">
        <v>97</v>
      </c>
      <c r="B171" s="21" t="s">
        <v>326</v>
      </c>
      <c r="C171" s="22">
        <f>+SUM(D171:J171)</f>
        <v>0</v>
      </c>
      <c r="D171" s="22">
        <f>+SUMIF('TOTAL RECURSOS 2016'!$P:$P,CONCATENATE("O001",$A171,1,$F$8),'TOTAL RECURSOS 2016'!$N:$N)</f>
        <v>0</v>
      </c>
      <c r="E171" s="22">
        <f>+SUMIF('TOTAL RECURSOS 2016'!$P:$P,CONCATENATE("M001",$A171,1,$F$8),'TOTAL RECURSOS 2016'!$N:$N)</f>
        <v>0</v>
      </c>
      <c r="F171" s="22">
        <f>+SUMIF('TOTAL RECURSOS 2016'!$P:$P,CONCATENATE("E006",$A171,1,$F$8),'TOTAL RECURSOS 2016'!$N:$N)</f>
        <v>0</v>
      </c>
      <c r="G171" s="22">
        <f>+SUMIF('TOTAL RECURSOS 2016'!$P:$P,CONCATENATE("K024",$A171,1,$G$8),'TOTAL RECURSOS 2016'!$N:$N)</f>
        <v>0</v>
      </c>
      <c r="H171" s="22">
        <f>+SUMIF('TOTAL RECURSOS 2016'!$P:$P,CONCATENATE("O001",$A171,4,$F$8),'TOTAL RECURSOS 2016'!$N:$N)</f>
        <v>0</v>
      </c>
      <c r="I171" s="22">
        <f>+SUMIF('TOTAL RECURSOS 2016'!$P:$P,CONCATENATE("M001",$A171,4,$F$8),'TOTAL RECURSOS 2016'!$N:$N)</f>
        <v>0</v>
      </c>
      <c r="J171" s="22">
        <f>+SUMIF('TOTAL RECURSOS 2016'!$P:$P,CONCATENATE("E006",$A171,4,$F$8),'TOTAL RECURSOS 2016'!$N:$N)</f>
        <v>0</v>
      </c>
    </row>
    <row r="172" spans="1:10" ht="17.100000000000001" customHeight="1" x14ac:dyDescent="0.25">
      <c r="A172" s="27" t="s">
        <v>176</v>
      </c>
      <c r="B172" s="21" t="s">
        <v>327</v>
      </c>
      <c r="C172" s="22">
        <f t="shared" ref="C172:J172" si="77">+SUM(C173:C177)</f>
        <v>1331000</v>
      </c>
      <c r="D172" s="22">
        <f t="shared" si="77"/>
        <v>0</v>
      </c>
      <c r="E172" s="22">
        <f t="shared" si="77"/>
        <v>0</v>
      </c>
      <c r="F172" s="22">
        <f t="shared" si="77"/>
        <v>0</v>
      </c>
      <c r="G172" s="22">
        <f t="shared" si="77"/>
        <v>0</v>
      </c>
      <c r="H172" s="22">
        <f t="shared" si="77"/>
        <v>6000</v>
      </c>
      <c r="I172" s="22">
        <f t="shared" si="77"/>
        <v>165000</v>
      </c>
      <c r="J172" s="22">
        <f t="shared" si="77"/>
        <v>1160000</v>
      </c>
    </row>
    <row r="173" spans="1:10" ht="17.100000000000001" customHeight="1" x14ac:dyDescent="0.25">
      <c r="A173" s="28" t="s">
        <v>98</v>
      </c>
      <c r="B173" s="21" t="s">
        <v>328</v>
      </c>
      <c r="C173" s="22">
        <f>+SUM(D173:J173)</f>
        <v>0</v>
      </c>
      <c r="D173" s="22">
        <f>+SUMIF('TOTAL RECURSOS 2016'!$P:$P,CONCATENATE("O001",$A173,1,$F$8),'TOTAL RECURSOS 2016'!$N:$N)</f>
        <v>0</v>
      </c>
      <c r="E173" s="22">
        <f>+SUMIF('TOTAL RECURSOS 2016'!$P:$P,CONCATENATE("M001",$A173,1,$F$8),'TOTAL RECURSOS 2016'!$N:$N)</f>
        <v>0</v>
      </c>
      <c r="F173" s="22">
        <f>+SUMIF('TOTAL RECURSOS 2016'!$P:$P,CONCATENATE("E006",$A173,1,$F$8),'TOTAL RECURSOS 2016'!$N:$N)</f>
        <v>0</v>
      </c>
      <c r="G173" s="22">
        <f>+SUMIF('TOTAL RECURSOS 2016'!$P:$P,CONCATENATE("K024",$A173,1,$G$8),'TOTAL RECURSOS 2016'!$N:$N)</f>
        <v>0</v>
      </c>
      <c r="H173" s="22">
        <f>+SUMIF('TOTAL RECURSOS 2016'!$P:$P,CONCATENATE("O001",$A173,4,$F$8),'TOTAL RECURSOS 2016'!$N:$N)</f>
        <v>0</v>
      </c>
      <c r="I173" s="22">
        <f>+SUMIF('TOTAL RECURSOS 2016'!$P:$P,CONCATENATE("M001",$A173,4,$F$8),'TOTAL RECURSOS 2016'!$N:$N)</f>
        <v>0</v>
      </c>
      <c r="J173" s="22">
        <f>+SUMIF('TOTAL RECURSOS 2016'!$P:$P,CONCATENATE("E006",$A173,4,$F$8),'TOTAL RECURSOS 2016'!$N:$N)</f>
        <v>0</v>
      </c>
    </row>
    <row r="174" spans="1:10" ht="17.100000000000001" customHeight="1" x14ac:dyDescent="0.25">
      <c r="A174" s="28" t="s">
        <v>58</v>
      </c>
      <c r="B174" s="21" t="s">
        <v>329</v>
      </c>
      <c r="C174" s="22">
        <f>+SUM(D174:J174)</f>
        <v>871000</v>
      </c>
      <c r="D174" s="22">
        <f>+SUMIF('TOTAL RECURSOS 2016'!$P:$P,CONCATENATE("O001",$A174,1,$F$8),'TOTAL RECURSOS 2016'!$N:$N)</f>
        <v>0</v>
      </c>
      <c r="E174" s="22">
        <f>+SUMIF('TOTAL RECURSOS 2016'!$P:$P,CONCATENATE("M001",$A174,1,$F$8),'TOTAL RECURSOS 2016'!$N:$N)</f>
        <v>0</v>
      </c>
      <c r="F174" s="22">
        <f>+SUMIF('TOTAL RECURSOS 2016'!$P:$P,CONCATENATE("E006",$A174,1,$F$8),'TOTAL RECURSOS 2016'!$N:$N)</f>
        <v>0</v>
      </c>
      <c r="G174" s="22">
        <f>+SUMIF('TOTAL RECURSOS 2016'!$P:$P,CONCATENATE("K024",$A174,1,$G$8),'TOTAL RECURSOS 2016'!$N:$N)</f>
        <v>0</v>
      </c>
      <c r="H174" s="22">
        <f>+SUMIF('TOTAL RECURSOS 2016'!$P:$P,CONCATENATE("O001",$A174,4,$F$8),'TOTAL RECURSOS 2016'!$N:$N)</f>
        <v>6000</v>
      </c>
      <c r="I174" s="22">
        <f>+SUMIF('TOTAL RECURSOS 2016'!$P:$P,CONCATENATE("M001",$A174,4,$F$8),'TOTAL RECURSOS 2016'!$N:$N)</f>
        <v>165000</v>
      </c>
      <c r="J174" s="22">
        <f>+SUMIF('TOTAL RECURSOS 2016'!$P:$P,CONCATENATE("E006",$A174,4,$F$8),'TOTAL RECURSOS 2016'!$N:$N)</f>
        <v>700000</v>
      </c>
    </row>
    <row r="175" spans="1:10" ht="17.100000000000001" customHeight="1" x14ac:dyDescent="0.25">
      <c r="A175" s="28" t="s">
        <v>66</v>
      </c>
      <c r="B175" s="30" t="s">
        <v>330</v>
      </c>
      <c r="C175" s="22">
        <f>+SUM(D175:J175)</f>
        <v>50000</v>
      </c>
      <c r="D175" s="22">
        <f>+SUMIF('TOTAL RECURSOS 2016'!$P:$P,CONCATENATE("O001",$A175,1,$F$8),'TOTAL RECURSOS 2016'!$N:$N)</f>
        <v>0</v>
      </c>
      <c r="E175" s="22">
        <f>+SUMIF('TOTAL RECURSOS 2016'!$P:$P,CONCATENATE("M001",$A175,1,$F$8),'TOTAL RECURSOS 2016'!$N:$N)</f>
        <v>0</v>
      </c>
      <c r="F175" s="22">
        <f>+SUMIF('TOTAL RECURSOS 2016'!$P:$P,CONCATENATE("E006",$A175,1,$F$8),'TOTAL RECURSOS 2016'!$N:$N)</f>
        <v>0</v>
      </c>
      <c r="G175" s="22">
        <f>+SUMIF('TOTAL RECURSOS 2016'!$P:$P,CONCATENATE("K024",$A175,1,$G$8),'TOTAL RECURSOS 2016'!$N:$N)</f>
        <v>0</v>
      </c>
      <c r="H175" s="22">
        <f>+SUMIF('TOTAL RECURSOS 2016'!$P:$P,CONCATENATE("O001",$A175,4,$F$8),'TOTAL RECURSOS 2016'!$N:$N)</f>
        <v>0</v>
      </c>
      <c r="I175" s="22">
        <f>+SUMIF('TOTAL RECURSOS 2016'!$P:$P,CONCATENATE("M001",$A175,4,$F$8),'TOTAL RECURSOS 2016'!$N:$N)</f>
        <v>0</v>
      </c>
      <c r="J175" s="22">
        <f>+SUMIF('TOTAL RECURSOS 2016'!$P:$P,CONCATENATE("E006",$A175,4,$F$8),'TOTAL RECURSOS 2016'!$N:$N)</f>
        <v>50000</v>
      </c>
    </row>
    <row r="176" spans="1:10" ht="17.100000000000001" customHeight="1" x14ac:dyDescent="0.25">
      <c r="A176" s="28" t="s">
        <v>67</v>
      </c>
      <c r="B176" s="30" t="s">
        <v>331</v>
      </c>
      <c r="C176" s="22">
        <f>+SUM(D176:J176)</f>
        <v>160000</v>
      </c>
      <c r="D176" s="22">
        <f>+SUMIF('TOTAL RECURSOS 2016'!$P:$P,CONCATENATE("O001",$A176,1,$F$8),'TOTAL RECURSOS 2016'!$N:$N)</f>
        <v>0</v>
      </c>
      <c r="E176" s="22">
        <f>+SUMIF('TOTAL RECURSOS 2016'!$P:$P,CONCATENATE("M001",$A176,1,$F$8),'TOTAL RECURSOS 2016'!$N:$N)</f>
        <v>0</v>
      </c>
      <c r="F176" s="22">
        <f>+SUMIF('TOTAL RECURSOS 2016'!$P:$P,CONCATENATE("E006",$A176,1,$F$8),'TOTAL RECURSOS 2016'!$N:$N)</f>
        <v>0</v>
      </c>
      <c r="G176" s="22">
        <f>+SUMIF('TOTAL RECURSOS 2016'!$P:$P,CONCATENATE("K024",$A176,1,$G$8),'TOTAL RECURSOS 2016'!$N:$N)</f>
        <v>0</v>
      </c>
      <c r="H176" s="22">
        <f>+SUMIF('TOTAL RECURSOS 2016'!$P:$P,CONCATENATE("O001",$A176,4,$F$8),'TOTAL RECURSOS 2016'!$N:$N)</f>
        <v>0</v>
      </c>
      <c r="I176" s="22">
        <f>+SUMIF('TOTAL RECURSOS 2016'!$P:$P,CONCATENATE("M001",$A176,4,$F$8),'TOTAL RECURSOS 2016'!$N:$N)</f>
        <v>0</v>
      </c>
      <c r="J176" s="22">
        <f>+SUMIF('TOTAL RECURSOS 2016'!$P:$P,CONCATENATE("E006",$A176,4,$F$8),'TOTAL RECURSOS 2016'!$N:$N)</f>
        <v>160000</v>
      </c>
    </row>
    <row r="177" spans="1:10" ht="17.100000000000001" customHeight="1" x14ac:dyDescent="0.25">
      <c r="A177" s="28" t="s">
        <v>99</v>
      </c>
      <c r="B177" s="30" t="s">
        <v>395</v>
      </c>
      <c r="C177" s="22">
        <f>+SUM(D177:J177)</f>
        <v>250000</v>
      </c>
      <c r="D177" s="22">
        <f>+SUMIF('TOTAL RECURSOS 2016'!$P:$P,CONCATENATE("O001",$A177,1,$F$8),'TOTAL RECURSOS 2016'!$N:$N)</f>
        <v>0</v>
      </c>
      <c r="E177" s="22">
        <f>+SUMIF('TOTAL RECURSOS 2016'!$P:$P,CONCATENATE("M001",$A177,1,$F$8),'TOTAL RECURSOS 2016'!$N:$N)</f>
        <v>0</v>
      </c>
      <c r="F177" s="22">
        <f>+SUMIF('TOTAL RECURSOS 2016'!$P:$P,CONCATENATE("E006",$A177,1,$F$8),'TOTAL RECURSOS 2016'!$N:$N)</f>
        <v>0</v>
      </c>
      <c r="G177" s="22">
        <f>+SUMIF('TOTAL RECURSOS 2016'!$P:$P,CONCATENATE("K024",$A177,1,$G$8),'TOTAL RECURSOS 2016'!$N:$N)</f>
        <v>0</v>
      </c>
      <c r="H177" s="22">
        <f>+SUMIF('TOTAL RECURSOS 2016'!$P:$P,CONCATENATE("O001",$A177,4,$F$8),'TOTAL RECURSOS 2016'!$N:$N)</f>
        <v>0</v>
      </c>
      <c r="I177" s="22">
        <f>+SUMIF('TOTAL RECURSOS 2016'!$P:$P,CONCATENATE("M001",$A177,4,$F$8),'TOTAL RECURSOS 2016'!$N:$N)</f>
        <v>0</v>
      </c>
      <c r="J177" s="22">
        <f>+SUMIF('TOTAL RECURSOS 2016'!$P:$P,CONCATENATE("E006",$A177,4,$F$8),'TOTAL RECURSOS 2016'!$N:$N)</f>
        <v>250000</v>
      </c>
    </row>
    <row r="178" spans="1:10" ht="17.100000000000001" customHeight="1" x14ac:dyDescent="0.25">
      <c r="A178" s="27" t="s">
        <v>177</v>
      </c>
      <c r="B178" s="21" t="s">
        <v>332</v>
      </c>
      <c r="C178" s="22">
        <f t="shared" ref="C178:J178" si="78">+C179</f>
        <v>2647660</v>
      </c>
      <c r="D178" s="22">
        <f t="shared" si="78"/>
        <v>55504</v>
      </c>
      <c r="E178" s="22">
        <f t="shared" si="78"/>
        <v>62084</v>
      </c>
      <c r="F178" s="22">
        <f t="shared" si="78"/>
        <v>2530072</v>
      </c>
      <c r="G178" s="22">
        <f t="shared" si="78"/>
        <v>0</v>
      </c>
      <c r="H178" s="22">
        <f t="shared" si="78"/>
        <v>0</v>
      </c>
      <c r="I178" s="22">
        <f t="shared" si="78"/>
        <v>0</v>
      </c>
      <c r="J178" s="22">
        <f t="shared" si="78"/>
        <v>0</v>
      </c>
    </row>
    <row r="179" spans="1:10" ht="17.100000000000001" customHeight="1" x14ac:dyDescent="0.25">
      <c r="A179" s="28" t="s">
        <v>20</v>
      </c>
      <c r="B179" s="21" t="s">
        <v>332</v>
      </c>
      <c r="C179" s="22">
        <f>+SUM(D179:J179)</f>
        <v>2647660</v>
      </c>
      <c r="D179" s="22">
        <f>+SUMIF('TOTAL RECURSOS 2016'!$P:$P,CONCATENATE("O001",$A179,1,$F$8),'TOTAL RECURSOS 2016'!$N:$N)</f>
        <v>55504</v>
      </c>
      <c r="E179" s="22">
        <f>+SUMIF('TOTAL RECURSOS 2016'!$P:$P,CONCATENATE("M001",$A179,1,$F$8),'TOTAL RECURSOS 2016'!$N:$N)</f>
        <v>62084</v>
      </c>
      <c r="F179" s="22">
        <f>+SUMIF('TOTAL RECURSOS 2016'!$P:$P,CONCATENATE("E006",$A179,1,$F$8),'TOTAL RECURSOS 2016'!$N:$N)</f>
        <v>2530072</v>
      </c>
      <c r="G179" s="22">
        <f>+SUMIF('TOTAL RECURSOS 2016'!$P:$P,CONCATENATE("K024",$A179,1,$G$8),'TOTAL RECURSOS 2016'!$N:$N)</f>
        <v>0</v>
      </c>
      <c r="H179" s="22">
        <f>+SUMIF('TOTAL RECURSOS 2016'!$P:$P,CONCATENATE("O001",$A179,4,$F$8),'TOTAL RECURSOS 2016'!$N:$N)</f>
        <v>0</v>
      </c>
      <c r="I179" s="22">
        <f>+SUMIF('TOTAL RECURSOS 2016'!$P:$P,CONCATENATE("M001",$A179,4,$F$8),'TOTAL RECURSOS 2016'!$N:$N)</f>
        <v>0</v>
      </c>
      <c r="J179" s="22">
        <f>+SUMIF('TOTAL RECURSOS 2016'!$P:$P,CONCATENATE("E006",$A179,4,$F$8),'TOTAL RECURSOS 2016'!$N:$N)</f>
        <v>0</v>
      </c>
    </row>
    <row r="180" spans="1:10" ht="17.100000000000001" customHeight="1" x14ac:dyDescent="0.25">
      <c r="A180" s="27" t="s">
        <v>178</v>
      </c>
      <c r="B180" s="21" t="s">
        <v>333</v>
      </c>
      <c r="C180" s="22">
        <f t="shared" ref="C180:J180" si="79">+C181+C182</f>
        <v>4295000</v>
      </c>
      <c r="D180" s="22">
        <f t="shared" si="79"/>
        <v>0</v>
      </c>
      <c r="E180" s="22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295000</v>
      </c>
      <c r="J180" s="22">
        <f t="shared" si="79"/>
        <v>4000000</v>
      </c>
    </row>
    <row r="181" spans="1:10" ht="17.100000000000001" customHeight="1" x14ac:dyDescent="0.25">
      <c r="A181" s="28" t="s">
        <v>100</v>
      </c>
      <c r="B181" s="21" t="s">
        <v>334</v>
      </c>
      <c r="C181" s="22">
        <f>+SUM(D181:J181)</f>
        <v>4000000</v>
      </c>
      <c r="D181" s="22">
        <f>+SUMIF('TOTAL RECURSOS 2016'!$P:$P,CONCATENATE("O001",$A181,1,$F$8),'TOTAL RECURSOS 2016'!$N:$N)</f>
        <v>0</v>
      </c>
      <c r="E181" s="22">
        <f>+SUMIF('TOTAL RECURSOS 2016'!$P:$P,CONCATENATE("M001",$A181,1,$F$8),'TOTAL RECURSOS 2016'!$N:$N)</f>
        <v>0</v>
      </c>
      <c r="F181" s="22">
        <f>+SUMIF('TOTAL RECURSOS 2016'!$P:$P,CONCATENATE("E006",$A181,1,$F$8),'TOTAL RECURSOS 2016'!$N:$N)</f>
        <v>0</v>
      </c>
      <c r="G181" s="22">
        <f>+SUMIF('TOTAL RECURSOS 2016'!$P:$P,CONCATENATE("K024",$A181,1,$G$8),'TOTAL RECURSOS 2016'!$N:$N)</f>
        <v>0</v>
      </c>
      <c r="H181" s="22">
        <f>+SUMIF('TOTAL RECURSOS 2016'!$P:$P,CONCATENATE("O001",$A181,4,$F$8),'TOTAL RECURSOS 2016'!$N:$N)</f>
        <v>0</v>
      </c>
      <c r="I181" s="22">
        <f>+SUMIF('TOTAL RECURSOS 2016'!$P:$P,CONCATENATE("M001",$A181,4,$F$8),'TOTAL RECURSOS 2016'!$N:$N)</f>
        <v>0</v>
      </c>
      <c r="J181" s="22">
        <f>+SUMIF('TOTAL RECURSOS 2016'!$P:$P,CONCATENATE("E006",$A181,4,$F$8),'TOTAL RECURSOS 2016'!$N:$N)</f>
        <v>4000000</v>
      </c>
    </row>
    <row r="182" spans="1:10" ht="17.100000000000001" customHeight="1" x14ac:dyDescent="0.25">
      <c r="A182" s="28" t="s">
        <v>101</v>
      </c>
      <c r="B182" s="21" t="s">
        <v>335</v>
      </c>
      <c r="C182" s="22">
        <f>+SUM(D182:J182)</f>
        <v>295000</v>
      </c>
      <c r="D182" s="22">
        <f>+SUMIF('TOTAL RECURSOS 2016'!$P:$P,CONCATENATE("O001",$A182,1,$F$8),'TOTAL RECURSOS 2016'!$N:$N)</f>
        <v>0</v>
      </c>
      <c r="E182" s="22">
        <f>+SUMIF('TOTAL RECURSOS 2016'!$P:$P,CONCATENATE("M001",$A182,1,$F$8),'TOTAL RECURSOS 2016'!$N:$N)</f>
        <v>0</v>
      </c>
      <c r="F182" s="22">
        <f>+SUMIF('TOTAL RECURSOS 2016'!$P:$P,CONCATENATE("E006",$A182,1,$F$8),'TOTAL RECURSOS 2016'!$N:$N)</f>
        <v>0</v>
      </c>
      <c r="G182" s="22">
        <f>+SUMIF('TOTAL RECURSOS 2016'!$P:$P,CONCATENATE("K024",$A182,1,$G$8),'TOTAL RECURSOS 2016'!$N:$N)</f>
        <v>0</v>
      </c>
      <c r="H182" s="22">
        <f>+SUMIF('TOTAL RECURSOS 2016'!$P:$P,CONCATENATE("O001",$A182,4,$F$8),'TOTAL RECURSOS 2016'!$N:$N)</f>
        <v>0</v>
      </c>
      <c r="I182" s="22">
        <f>+SUMIF('TOTAL RECURSOS 2016'!$P:$P,CONCATENATE("M001",$A182,4,$F$8),'TOTAL RECURSOS 2016'!$N:$N)</f>
        <v>295000</v>
      </c>
      <c r="J182" s="22">
        <f>+SUMIF('TOTAL RECURSOS 2016'!$P:$P,CONCATENATE("E006",$A182,4,$F$8),'TOTAL RECURSOS 2016'!$N:$N)</f>
        <v>0</v>
      </c>
    </row>
    <row r="183" spans="1:10" s="9" customFormat="1" ht="17.100000000000001" customHeight="1" x14ac:dyDescent="0.2">
      <c r="A183" s="26">
        <v>3400</v>
      </c>
      <c r="B183" s="19" t="s">
        <v>336</v>
      </c>
      <c r="C183" s="20">
        <f t="shared" ref="C183:J183" si="80">+C186+C188+C190+C184</f>
        <v>2404000</v>
      </c>
      <c r="D183" s="20">
        <f t="shared" si="80"/>
        <v>0</v>
      </c>
      <c r="E183" s="20">
        <f t="shared" si="80"/>
        <v>0</v>
      </c>
      <c r="F183" s="20">
        <f t="shared" si="80"/>
        <v>0</v>
      </c>
      <c r="G183" s="20">
        <f t="shared" si="80"/>
        <v>0</v>
      </c>
      <c r="H183" s="20">
        <f t="shared" si="80"/>
        <v>24000</v>
      </c>
      <c r="I183" s="20">
        <f t="shared" si="80"/>
        <v>230000</v>
      </c>
      <c r="J183" s="20">
        <f t="shared" si="80"/>
        <v>2150000</v>
      </c>
    </row>
    <row r="184" spans="1:10" ht="17.100000000000001" customHeight="1" x14ac:dyDescent="0.25">
      <c r="A184" s="27">
        <v>341</v>
      </c>
      <c r="B184" s="21" t="s">
        <v>443</v>
      </c>
      <c r="C184" s="22">
        <f t="shared" ref="C184:J184" si="81">+C185</f>
        <v>151000</v>
      </c>
      <c r="D184" s="22">
        <f t="shared" si="81"/>
        <v>0</v>
      </c>
      <c r="E184" s="22">
        <f t="shared" si="81"/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151000</v>
      </c>
      <c r="J184" s="22">
        <f t="shared" si="81"/>
        <v>0</v>
      </c>
    </row>
    <row r="185" spans="1:10" ht="17.100000000000001" customHeight="1" x14ac:dyDescent="0.25">
      <c r="A185" s="28">
        <v>34101</v>
      </c>
      <c r="B185" s="21" t="s">
        <v>444</v>
      </c>
      <c r="C185" s="22">
        <f>+SUM(D185:J185)</f>
        <v>151000</v>
      </c>
      <c r="D185" s="22">
        <f>+SUMIF('TOTAL RECURSOS 2016'!$P:$P,CONCATENATE("O001",$A185,1,$F$8),'TOTAL RECURSOS 2016'!$N:$N)</f>
        <v>0</v>
      </c>
      <c r="E185" s="22">
        <f>+SUMIF('TOTAL RECURSOS 2016'!$P:$P,CONCATENATE("M001",$A185,1,$F$8),'TOTAL RECURSOS 2016'!$N:$N)</f>
        <v>0</v>
      </c>
      <c r="F185" s="22">
        <f>+SUMIF('TOTAL RECURSOS 2016'!$P:$P,CONCATENATE("E006",$A185,1,$F$8),'TOTAL RECURSOS 2016'!$N:$N)</f>
        <v>0</v>
      </c>
      <c r="G185" s="22">
        <f>+SUMIF('TOTAL RECURSOS 2016'!$P:$P,CONCATENATE("K024",$A185,1,$G$8),'TOTAL RECURSOS 2016'!$N:$N)</f>
        <v>0</v>
      </c>
      <c r="H185" s="22">
        <f>+SUMIF('TOTAL RECURSOS 2016'!$P:$P,CONCATENATE("O001",$A185,4,$F$8),'TOTAL RECURSOS 2016'!$N:$N)</f>
        <v>0</v>
      </c>
      <c r="I185" s="22">
        <f>+SUMIF('TOTAL RECURSOS 2016'!$P:$P,CONCATENATE("M001",$A185,4,$F$8),'TOTAL RECURSOS 2016'!$N:$N)</f>
        <v>151000</v>
      </c>
      <c r="J185" s="22">
        <f>+SUMIF('TOTAL RECURSOS 2016'!$P:$P,CONCATENATE("E006",$A185,4,$F$8),'TOTAL RECURSOS 2016'!$N:$N)</f>
        <v>0</v>
      </c>
    </row>
    <row r="186" spans="1:10" ht="17.100000000000001" customHeight="1" x14ac:dyDescent="0.25">
      <c r="A186" s="27" t="s">
        <v>179</v>
      </c>
      <c r="B186" s="21" t="s">
        <v>337</v>
      </c>
      <c r="C186" s="22">
        <f t="shared" ref="C186:J186" si="82">+C187</f>
        <v>1803000</v>
      </c>
      <c r="D186" s="22">
        <f t="shared" si="82"/>
        <v>0</v>
      </c>
      <c r="E186" s="22">
        <f t="shared" si="82"/>
        <v>0</v>
      </c>
      <c r="F186" s="22">
        <f t="shared" si="82"/>
        <v>0</v>
      </c>
      <c r="G186" s="22">
        <f t="shared" si="82"/>
        <v>0</v>
      </c>
      <c r="H186" s="22">
        <f t="shared" si="82"/>
        <v>24000</v>
      </c>
      <c r="I186" s="22">
        <f t="shared" si="82"/>
        <v>79000</v>
      </c>
      <c r="J186" s="22">
        <f t="shared" si="82"/>
        <v>1700000</v>
      </c>
    </row>
    <row r="187" spans="1:10" ht="17.100000000000001" customHeight="1" x14ac:dyDescent="0.25">
      <c r="A187" s="28" t="s">
        <v>21</v>
      </c>
      <c r="B187" s="21" t="s">
        <v>338</v>
      </c>
      <c r="C187" s="22">
        <f>+SUM(D187:J187)</f>
        <v>1803000</v>
      </c>
      <c r="D187" s="22">
        <f>+SUMIF('TOTAL RECURSOS 2016'!$P:$P,CONCATENATE("O001",$A187,1,$F$8),'TOTAL RECURSOS 2016'!$N:$N)</f>
        <v>0</v>
      </c>
      <c r="E187" s="22">
        <f>+SUMIF('TOTAL RECURSOS 2016'!$P:$P,CONCATENATE("M001",$A187,1,$F$8),'TOTAL RECURSOS 2016'!$N:$N)</f>
        <v>0</v>
      </c>
      <c r="F187" s="22">
        <f>+SUMIF('TOTAL RECURSOS 2016'!$P:$P,CONCATENATE("E006",$A187,1,$F$8),'TOTAL RECURSOS 2016'!$N:$N)</f>
        <v>0</v>
      </c>
      <c r="G187" s="22">
        <f>+SUMIF('TOTAL RECURSOS 2016'!$P:$P,CONCATENATE("K024",$A187,1,$G$8),'TOTAL RECURSOS 2016'!$N:$N)</f>
        <v>0</v>
      </c>
      <c r="H187" s="22">
        <f>+SUMIF('TOTAL RECURSOS 2016'!$P:$P,CONCATENATE("O001",$A187,4,$F$8),'TOTAL RECURSOS 2016'!$N:$N)</f>
        <v>24000</v>
      </c>
      <c r="I187" s="22">
        <f>+SUMIF('TOTAL RECURSOS 2016'!$P:$P,CONCATENATE("M001",$A187,4,$F$8),'TOTAL RECURSOS 2016'!$N:$N)</f>
        <v>79000</v>
      </c>
      <c r="J187" s="22">
        <f>+SUMIF('TOTAL RECURSOS 2016'!$P:$P,CONCATENATE("E006",$A187,4,$F$8),'TOTAL RECURSOS 2016'!$N:$N)</f>
        <v>1700000</v>
      </c>
    </row>
    <row r="188" spans="1:10" ht="17.100000000000001" customHeight="1" x14ac:dyDescent="0.25">
      <c r="A188" s="27" t="s">
        <v>180</v>
      </c>
      <c r="B188" s="21" t="s">
        <v>339</v>
      </c>
      <c r="C188" s="22">
        <f t="shared" ref="C188:J188" si="83">+C189</f>
        <v>100000</v>
      </c>
      <c r="D188" s="22">
        <f t="shared" si="83"/>
        <v>0</v>
      </c>
      <c r="E188" s="22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100000</v>
      </c>
    </row>
    <row r="189" spans="1:10" ht="17.100000000000001" customHeight="1" x14ac:dyDescent="0.25">
      <c r="A189" s="28" t="s">
        <v>102</v>
      </c>
      <c r="B189" s="21" t="s">
        <v>340</v>
      </c>
      <c r="C189" s="22">
        <f>+SUM(D189:J189)</f>
        <v>100000</v>
      </c>
      <c r="D189" s="22">
        <f>+SUMIF('TOTAL RECURSOS 2016'!$P:$P,CONCATENATE("O001",$A189,1,$F$8),'TOTAL RECURSOS 2016'!$N:$N)</f>
        <v>0</v>
      </c>
      <c r="E189" s="22">
        <f>+SUMIF('TOTAL RECURSOS 2016'!$P:$P,CONCATENATE("M001",$A189,1,$F$8),'TOTAL RECURSOS 2016'!$N:$N)</f>
        <v>0</v>
      </c>
      <c r="F189" s="22">
        <f>+SUMIF('TOTAL RECURSOS 2016'!$P:$P,CONCATENATE("E006",$A189,1,$F$8),'TOTAL RECURSOS 2016'!$N:$N)</f>
        <v>0</v>
      </c>
      <c r="G189" s="22">
        <f>+SUMIF('TOTAL RECURSOS 2016'!$P:$P,CONCATENATE("K024",$A189,1,$G$8),'TOTAL RECURSOS 2016'!$N:$N)</f>
        <v>0</v>
      </c>
      <c r="H189" s="22">
        <f>+SUMIF('TOTAL RECURSOS 2016'!$P:$P,CONCATENATE("O001",$A189,4,$F$8),'TOTAL RECURSOS 2016'!$N:$N)</f>
        <v>0</v>
      </c>
      <c r="I189" s="22">
        <f>+SUMIF('TOTAL RECURSOS 2016'!$P:$P,CONCATENATE("M001",$A189,4,$F$8),'TOTAL RECURSOS 2016'!$N:$N)</f>
        <v>0</v>
      </c>
      <c r="J189" s="22">
        <f>+SUMIF('TOTAL RECURSOS 2016'!$P:$P,CONCATENATE("E006",$A189,4,$F$8),'TOTAL RECURSOS 2016'!$N:$N)</f>
        <v>100000</v>
      </c>
    </row>
    <row r="190" spans="1:10" ht="17.100000000000001" customHeight="1" x14ac:dyDescent="0.25">
      <c r="A190" s="27" t="s">
        <v>181</v>
      </c>
      <c r="B190" s="21" t="s">
        <v>341</v>
      </c>
      <c r="C190" s="22">
        <f t="shared" ref="C190:J190" si="84">+C191</f>
        <v>350000</v>
      </c>
      <c r="D190" s="22">
        <f t="shared" si="84"/>
        <v>0</v>
      </c>
      <c r="E190" s="22">
        <f t="shared" si="84"/>
        <v>0</v>
      </c>
      <c r="F190" s="22">
        <f t="shared" si="84"/>
        <v>0</v>
      </c>
      <c r="G190" s="22">
        <f t="shared" si="84"/>
        <v>0</v>
      </c>
      <c r="H190" s="22">
        <f t="shared" si="84"/>
        <v>0</v>
      </c>
      <c r="I190" s="22">
        <f t="shared" si="84"/>
        <v>0</v>
      </c>
      <c r="J190" s="22">
        <f t="shared" si="84"/>
        <v>350000</v>
      </c>
    </row>
    <row r="191" spans="1:10" ht="17.100000000000001" customHeight="1" x14ac:dyDescent="0.25">
      <c r="A191" s="28" t="s">
        <v>103</v>
      </c>
      <c r="B191" s="21" t="s">
        <v>341</v>
      </c>
      <c r="C191" s="22">
        <f>+SUM(D191:J191)</f>
        <v>350000</v>
      </c>
      <c r="D191" s="22">
        <f>+SUMIF('TOTAL RECURSOS 2016'!$P:$P,CONCATENATE("O001",$A191,1,$F$8),'TOTAL RECURSOS 2016'!$N:$N)</f>
        <v>0</v>
      </c>
      <c r="E191" s="22">
        <f>+SUMIF('TOTAL RECURSOS 2016'!$P:$P,CONCATENATE("M001",$A191,1,$F$8),'TOTAL RECURSOS 2016'!$N:$N)</f>
        <v>0</v>
      </c>
      <c r="F191" s="22">
        <f>+SUMIF('TOTAL RECURSOS 2016'!$P:$P,CONCATENATE("E006",$A191,1,$F$8),'TOTAL RECURSOS 2016'!$N:$N)</f>
        <v>0</v>
      </c>
      <c r="G191" s="22">
        <f>+SUMIF('TOTAL RECURSOS 2016'!$P:$P,CONCATENATE("K024",$A191,1,$G$8),'TOTAL RECURSOS 2016'!$N:$N)</f>
        <v>0</v>
      </c>
      <c r="H191" s="22">
        <f>+SUMIF('TOTAL RECURSOS 2016'!$P:$P,CONCATENATE("O001",$A191,4,$F$8),'TOTAL RECURSOS 2016'!$N:$N)</f>
        <v>0</v>
      </c>
      <c r="I191" s="22">
        <f>+SUMIF('TOTAL RECURSOS 2016'!$P:$P,CONCATENATE("M001",$A191,4,$F$8),'TOTAL RECURSOS 2016'!$N:$N)</f>
        <v>0</v>
      </c>
      <c r="J191" s="22">
        <f>+SUMIF('TOTAL RECURSOS 2016'!$P:$P,CONCATENATE("E006",$A191,4,$F$8),'TOTAL RECURSOS 2016'!$N:$N)</f>
        <v>350000</v>
      </c>
    </row>
    <row r="192" spans="1:10" s="9" customFormat="1" ht="17.100000000000001" customHeight="1" x14ac:dyDescent="0.2">
      <c r="A192" s="26">
        <v>3500</v>
      </c>
      <c r="B192" s="19" t="s">
        <v>342</v>
      </c>
      <c r="C192" s="20">
        <f t="shared" ref="C192:J192" si="85">+C193+C196+C198+C200+C202+C204+C206+C208</f>
        <v>32433198</v>
      </c>
      <c r="D192" s="20">
        <f t="shared" si="85"/>
        <v>140867</v>
      </c>
      <c r="E192" s="20">
        <f t="shared" si="85"/>
        <v>246624</v>
      </c>
      <c r="F192" s="20">
        <f t="shared" si="85"/>
        <v>23743707</v>
      </c>
      <c r="G192" s="20">
        <f t="shared" si="85"/>
        <v>0</v>
      </c>
      <c r="H192" s="20">
        <f t="shared" si="85"/>
        <v>151000</v>
      </c>
      <c r="I192" s="20">
        <f t="shared" si="85"/>
        <v>521000</v>
      </c>
      <c r="J192" s="20">
        <f t="shared" si="85"/>
        <v>7630000</v>
      </c>
    </row>
    <row r="193" spans="1:10" ht="17.100000000000001" customHeight="1" x14ac:dyDescent="0.25">
      <c r="A193" s="27" t="s">
        <v>182</v>
      </c>
      <c r="B193" s="21" t="s">
        <v>343</v>
      </c>
      <c r="C193" s="22">
        <f t="shared" ref="C193:J193" si="86">+C194+C195</f>
        <v>2046000</v>
      </c>
      <c r="D193" s="22">
        <f t="shared" si="86"/>
        <v>0</v>
      </c>
      <c r="E193" s="22">
        <f t="shared" si="86"/>
        <v>0</v>
      </c>
      <c r="F193" s="22">
        <f t="shared" si="86"/>
        <v>0</v>
      </c>
      <c r="G193" s="22">
        <f t="shared" si="86"/>
        <v>0</v>
      </c>
      <c r="H193" s="22">
        <f t="shared" si="86"/>
        <v>57000</v>
      </c>
      <c r="I193" s="22">
        <f t="shared" si="86"/>
        <v>189000</v>
      </c>
      <c r="J193" s="22">
        <f t="shared" si="86"/>
        <v>1800000</v>
      </c>
    </row>
    <row r="194" spans="1:10" ht="17.100000000000001" customHeight="1" x14ac:dyDescent="0.25">
      <c r="A194" s="28" t="s">
        <v>59</v>
      </c>
      <c r="B194" s="21" t="s">
        <v>344</v>
      </c>
      <c r="C194" s="22">
        <f>+SUM(D194:J194)</f>
        <v>246000</v>
      </c>
      <c r="D194" s="22">
        <f>+SUMIF('TOTAL RECURSOS 2016'!$P:$P,CONCATENATE("O001",$A194,1,$F$8),'TOTAL RECURSOS 2016'!$N:$N)</f>
        <v>0</v>
      </c>
      <c r="E194" s="22">
        <f>+SUMIF('TOTAL RECURSOS 2016'!$P:$P,CONCATENATE("M001",$A194,1,$F$8),'TOTAL RECURSOS 2016'!$N:$N)</f>
        <v>0</v>
      </c>
      <c r="F194" s="22">
        <f>+SUMIF('TOTAL RECURSOS 2016'!$P:$P,CONCATENATE("E006",$A194,1,$F$8),'TOTAL RECURSOS 2016'!$N:$N)</f>
        <v>0</v>
      </c>
      <c r="G194" s="22">
        <f>+SUMIF('TOTAL RECURSOS 2016'!$P:$P,CONCATENATE("K024",$A194,1,$G$8),'TOTAL RECURSOS 2016'!$N:$N)</f>
        <v>0</v>
      </c>
      <c r="H194" s="22">
        <f>+SUMIF('TOTAL RECURSOS 2016'!$P:$P,CONCATENATE("O001",$A194,4,$F$8),'TOTAL RECURSOS 2016'!$N:$N)</f>
        <v>57000</v>
      </c>
      <c r="I194" s="22">
        <f>+SUMIF('TOTAL RECURSOS 2016'!$P:$P,CONCATENATE("M001",$A194,4,$F$8),'TOTAL RECURSOS 2016'!$N:$N)</f>
        <v>189000</v>
      </c>
      <c r="J194" s="22">
        <f>+SUMIF('TOTAL RECURSOS 2016'!$P:$P,CONCATENATE("E006",$A194,4,$F$8),'TOTAL RECURSOS 2016'!$N:$N)</f>
        <v>0</v>
      </c>
    </row>
    <row r="195" spans="1:10" ht="17.100000000000001" customHeight="1" x14ac:dyDescent="0.25">
      <c r="A195" s="28" t="s">
        <v>39</v>
      </c>
      <c r="B195" s="21" t="s">
        <v>345</v>
      </c>
      <c r="C195" s="22">
        <f>+SUM(D195:J195)</f>
        <v>1800000</v>
      </c>
      <c r="D195" s="22">
        <f>+SUMIF('TOTAL RECURSOS 2016'!$P:$P,CONCATENATE("O001",$A195,1,$F$8),'TOTAL RECURSOS 2016'!$N:$N)</f>
        <v>0</v>
      </c>
      <c r="E195" s="22">
        <f>+SUMIF('TOTAL RECURSOS 2016'!$P:$P,CONCATENATE("M001",$A195,1,$F$8),'TOTAL RECURSOS 2016'!$N:$N)</f>
        <v>0</v>
      </c>
      <c r="F195" s="22">
        <f>+SUMIF('TOTAL RECURSOS 2016'!$P:$P,CONCATENATE("E006",$A195,1,$F$8),'TOTAL RECURSOS 2016'!$N:$N)</f>
        <v>0</v>
      </c>
      <c r="G195" s="22">
        <f>+SUMIF('TOTAL RECURSOS 2016'!$P:$P,CONCATENATE("K024",$A195,1,$G$8),'TOTAL RECURSOS 2016'!$N:$N)</f>
        <v>0</v>
      </c>
      <c r="H195" s="22">
        <f>+SUMIF('TOTAL RECURSOS 2016'!$P:$P,CONCATENATE("O001",$A195,4,$F$8),'TOTAL RECURSOS 2016'!$N:$N)</f>
        <v>0</v>
      </c>
      <c r="I195" s="22">
        <f>+SUMIF('TOTAL RECURSOS 2016'!$P:$P,CONCATENATE("M001",$A195,4,$F$8),'TOTAL RECURSOS 2016'!$N:$N)</f>
        <v>0</v>
      </c>
      <c r="J195" s="22">
        <f>+SUMIF('TOTAL RECURSOS 2016'!$P:$P,CONCATENATE("E006",$A195,4,$F$8),'TOTAL RECURSOS 2016'!$N:$N)</f>
        <v>1800000</v>
      </c>
    </row>
    <row r="196" spans="1:10" ht="17.100000000000001" customHeight="1" x14ac:dyDescent="0.25">
      <c r="A196" s="27" t="s">
        <v>183</v>
      </c>
      <c r="B196" s="29" t="s">
        <v>346</v>
      </c>
      <c r="C196" s="22">
        <f t="shared" ref="C196:J196" si="87">+C197</f>
        <v>30000</v>
      </c>
      <c r="D196" s="22">
        <f t="shared" si="87"/>
        <v>0</v>
      </c>
      <c r="E196" s="22">
        <f t="shared" si="87"/>
        <v>0</v>
      </c>
      <c r="F196" s="22">
        <f t="shared" si="87"/>
        <v>0</v>
      </c>
      <c r="G196" s="22">
        <f t="shared" si="87"/>
        <v>0</v>
      </c>
      <c r="H196" s="22">
        <f t="shared" si="87"/>
        <v>0</v>
      </c>
      <c r="I196" s="22">
        <f t="shared" si="87"/>
        <v>0</v>
      </c>
      <c r="J196" s="22">
        <f t="shared" si="87"/>
        <v>30000</v>
      </c>
    </row>
    <row r="197" spans="1:10" ht="17.100000000000001" customHeight="1" x14ac:dyDescent="0.25">
      <c r="A197" s="28" t="s">
        <v>40</v>
      </c>
      <c r="B197" s="21" t="s">
        <v>347</v>
      </c>
      <c r="C197" s="22">
        <f>+SUM(D197:J197)</f>
        <v>30000</v>
      </c>
      <c r="D197" s="22">
        <f>+SUMIF('TOTAL RECURSOS 2016'!$P:$P,CONCATENATE("O001",$A197,1,$F$8),'TOTAL RECURSOS 2016'!$N:$N)</f>
        <v>0</v>
      </c>
      <c r="E197" s="22">
        <f>+SUMIF('TOTAL RECURSOS 2016'!$P:$P,CONCATENATE("M001",$A197,1,$F$8),'TOTAL RECURSOS 2016'!$N:$N)</f>
        <v>0</v>
      </c>
      <c r="F197" s="22">
        <f>+SUMIF('TOTAL RECURSOS 2016'!$P:$P,CONCATENATE("E006",$A197,1,$F$8),'TOTAL RECURSOS 2016'!$N:$N)</f>
        <v>0</v>
      </c>
      <c r="G197" s="22">
        <f>+SUMIF('TOTAL RECURSOS 2016'!$P:$P,CONCATENATE("K024",$A197,1,$G$8),'TOTAL RECURSOS 2016'!$N:$N)</f>
        <v>0</v>
      </c>
      <c r="H197" s="22">
        <f>+SUMIF('TOTAL RECURSOS 2016'!$P:$P,CONCATENATE("O001",$A197,4,$F$8),'TOTAL RECURSOS 2016'!$N:$N)</f>
        <v>0</v>
      </c>
      <c r="I197" s="22">
        <f>+SUMIF('TOTAL RECURSOS 2016'!$P:$P,CONCATENATE("M001",$A197,4,$F$8),'TOTAL RECURSOS 2016'!$N:$N)</f>
        <v>0</v>
      </c>
      <c r="J197" s="22">
        <f>+SUMIF('TOTAL RECURSOS 2016'!$P:$P,CONCATENATE("E006",$A197,4,$F$8),'TOTAL RECURSOS 2016'!$N:$N)</f>
        <v>30000</v>
      </c>
    </row>
    <row r="198" spans="1:10" ht="17.100000000000001" customHeight="1" x14ac:dyDescent="0.25">
      <c r="A198" s="27" t="s">
        <v>184</v>
      </c>
      <c r="B198" s="21" t="s">
        <v>348</v>
      </c>
      <c r="C198" s="22">
        <f t="shared" ref="C198:J198" si="88">+C199</f>
        <v>4315000</v>
      </c>
      <c r="D198" s="22">
        <f t="shared" si="88"/>
        <v>0</v>
      </c>
      <c r="E198" s="22">
        <f t="shared" si="88"/>
        <v>0</v>
      </c>
      <c r="F198" s="22">
        <f t="shared" si="88"/>
        <v>4000000</v>
      </c>
      <c r="G198" s="22">
        <f t="shared" si="88"/>
        <v>0</v>
      </c>
      <c r="H198" s="22">
        <f t="shared" si="88"/>
        <v>73000</v>
      </c>
      <c r="I198" s="22">
        <f t="shared" si="88"/>
        <v>242000</v>
      </c>
      <c r="J198" s="22">
        <f t="shared" si="88"/>
        <v>0</v>
      </c>
    </row>
    <row r="199" spans="1:10" ht="17.100000000000001" customHeight="1" x14ac:dyDescent="0.25">
      <c r="A199" s="28" t="s">
        <v>41</v>
      </c>
      <c r="B199" s="21" t="s">
        <v>349</v>
      </c>
      <c r="C199" s="22">
        <f>+SUM(D199:J199)</f>
        <v>4315000</v>
      </c>
      <c r="D199" s="22">
        <f>+SUMIF('TOTAL RECURSOS 2016'!$P:$P,CONCATENATE("O001",$A199,1,$F$8),'TOTAL RECURSOS 2016'!$N:$N)</f>
        <v>0</v>
      </c>
      <c r="E199" s="22">
        <f>+SUMIF('TOTAL RECURSOS 2016'!$P:$P,CONCATENATE("M001",$A199,1,$F$8),'TOTAL RECURSOS 2016'!$N:$N)</f>
        <v>0</v>
      </c>
      <c r="F199" s="22">
        <f>+SUMIF('TOTAL RECURSOS 2016'!$P:$P,CONCATENATE("E006",$A199,1,$F$8),'TOTAL RECURSOS 2016'!$N:$N)</f>
        <v>4000000</v>
      </c>
      <c r="G199" s="22">
        <f>+SUMIF('TOTAL RECURSOS 2016'!$P:$P,CONCATENATE("K024",$A199,1,$G$8),'TOTAL RECURSOS 2016'!$N:$N)</f>
        <v>0</v>
      </c>
      <c r="H199" s="22">
        <f>+SUMIF('TOTAL RECURSOS 2016'!$P:$P,CONCATENATE("O001",$A199,4,$F$8),'TOTAL RECURSOS 2016'!$N:$N)</f>
        <v>73000</v>
      </c>
      <c r="I199" s="22">
        <f>+SUMIF('TOTAL RECURSOS 2016'!$P:$P,CONCATENATE("M001",$A199,4,$F$8),'TOTAL RECURSOS 2016'!$N:$N)</f>
        <v>242000</v>
      </c>
      <c r="J199" s="22">
        <f>+SUMIF('TOTAL RECURSOS 2016'!$P:$P,CONCATENATE("E006",$A199,4,$F$8),'TOTAL RECURSOS 2016'!$N:$N)</f>
        <v>0</v>
      </c>
    </row>
    <row r="200" spans="1:10" ht="17.100000000000001" customHeight="1" x14ac:dyDescent="0.25">
      <c r="A200" s="27" t="s">
        <v>185</v>
      </c>
      <c r="B200" s="21" t="s">
        <v>350</v>
      </c>
      <c r="C200" s="22">
        <f t="shared" ref="C200:J200" si="89">+C201</f>
        <v>8500000</v>
      </c>
      <c r="D200" s="22">
        <f t="shared" si="89"/>
        <v>0</v>
      </c>
      <c r="E200" s="22">
        <f t="shared" si="89"/>
        <v>0</v>
      </c>
      <c r="F200" s="22">
        <f t="shared" si="89"/>
        <v>6500000</v>
      </c>
      <c r="G200" s="22">
        <f t="shared" si="89"/>
        <v>0</v>
      </c>
      <c r="H200" s="22">
        <f t="shared" si="89"/>
        <v>0</v>
      </c>
      <c r="I200" s="22">
        <f t="shared" si="89"/>
        <v>0</v>
      </c>
      <c r="J200" s="22">
        <f t="shared" si="89"/>
        <v>2000000</v>
      </c>
    </row>
    <row r="201" spans="1:10" ht="17.100000000000001" customHeight="1" x14ac:dyDescent="0.25">
      <c r="A201" s="28" t="s">
        <v>42</v>
      </c>
      <c r="B201" s="21" t="s">
        <v>350</v>
      </c>
      <c r="C201" s="22">
        <f>+SUM(D201:J201)</f>
        <v>8500000</v>
      </c>
      <c r="D201" s="22">
        <f>+SUMIF('TOTAL RECURSOS 2016'!$P:$P,CONCATENATE("O001",$A201,1,$F$8),'TOTAL RECURSOS 2016'!$N:$N)</f>
        <v>0</v>
      </c>
      <c r="E201" s="22">
        <f>+SUMIF('TOTAL RECURSOS 2016'!$P:$P,CONCATENATE("M001",$A201,1,$F$8),'TOTAL RECURSOS 2016'!$N:$N)</f>
        <v>0</v>
      </c>
      <c r="F201" s="22">
        <f>+SUMIF('TOTAL RECURSOS 2016'!$P:$P,CONCATENATE("E006",$A201,1,$F$8),'TOTAL RECURSOS 2016'!$N:$N)</f>
        <v>6500000</v>
      </c>
      <c r="G201" s="22">
        <f>+SUMIF('TOTAL RECURSOS 2016'!$P:$P,CONCATENATE("K024",$A201,1,$G$8),'TOTAL RECURSOS 2016'!$N:$N)</f>
        <v>0</v>
      </c>
      <c r="H201" s="22">
        <f>+SUMIF('TOTAL RECURSOS 2016'!$P:$P,CONCATENATE("O001",$A201,4,$F$8),'TOTAL RECURSOS 2016'!$N:$N)</f>
        <v>0</v>
      </c>
      <c r="I201" s="22">
        <f>+SUMIF('TOTAL RECURSOS 2016'!$P:$P,CONCATENATE("M001",$A201,4,$F$8),'TOTAL RECURSOS 2016'!$N:$N)</f>
        <v>0</v>
      </c>
      <c r="J201" s="22">
        <f>+SUMIF('TOTAL RECURSOS 2016'!$P:$P,CONCATENATE("E006",$A201,4,$F$8),'TOTAL RECURSOS 2016'!$N:$N)</f>
        <v>2000000</v>
      </c>
    </row>
    <row r="202" spans="1:10" ht="17.100000000000001" customHeight="1" x14ac:dyDescent="0.25">
      <c r="A202" s="27" t="s">
        <v>186</v>
      </c>
      <c r="B202" s="21" t="s">
        <v>351</v>
      </c>
      <c r="C202" s="22">
        <f t="shared" ref="C202:J202" si="90">+C203</f>
        <v>300000</v>
      </c>
      <c r="D202" s="22">
        <f t="shared" si="90"/>
        <v>0</v>
      </c>
      <c r="E202" s="22">
        <f t="shared" si="90"/>
        <v>0</v>
      </c>
      <c r="F202" s="22">
        <f t="shared" si="90"/>
        <v>0</v>
      </c>
      <c r="G202" s="22">
        <f t="shared" si="90"/>
        <v>0</v>
      </c>
      <c r="H202" s="22">
        <f t="shared" si="90"/>
        <v>0</v>
      </c>
      <c r="I202" s="22">
        <f t="shared" si="90"/>
        <v>0</v>
      </c>
      <c r="J202" s="22">
        <f t="shared" si="90"/>
        <v>300000</v>
      </c>
    </row>
    <row r="203" spans="1:10" ht="17.100000000000001" customHeight="1" x14ac:dyDescent="0.25">
      <c r="A203" s="28" t="s">
        <v>60</v>
      </c>
      <c r="B203" s="21" t="s">
        <v>352</v>
      </c>
      <c r="C203" s="22">
        <f>+SUM(D203:J203)</f>
        <v>300000</v>
      </c>
      <c r="D203" s="22">
        <f>+SUMIF('TOTAL RECURSOS 2016'!$P:$P,CONCATENATE("O001",$A203,1,$F$8),'TOTAL RECURSOS 2016'!$N:$N)</f>
        <v>0</v>
      </c>
      <c r="E203" s="22">
        <f>+SUMIF('TOTAL RECURSOS 2016'!$P:$P,CONCATENATE("M001",$A203,1,$F$8),'TOTAL RECURSOS 2016'!$N:$N)</f>
        <v>0</v>
      </c>
      <c r="F203" s="22">
        <f>+SUMIF('TOTAL RECURSOS 2016'!$P:$P,CONCATENATE("E006",$A203,1,$F$8),'TOTAL RECURSOS 2016'!$N:$N)</f>
        <v>0</v>
      </c>
      <c r="G203" s="22">
        <f>+SUMIF('TOTAL RECURSOS 2016'!$P:$P,CONCATENATE("K024",$A203,1,$G$8),'TOTAL RECURSOS 2016'!$N:$N)</f>
        <v>0</v>
      </c>
      <c r="H203" s="22">
        <f>+SUMIF('TOTAL RECURSOS 2016'!$P:$P,CONCATENATE("O001",$A203,4,$F$8),'TOTAL RECURSOS 2016'!$N:$N)</f>
        <v>0</v>
      </c>
      <c r="I203" s="22">
        <f>+SUMIF('TOTAL RECURSOS 2016'!$P:$P,CONCATENATE("M001",$A203,4,$F$8),'TOTAL RECURSOS 2016'!$N:$N)</f>
        <v>0</v>
      </c>
      <c r="J203" s="22">
        <f>+SUMIF('TOTAL RECURSOS 2016'!$P:$P,CONCATENATE("E006",$A203,4,$F$8),'TOTAL RECURSOS 2016'!$N:$N)</f>
        <v>300000</v>
      </c>
    </row>
    <row r="204" spans="1:10" ht="17.100000000000001" customHeight="1" x14ac:dyDescent="0.25">
      <c r="A204" s="27" t="s">
        <v>187</v>
      </c>
      <c r="B204" s="21" t="s">
        <v>353</v>
      </c>
      <c r="C204" s="22">
        <f t="shared" ref="C204:J204" si="91">+C205</f>
        <v>11611000</v>
      </c>
      <c r="D204" s="22">
        <f t="shared" si="91"/>
        <v>0</v>
      </c>
      <c r="E204" s="22">
        <f t="shared" si="91"/>
        <v>0</v>
      </c>
      <c r="F204" s="22">
        <f t="shared" si="91"/>
        <v>8000000</v>
      </c>
      <c r="G204" s="22">
        <f t="shared" si="91"/>
        <v>0</v>
      </c>
      <c r="H204" s="22">
        <f t="shared" si="91"/>
        <v>21000</v>
      </c>
      <c r="I204" s="22">
        <f t="shared" si="91"/>
        <v>90000</v>
      </c>
      <c r="J204" s="22">
        <f t="shared" si="91"/>
        <v>3500000</v>
      </c>
    </row>
    <row r="205" spans="1:10" ht="17.100000000000001" customHeight="1" x14ac:dyDescent="0.25">
      <c r="A205" s="28" t="s">
        <v>43</v>
      </c>
      <c r="B205" s="21" t="s">
        <v>354</v>
      </c>
      <c r="C205" s="22">
        <f>+SUM(D205:J205)</f>
        <v>11611000</v>
      </c>
      <c r="D205" s="22">
        <f>+SUMIF('TOTAL RECURSOS 2016'!$P:$P,CONCATENATE("O001",$A205,1,$F$8),'TOTAL RECURSOS 2016'!$N:$N)</f>
        <v>0</v>
      </c>
      <c r="E205" s="22">
        <f>+SUMIF('TOTAL RECURSOS 2016'!$P:$P,CONCATENATE("M001",$A205,1,$F$8),'TOTAL RECURSOS 2016'!$N:$N)</f>
        <v>0</v>
      </c>
      <c r="F205" s="22">
        <f>+SUMIF('TOTAL RECURSOS 2016'!$P:$P,CONCATENATE("E006",$A205,1,$F$8),'TOTAL RECURSOS 2016'!$N:$N)</f>
        <v>8000000</v>
      </c>
      <c r="G205" s="22">
        <f>+SUMIF('TOTAL RECURSOS 2016'!$P:$P,CONCATENATE("K024",$A205,1,$G$8),'TOTAL RECURSOS 2016'!$N:$N)</f>
        <v>0</v>
      </c>
      <c r="H205" s="22">
        <f>+SUMIF('TOTAL RECURSOS 2016'!$P:$P,CONCATENATE("O001",$A205,4,$F$8),'TOTAL RECURSOS 2016'!$N:$N)</f>
        <v>21000</v>
      </c>
      <c r="I205" s="22">
        <f>+SUMIF('TOTAL RECURSOS 2016'!$P:$P,CONCATENATE("M001",$A205,4,$F$8),'TOTAL RECURSOS 2016'!$N:$N)</f>
        <v>90000</v>
      </c>
      <c r="J205" s="22">
        <f>+SUMIF('TOTAL RECURSOS 2016'!$P:$P,CONCATENATE("E006",$A205,4,$F$8),'TOTAL RECURSOS 2016'!$N:$N)</f>
        <v>3500000</v>
      </c>
    </row>
    <row r="206" spans="1:10" ht="17.100000000000001" customHeight="1" x14ac:dyDescent="0.25">
      <c r="A206" s="27" t="s">
        <v>188</v>
      </c>
      <c r="B206" s="21" t="s">
        <v>355</v>
      </c>
      <c r="C206" s="22">
        <f t="shared" ref="C206:J206" si="92">+C207</f>
        <v>2405383</v>
      </c>
      <c r="D206" s="22">
        <f t="shared" si="92"/>
        <v>60887</v>
      </c>
      <c r="E206" s="22">
        <f t="shared" si="92"/>
        <v>100789</v>
      </c>
      <c r="F206" s="22">
        <f t="shared" si="92"/>
        <v>2243707</v>
      </c>
      <c r="G206" s="22">
        <f t="shared" si="92"/>
        <v>0</v>
      </c>
      <c r="H206" s="22">
        <f t="shared" si="92"/>
        <v>0</v>
      </c>
      <c r="I206" s="22">
        <f t="shared" si="92"/>
        <v>0</v>
      </c>
      <c r="J206" s="22">
        <f t="shared" si="92"/>
        <v>0</v>
      </c>
    </row>
    <row r="207" spans="1:10" ht="17.100000000000001" customHeight="1" x14ac:dyDescent="0.25">
      <c r="A207" s="28" t="s">
        <v>44</v>
      </c>
      <c r="B207" s="21" t="s">
        <v>356</v>
      </c>
      <c r="C207" s="22">
        <f>+SUM(D207:J207)</f>
        <v>2405383</v>
      </c>
      <c r="D207" s="22">
        <f>+SUMIF('TOTAL RECURSOS 2016'!$P:$P,CONCATENATE("O001",$A207,1,$F$8),'TOTAL RECURSOS 2016'!$N:$N)</f>
        <v>60887</v>
      </c>
      <c r="E207" s="22">
        <f>+SUMIF('TOTAL RECURSOS 2016'!$P:$P,CONCATENATE("M001",$A207,1,$F$8),'TOTAL RECURSOS 2016'!$N:$N)</f>
        <v>100789</v>
      </c>
      <c r="F207" s="22">
        <f>+SUMIF('TOTAL RECURSOS 2016'!$P:$P,CONCATENATE("E006",$A207,1,$F$8),'TOTAL RECURSOS 2016'!$N:$N)</f>
        <v>2243707</v>
      </c>
      <c r="G207" s="22">
        <f>+SUMIF('TOTAL RECURSOS 2016'!$P:$P,CONCATENATE("K024",$A207,1,$G$8),'TOTAL RECURSOS 2016'!$N:$N)</f>
        <v>0</v>
      </c>
      <c r="H207" s="22">
        <f>+SUMIF('TOTAL RECURSOS 2016'!$P:$P,CONCATENATE("O001",$A207,4,$F$8),'TOTAL RECURSOS 2016'!$N:$N)</f>
        <v>0</v>
      </c>
      <c r="I207" s="22">
        <f>+SUMIF('TOTAL RECURSOS 2016'!$P:$P,CONCATENATE("M001",$A207,4,$F$8),'TOTAL RECURSOS 2016'!$N:$N)</f>
        <v>0</v>
      </c>
      <c r="J207" s="22">
        <f>+SUMIF('TOTAL RECURSOS 2016'!$P:$P,CONCATENATE("E006",$A207,4,$F$8),'TOTAL RECURSOS 2016'!$N:$N)</f>
        <v>0</v>
      </c>
    </row>
    <row r="208" spans="1:10" ht="17.100000000000001" customHeight="1" x14ac:dyDescent="0.25">
      <c r="A208" s="27" t="s">
        <v>189</v>
      </c>
      <c r="B208" s="21" t="s">
        <v>357</v>
      </c>
      <c r="C208" s="22">
        <f t="shared" ref="C208:J208" si="93">+C209</f>
        <v>3225815</v>
      </c>
      <c r="D208" s="22">
        <f t="shared" si="93"/>
        <v>79980</v>
      </c>
      <c r="E208" s="22">
        <f t="shared" si="93"/>
        <v>145835</v>
      </c>
      <c r="F208" s="22">
        <f t="shared" si="93"/>
        <v>3000000</v>
      </c>
      <c r="G208" s="22">
        <f t="shared" si="93"/>
        <v>0</v>
      </c>
      <c r="H208" s="22">
        <f t="shared" si="93"/>
        <v>0</v>
      </c>
      <c r="I208" s="22">
        <f t="shared" si="93"/>
        <v>0</v>
      </c>
      <c r="J208" s="22">
        <f t="shared" si="93"/>
        <v>0</v>
      </c>
    </row>
    <row r="209" spans="1:10" ht="17.100000000000001" customHeight="1" x14ac:dyDescent="0.25">
      <c r="A209" s="28" t="s">
        <v>45</v>
      </c>
      <c r="B209" s="21" t="s">
        <v>357</v>
      </c>
      <c r="C209" s="22">
        <f>+SUM(D209:J209)</f>
        <v>3225815</v>
      </c>
      <c r="D209" s="22">
        <f>+SUMIF('TOTAL RECURSOS 2016'!$P:$P,CONCATENATE("O001",$A209,1,$F$8),'TOTAL RECURSOS 2016'!$N:$N)</f>
        <v>79980</v>
      </c>
      <c r="E209" s="22">
        <f>+SUMIF('TOTAL RECURSOS 2016'!$P:$P,CONCATENATE("M001",$A209,1,$F$8),'TOTAL RECURSOS 2016'!$N:$N)</f>
        <v>145835</v>
      </c>
      <c r="F209" s="22">
        <f>+SUMIF('TOTAL RECURSOS 2016'!$P:$P,CONCATENATE("E006",$A209,1,$F$8),'TOTAL RECURSOS 2016'!$N:$N)</f>
        <v>3000000</v>
      </c>
      <c r="G209" s="22">
        <f>+SUMIF('TOTAL RECURSOS 2016'!$P:$P,CONCATENATE("K024",$A209,1,$G$8),'TOTAL RECURSOS 2016'!$N:$N)</f>
        <v>0</v>
      </c>
      <c r="H209" s="22">
        <f>+SUMIF('TOTAL RECURSOS 2016'!$P:$P,CONCATENATE("O001",$A209,4,$F$8),'TOTAL RECURSOS 2016'!$N:$N)</f>
        <v>0</v>
      </c>
      <c r="I209" s="22">
        <f>+SUMIF('TOTAL RECURSOS 2016'!$P:$P,CONCATENATE("M001",$A209,4,$F$8),'TOTAL RECURSOS 2016'!$N:$N)</f>
        <v>0</v>
      </c>
      <c r="J209" s="22">
        <f>+SUMIF('TOTAL RECURSOS 2016'!$P:$P,CONCATENATE("E006",$A209,4,$F$8),'TOTAL RECURSOS 2016'!$N:$N)</f>
        <v>0</v>
      </c>
    </row>
    <row r="210" spans="1:10" s="9" customFormat="1" ht="17.100000000000001" customHeight="1" x14ac:dyDescent="0.2">
      <c r="A210" s="26">
        <v>3700</v>
      </c>
      <c r="B210" s="19" t="s">
        <v>358</v>
      </c>
      <c r="C210" s="20">
        <f t="shared" ref="C210:J210" si="94">+C211+C215+C219+C222</f>
        <v>8656000</v>
      </c>
      <c r="D210" s="20">
        <f t="shared" si="94"/>
        <v>0</v>
      </c>
      <c r="E210" s="20">
        <f t="shared" si="94"/>
        <v>0</v>
      </c>
      <c r="F210" s="20">
        <f t="shared" si="94"/>
        <v>0</v>
      </c>
      <c r="G210" s="20">
        <f t="shared" si="94"/>
        <v>0</v>
      </c>
      <c r="H210" s="20">
        <f t="shared" si="94"/>
        <v>66000</v>
      </c>
      <c r="I210" s="20">
        <f t="shared" si="94"/>
        <v>150000</v>
      </c>
      <c r="J210" s="20">
        <f t="shared" si="94"/>
        <v>8440000</v>
      </c>
    </row>
    <row r="211" spans="1:10" ht="17.100000000000001" customHeight="1" x14ac:dyDescent="0.25">
      <c r="A211" s="27" t="s">
        <v>190</v>
      </c>
      <c r="B211" s="21" t="s">
        <v>359</v>
      </c>
      <c r="C211" s="22">
        <f t="shared" ref="C211:J211" si="95">+C212+C213+C214</f>
        <v>2500000</v>
      </c>
      <c r="D211" s="22">
        <f t="shared" si="95"/>
        <v>0</v>
      </c>
      <c r="E211" s="22">
        <f t="shared" si="95"/>
        <v>0</v>
      </c>
      <c r="F211" s="22">
        <f t="shared" si="95"/>
        <v>0</v>
      </c>
      <c r="G211" s="22">
        <f t="shared" si="95"/>
        <v>0</v>
      </c>
      <c r="H211" s="22">
        <f t="shared" si="95"/>
        <v>0</v>
      </c>
      <c r="I211" s="22">
        <f t="shared" si="95"/>
        <v>0</v>
      </c>
      <c r="J211" s="22">
        <f t="shared" si="95"/>
        <v>2500000</v>
      </c>
    </row>
    <row r="212" spans="1:10" ht="17.100000000000001" customHeight="1" x14ac:dyDescent="0.25">
      <c r="A212" s="28" t="s">
        <v>104</v>
      </c>
      <c r="B212" s="21" t="s">
        <v>360</v>
      </c>
      <c r="C212" s="22">
        <f>+SUM(D212:J212)</f>
        <v>700000</v>
      </c>
      <c r="D212" s="22">
        <f>+SUMIF('TOTAL RECURSOS 2016'!$P:$P,CONCATENATE("O001",$A212,1,$F$8),'TOTAL RECURSOS 2016'!$N:$N)</f>
        <v>0</v>
      </c>
      <c r="E212" s="22">
        <f>+SUMIF('TOTAL RECURSOS 2016'!$P:$P,CONCATENATE("M001",$A212,1,$F$8),'TOTAL RECURSOS 2016'!$N:$N)</f>
        <v>0</v>
      </c>
      <c r="F212" s="22">
        <f>+SUMIF('TOTAL RECURSOS 2016'!$P:$P,CONCATENATE("E006",$A212,1,$F$8),'TOTAL RECURSOS 2016'!$N:$N)</f>
        <v>0</v>
      </c>
      <c r="G212" s="22">
        <f>+SUMIF('TOTAL RECURSOS 2016'!$P:$P,CONCATENATE("K024",$A212,1,$G$8),'TOTAL RECURSOS 2016'!$N:$N)</f>
        <v>0</v>
      </c>
      <c r="H212" s="22">
        <f>+SUMIF('TOTAL RECURSOS 2016'!$P:$P,CONCATENATE("O001",$A212,4,$F$8),'TOTAL RECURSOS 2016'!$N:$N)</f>
        <v>0</v>
      </c>
      <c r="I212" s="22">
        <f>+SUMIF('TOTAL RECURSOS 2016'!$P:$P,CONCATENATE("M001",$A212,4,$F$8),'TOTAL RECURSOS 2016'!$N:$N)</f>
        <v>0</v>
      </c>
      <c r="J212" s="22">
        <f>+SUMIF('TOTAL RECURSOS 2016'!$P:$P,CONCATENATE("E006",$A212,4,$F$8),'TOTAL RECURSOS 2016'!$N:$N)</f>
        <v>700000</v>
      </c>
    </row>
    <row r="213" spans="1:10" ht="17.100000000000001" customHeight="1" x14ac:dyDescent="0.25">
      <c r="A213" s="28" t="s">
        <v>105</v>
      </c>
      <c r="B213" s="30" t="s">
        <v>396</v>
      </c>
      <c r="C213" s="22">
        <f>+SUM(D213:J213)</f>
        <v>300000</v>
      </c>
      <c r="D213" s="22">
        <f>+SUMIF('TOTAL RECURSOS 2016'!$P:$P,CONCATENATE("O001",$A213,1,$F$8),'TOTAL RECURSOS 2016'!$N:$N)</f>
        <v>0</v>
      </c>
      <c r="E213" s="22">
        <f>+SUMIF('TOTAL RECURSOS 2016'!$P:$P,CONCATENATE("M001",$A213,1,$F$8),'TOTAL RECURSOS 2016'!$N:$N)</f>
        <v>0</v>
      </c>
      <c r="F213" s="22">
        <f>+SUMIF('TOTAL RECURSOS 2016'!$P:$P,CONCATENATE("E006",$A213,1,$F$8),'TOTAL RECURSOS 2016'!$N:$N)</f>
        <v>0</v>
      </c>
      <c r="G213" s="22">
        <f>+SUMIF('TOTAL RECURSOS 2016'!$P:$P,CONCATENATE("K024",$A213,1,$G$8),'TOTAL RECURSOS 2016'!$N:$N)</f>
        <v>0</v>
      </c>
      <c r="H213" s="22">
        <f>+SUMIF('TOTAL RECURSOS 2016'!$P:$P,CONCATENATE("O001",$A213,4,$F$8),'TOTAL RECURSOS 2016'!$N:$N)</f>
        <v>0</v>
      </c>
      <c r="I213" s="22">
        <f>+SUMIF('TOTAL RECURSOS 2016'!$P:$P,CONCATENATE("M001",$A213,4,$F$8),'TOTAL RECURSOS 2016'!$N:$N)</f>
        <v>0</v>
      </c>
      <c r="J213" s="22">
        <f>+SUMIF('TOTAL RECURSOS 2016'!$P:$P,CONCATENATE("E006",$A213,4,$F$8),'TOTAL RECURSOS 2016'!$N:$N)</f>
        <v>300000</v>
      </c>
    </row>
    <row r="214" spans="1:10" ht="17.100000000000001" customHeight="1" x14ac:dyDescent="0.25">
      <c r="A214" s="28" t="s">
        <v>106</v>
      </c>
      <c r="B214" s="29" t="s">
        <v>361</v>
      </c>
      <c r="C214" s="22">
        <f>+SUM(D214:J214)</f>
        <v>1500000</v>
      </c>
      <c r="D214" s="22">
        <f>+SUMIF('TOTAL RECURSOS 2016'!$P:$P,CONCATENATE("O001",$A214,1,$F$8),'TOTAL RECURSOS 2016'!$N:$N)</f>
        <v>0</v>
      </c>
      <c r="E214" s="22">
        <f>+SUMIF('TOTAL RECURSOS 2016'!$P:$P,CONCATENATE("M001",$A214,1,$F$8),'TOTAL RECURSOS 2016'!$N:$N)</f>
        <v>0</v>
      </c>
      <c r="F214" s="22">
        <f>+SUMIF('TOTAL RECURSOS 2016'!$P:$P,CONCATENATE("E006",$A214,1,$F$8),'TOTAL RECURSOS 2016'!$N:$N)</f>
        <v>0</v>
      </c>
      <c r="G214" s="22">
        <f>+SUMIF('TOTAL RECURSOS 2016'!$P:$P,CONCATENATE("K024",$A214,1,$G$8),'TOTAL RECURSOS 2016'!$N:$N)</f>
        <v>0</v>
      </c>
      <c r="H214" s="22">
        <f>+SUMIF('TOTAL RECURSOS 2016'!$P:$P,CONCATENATE("O001",$A214,4,$F$8),'TOTAL RECURSOS 2016'!$N:$N)</f>
        <v>0</v>
      </c>
      <c r="I214" s="22">
        <f>+SUMIF('TOTAL RECURSOS 2016'!$P:$P,CONCATENATE("M001",$A214,4,$F$8),'TOTAL RECURSOS 2016'!$N:$N)</f>
        <v>0</v>
      </c>
      <c r="J214" s="22">
        <f>+SUMIF('TOTAL RECURSOS 2016'!$P:$P,CONCATENATE("E006",$A214,4,$F$8),'TOTAL RECURSOS 2016'!$N:$N)</f>
        <v>1500000</v>
      </c>
    </row>
    <row r="215" spans="1:10" ht="17.100000000000001" customHeight="1" x14ac:dyDescent="0.25">
      <c r="A215" s="27" t="s">
        <v>191</v>
      </c>
      <c r="B215" s="21" t="s">
        <v>362</v>
      </c>
      <c r="C215" s="22">
        <f t="shared" ref="C215:J215" si="96">+C216+C217+C218</f>
        <v>1345000</v>
      </c>
      <c r="D215" s="22">
        <f t="shared" si="96"/>
        <v>0</v>
      </c>
      <c r="E215" s="22">
        <f t="shared" si="96"/>
        <v>0</v>
      </c>
      <c r="F215" s="22">
        <f t="shared" si="96"/>
        <v>0</v>
      </c>
      <c r="G215" s="22">
        <f t="shared" si="96"/>
        <v>0</v>
      </c>
      <c r="H215" s="22">
        <f t="shared" si="96"/>
        <v>15000</v>
      </c>
      <c r="I215" s="22">
        <f t="shared" si="96"/>
        <v>50000</v>
      </c>
      <c r="J215" s="22">
        <f t="shared" si="96"/>
        <v>1280000</v>
      </c>
    </row>
    <row r="216" spans="1:10" ht="17.100000000000001" customHeight="1" x14ac:dyDescent="0.25">
      <c r="A216" s="28" t="s">
        <v>68</v>
      </c>
      <c r="B216" s="21" t="s">
        <v>363</v>
      </c>
      <c r="C216" s="22">
        <f>+SUM(D216:J216)</f>
        <v>820000</v>
      </c>
      <c r="D216" s="22">
        <f>+SUMIF('TOTAL RECURSOS 2016'!$P:$P,CONCATENATE("O001",$A216,1,$F$8),'TOTAL RECURSOS 2016'!$N:$N)</f>
        <v>0</v>
      </c>
      <c r="E216" s="22">
        <f>+SUMIF('TOTAL RECURSOS 2016'!$P:$P,CONCATENATE("M001",$A216,1,$F$8),'TOTAL RECURSOS 2016'!$N:$N)</f>
        <v>0</v>
      </c>
      <c r="F216" s="22">
        <f>+SUMIF('TOTAL RECURSOS 2016'!$P:$P,CONCATENATE("E006",$A216,1,$F$8),'TOTAL RECURSOS 2016'!$N:$N)</f>
        <v>0</v>
      </c>
      <c r="G216" s="22">
        <f>+SUMIF('TOTAL RECURSOS 2016'!$P:$P,CONCATENATE("K024",$A216,1,$G$8),'TOTAL RECURSOS 2016'!$N:$N)</f>
        <v>0</v>
      </c>
      <c r="H216" s="22">
        <f>+SUMIF('TOTAL RECURSOS 2016'!$P:$P,CONCATENATE("O001",$A216,4,$F$8),'TOTAL RECURSOS 2016'!$N:$N)</f>
        <v>0</v>
      </c>
      <c r="I216" s="22">
        <f>+SUMIF('TOTAL RECURSOS 2016'!$P:$P,CONCATENATE("M001",$A216,4,$F$8),'TOTAL RECURSOS 2016'!$N:$N)</f>
        <v>0</v>
      </c>
      <c r="J216" s="22">
        <f>+SUMIF('TOTAL RECURSOS 2016'!$P:$P,CONCATENATE("E006",$A216,4,$F$8),'TOTAL RECURSOS 2016'!$N:$N)</f>
        <v>820000</v>
      </c>
    </row>
    <row r="217" spans="1:10" ht="17.100000000000001" customHeight="1" x14ac:dyDescent="0.25">
      <c r="A217" s="28" t="s">
        <v>61</v>
      </c>
      <c r="B217" s="29" t="s">
        <v>364</v>
      </c>
      <c r="C217" s="22">
        <f>+SUM(D217:J217)</f>
        <v>375000</v>
      </c>
      <c r="D217" s="22">
        <f>+SUMIF('TOTAL RECURSOS 2016'!$P:$P,CONCATENATE("O001",$A217,1,$F$8),'TOTAL RECURSOS 2016'!$N:$N)</f>
        <v>0</v>
      </c>
      <c r="E217" s="22">
        <f>+SUMIF('TOTAL RECURSOS 2016'!$P:$P,CONCATENATE("M001",$A217,1,$F$8),'TOTAL RECURSOS 2016'!$N:$N)</f>
        <v>0</v>
      </c>
      <c r="F217" s="22">
        <f>+SUMIF('TOTAL RECURSOS 2016'!$P:$P,CONCATENATE("E006",$A217,1,$F$8),'TOTAL RECURSOS 2016'!$N:$N)</f>
        <v>0</v>
      </c>
      <c r="G217" s="22">
        <f>+SUMIF('TOTAL RECURSOS 2016'!$P:$P,CONCATENATE("K024",$A217,1,$G$8),'TOTAL RECURSOS 2016'!$N:$N)</f>
        <v>0</v>
      </c>
      <c r="H217" s="22">
        <f>+SUMIF('TOTAL RECURSOS 2016'!$P:$P,CONCATENATE("O001",$A217,4,$F$8),'TOTAL RECURSOS 2016'!$N:$N)</f>
        <v>15000</v>
      </c>
      <c r="I217" s="22">
        <f>+SUMIF('TOTAL RECURSOS 2016'!$P:$P,CONCATENATE("M001",$A217,4,$F$8),'TOTAL RECURSOS 2016'!$N:$N)</f>
        <v>50000</v>
      </c>
      <c r="J217" s="22">
        <f>+SUMIF('TOTAL RECURSOS 2016'!$P:$P,CONCATENATE("E006",$A217,4,$F$8),'TOTAL RECURSOS 2016'!$N:$N)</f>
        <v>310000</v>
      </c>
    </row>
    <row r="218" spans="1:10" ht="17.100000000000001" customHeight="1" x14ac:dyDescent="0.25">
      <c r="A218" s="28" t="s">
        <v>107</v>
      </c>
      <c r="B218" s="29" t="s">
        <v>365</v>
      </c>
      <c r="C218" s="22">
        <f>+SUM(D218:J218)</f>
        <v>150000</v>
      </c>
      <c r="D218" s="22">
        <f>+SUMIF('TOTAL RECURSOS 2016'!$P:$P,CONCATENATE("O001",$A218,1,$F$8),'TOTAL RECURSOS 2016'!$N:$N)</f>
        <v>0</v>
      </c>
      <c r="E218" s="22">
        <f>+SUMIF('TOTAL RECURSOS 2016'!$P:$P,CONCATENATE("M001",$A218,1,$F$8),'TOTAL RECURSOS 2016'!$N:$N)</f>
        <v>0</v>
      </c>
      <c r="F218" s="22">
        <f>+SUMIF('TOTAL RECURSOS 2016'!$P:$P,CONCATENATE("E006",$A218,1,$F$8),'TOTAL RECURSOS 2016'!$N:$N)</f>
        <v>0</v>
      </c>
      <c r="G218" s="22">
        <f>+SUMIF('TOTAL RECURSOS 2016'!$P:$P,CONCATENATE("K024",$A218,1,$G$8),'TOTAL RECURSOS 2016'!$N:$N)</f>
        <v>0</v>
      </c>
      <c r="H218" s="22">
        <f>+SUMIF('TOTAL RECURSOS 2016'!$P:$P,CONCATENATE("O001",$A218,4,$F$8),'TOTAL RECURSOS 2016'!$N:$N)</f>
        <v>0</v>
      </c>
      <c r="I218" s="22">
        <f>+SUMIF('TOTAL RECURSOS 2016'!$P:$P,CONCATENATE("M001",$A218,4,$F$8),'TOTAL RECURSOS 2016'!$N:$N)</f>
        <v>0</v>
      </c>
      <c r="J218" s="22">
        <f>+SUMIF('TOTAL RECURSOS 2016'!$P:$P,CONCATENATE("E006",$A218,4,$F$8),'TOTAL RECURSOS 2016'!$N:$N)</f>
        <v>150000</v>
      </c>
    </row>
    <row r="219" spans="1:10" ht="17.100000000000001" customHeight="1" x14ac:dyDescent="0.25">
      <c r="A219" s="27" t="s">
        <v>192</v>
      </c>
      <c r="B219" s="21" t="s">
        <v>366</v>
      </c>
      <c r="C219" s="22">
        <f t="shared" ref="C219:J219" si="97">+C220+C221</f>
        <v>3811000</v>
      </c>
      <c r="D219" s="22">
        <f t="shared" si="97"/>
        <v>0</v>
      </c>
      <c r="E219" s="22">
        <f t="shared" si="97"/>
        <v>0</v>
      </c>
      <c r="F219" s="22">
        <f t="shared" si="97"/>
        <v>0</v>
      </c>
      <c r="G219" s="22">
        <f t="shared" si="97"/>
        <v>0</v>
      </c>
      <c r="H219" s="22">
        <f t="shared" si="97"/>
        <v>51000</v>
      </c>
      <c r="I219" s="22">
        <f t="shared" si="97"/>
        <v>100000</v>
      </c>
      <c r="J219" s="22">
        <f t="shared" si="97"/>
        <v>3660000</v>
      </c>
    </row>
    <row r="220" spans="1:10" ht="17.100000000000001" customHeight="1" x14ac:dyDescent="0.25">
      <c r="A220" s="28" t="s">
        <v>69</v>
      </c>
      <c r="B220" s="21" t="s">
        <v>367</v>
      </c>
      <c r="C220" s="22">
        <f>+SUM(D220:J220)</f>
        <v>3000000</v>
      </c>
      <c r="D220" s="22">
        <f>+SUMIF('TOTAL RECURSOS 2016'!$P:$P,CONCATENATE("O001",$A220,1,$F$8),'TOTAL RECURSOS 2016'!$N:$N)</f>
        <v>0</v>
      </c>
      <c r="E220" s="22">
        <f>+SUMIF('TOTAL RECURSOS 2016'!$P:$P,CONCATENATE("M001",$A220,1,$F$8),'TOTAL RECURSOS 2016'!$N:$N)</f>
        <v>0</v>
      </c>
      <c r="F220" s="22">
        <f>+SUMIF('TOTAL RECURSOS 2016'!$P:$P,CONCATENATE("E006",$A220,1,$F$8),'TOTAL RECURSOS 2016'!$N:$N)</f>
        <v>0</v>
      </c>
      <c r="G220" s="22">
        <f>+SUMIF('TOTAL RECURSOS 2016'!$P:$P,CONCATENATE("K024",$A220,1,$G$8),'TOTAL RECURSOS 2016'!$N:$N)</f>
        <v>0</v>
      </c>
      <c r="H220" s="22">
        <f>+SUMIF('TOTAL RECURSOS 2016'!$P:$P,CONCATENATE("O001",$A220,4,$F$8),'TOTAL RECURSOS 2016'!$N:$N)</f>
        <v>0</v>
      </c>
      <c r="I220" s="22">
        <f>+SUMIF('TOTAL RECURSOS 2016'!$P:$P,CONCATENATE("M001",$A220,4,$F$8),'TOTAL RECURSOS 2016'!$N:$N)</f>
        <v>0</v>
      </c>
      <c r="J220" s="22">
        <f>+SUMIF('TOTAL RECURSOS 2016'!$P:$P,CONCATENATE("E006",$A220,4,$F$8),'TOTAL RECURSOS 2016'!$N:$N)</f>
        <v>3000000</v>
      </c>
    </row>
    <row r="221" spans="1:10" ht="17.100000000000001" customHeight="1" x14ac:dyDescent="0.25">
      <c r="A221" s="28" t="s">
        <v>62</v>
      </c>
      <c r="B221" s="21" t="s">
        <v>368</v>
      </c>
      <c r="C221" s="22">
        <f>+SUM(D221:J221)</f>
        <v>811000</v>
      </c>
      <c r="D221" s="22">
        <f>+SUMIF('TOTAL RECURSOS 2016'!$P:$P,CONCATENATE("O001",$A221,1,$F$8),'TOTAL RECURSOS 2016'!$N:$N)</f>
        <v>0</v>
      </c>
      <c r="E221" s="22">
        <f>+SUMIF('TOTAL RECURSOS 2016'!$P:$P,CONCATENATE("M001",$A221,1,$F$8),'TOTAL RECURSOS 2016'!$N:$N)</f>
        <v>0</v>
      </c>
      <c r="F221" s="22">
        <f>+SUMIF('TOTAL RECURSOS 2016'!$P:$P,CONCATENATE("E006",$A221,1,$F$8),'TOTAL RECURSOS 2016'!$N:$N)</f>
        <v>0</v>
      </c>
      <c r="G221" s="22">
        <f>+SUMIF('TOTAL RECURSOS 2016'!$P:$P,CONCATENATE("K024",$A221,1,$G$8),'TOTAL RECURSOS 2016'!$N:$N)</f>
        <v>0</v>
      </c>
      <c r="H221" s="22">
        <f>+SUMIF('TOTAL RECURSOS 2016'!$P:$P,CONCATENATE("O001",$A221,4,$F$8),'TOTAL RECURSOS 2016'!$N:$N)</f>
        <v>51000</v>
      </c>
      <c r="I221" s="22">
        <f>+SUMIF('TOTAL RECURSOS 2016'!$P:$P,CONCATENATE("M001",$A221,4,$F$8),'TOTAL RECURSOS 2016'!$N:$N)</f>
        <v>100000</v>
      </c>
      <c r="J221" s="22">
        <f>+SUMIF('TOTAL RECURSOS 2016'!$P:$P,CONCATENATE("E006",$A221,4,$F$8),'TOTAL RECURSOS 2016'!$N:$N)</f>
        <v>660000</v>
      </c>
    </row>
    <row r="222" spans="1:10" ht="17.100000000000001" customHeight="1" x14ac:dyDescent="0.25">
      <c r="A222" s="27" t="s">
        <v>193</v>
      </c>
      <c r="B222" s="21" t="s">
        <v>369</v>
      </c>
      <c r="C222" s="22">
        <f t="shared" ref="C222:J222" si="98">+C223</f>
        <v>1000000</v>
      </c>
      <c r="D222" s="22">
        <f t="shared" si="98"/>
        <v>0</v>
      </c>
      <c r="E222" s="22">
        <f t="shared" si="98"/>
        <v>0</v>
      </c>
      <c r="F222" s="22">
        <f t="shared" si="98"/>
        <v>0</v>
      </c>
      <c r="G222" s="22">
        <f t="shared" si="98"/>
        <v>0</v>
      </c>
      <c r="H222" s="22">
        <f t="shared" si="98"/>
        <v>0</v>
      </c>
      <c r="I222" s="22">
        <f t="shared" si="98"/>
        <v>0</v>
      </c>
      <c r="J222" s="22">
        <f t="shared" si="98"/>
        <v>1000000</v>
      </c>
    </row>
    <row r="223" spans="1:10" ht="17.100000000000001" customHeight="1" x14ac:dyDescent="0.25">
      <c r="A223" s="28" t="s">
        <v>108</v>
      </c>
      <c r="B223" s="29" t="s">
        <v>370</v>
      </c>
      <c r="C223" s="22">
        <f>+SUM(D223:J223)</f>
        <v>1000000</v>
      </c>
      <c r="D223" s="22">
        <f>+SUMIF('TOTAL RECURSOS 2016'!$P:$P,CONCATENATE("O001",$A223,1,$F$8),'TOTAL RECURSOS 2016'!$N:$N)</f>
        <v>0</v>
      </c>
      <c r="E223" s="22">
        <f>+SUMIF('TOTAL RECURSOS 2016'!$P:$P,CONCATENATE("M001",$A223,1,$F$8),'TOTAL RECURSOS 2016'!$N:$N)</f>
        <v>0</v>
      </c>
      <c r="F223" s="22">
        <f>+SUMIF('TOTAL RECURSOS 2016'!$P:$P,CONCATENATE("E006",$A223,1,$F$8),'TOTAL RECURSOS 2016'!$N:$N)</f>
        <v>0</v>
      </c>
      <c r="G223" s="22">
        <f>+SUMIF('TOTAL RECURSOS 2016'!$P:$P,CONCATENATE("K024",$A223,1,$G$8),'TOTAL RECURSOS 2016'!$N:$N)</f>
        <v>0</v>
      </c>
      <c r="H223" s="22">
        <f>+SUMIF('TOTAL RECURSOS 2016'!$P:$P,CONCATENATE("O001",$A223,4,$F$8),'TOTAL RECURSOS 2016'!$N:$N)</f>
        <v>0</v>
      </c>
      <c r="I223" s="22">
        <f>+SUMIF('TOTAL RECURSOS 2016'!$P:$P,CONCATENATE("M001",$A223,4,$F$8),'TOTAL RECURSOS 2016'!$N:$N)</f>
        <v>0</v>
      </c>
      <c r="J223" s="22">
        <f>+SUMIF('TOTAL RECURSOS 2016'!$P:$P,CONCATENATE("E006",$A223,4,$F$8),'TOTAL RECURSOS 2016'!$N:$N)</f>
        <v>1000000</v>
      </c>
    </row>
    <row r="224" spans="1:10" s="9" customFormat="1" ht="17.100000000000001" customHeight="1" x14ac:dyDescent="0.2">
      <c r="A224" s="26">
        <v>3800</v>
      </c>
      <c r="B224" s="19" t="s">
        <v>371</v>
      </c>
      <c r="C224" s="20">
        <f t="shared" ref="C224:J224" si="99">+C225+C227+C229</f>
        <v>1330000</v>
      </c>
      <c r="D224" s="20">
        <f t="shared" si="99"/>
        <v>0</v>
      </c>
      <c r="E224" s="20">
        <f t="shared" si="99"/>
        <v>0</v>
      </c>
      <c r="F224" s="20">
        <f t="shared" si="99"/>
        <v>0</v>
      </c>
      <c r="G224" s="20">
        <f t="shared" si="99"/>
        <v>0</v>
      </c>
      <c r="H224" s="20">
        <f t="shared" si="99"/>
        <v>0</v>
      </c>
      <c r="I224" s="20">
        <f t="shared" si="99"/>
        <v>0</v>
      </c>
      <c r="J224" s="20">
        <f t="shared" si="99"/>
        <v>1330000</v>
      </c>
    </row>
    <row r="225" spans="1:10" ht="17.100000000000001" customHeight="1" x14ac:dyDescent="0.25">
      <c r="A225" s="27" t="s">
        <v>194</v>
      </c>
      <c r="B225" s="21" t="s">
        <v>372</v>
      </c>
      <c r="C225" s="22">
        <f t="shared" ref="C225:J225" si="100">+C226</f>
        <v>30000</v>
      </c>
      <c r="D225" s="22">
        <f t="shared" si="100"/>
        <v>0</v>
      </c>
      <c r="E225" s="22">
        <f t="shared" si="100"/>
        <v>0</v>
      </c>
      <c r="F225" s="22">
        <f t="shared" si="100"/>
        <v>0</v>
      </c>
      <c r="G225" s="22">
        <f t="shared" si="100"/>
        <v>0</v>
      </c>
      <c r="H225" s="22">
        <f t="shared" si="100"/>
        <v>0</v>
      </c>
      <c r="I225" s="22">
        <f t="shared" si="100"/>
        <v>0</v>
      </c>
      <c r="J225" s="22">
        <f t="shared" si="100"/>
        <v>30000</v>
      </c>
    </row>
    <row r="226" spans="1:10" ht="17.100000000000001" customHeight="1" x14ac:dyDescent="0.25">
      <c r="A226" s="28" t="s">
        <v>70</v>
      </c>
      <c r="B226" s="21" t="s">
        <v>373</v>
      </c>
      <c r="C226" s="22">
        <f>+SUM(D226:J226)</f>
        <v>30000</v>
      </c>
      <c r="D226" s="22">
        <f>+SUMIF('TOTAL RECURSOS 2016'!$P:$P,CONCATENATE("O001",$A226,1,$F$8),'TOTAL RECURSOS 2016'!$N:$N)</f>
        <v>0</v>
      </c>
      <c r="E226" s="22">
        <f>+SUMIF('TOTAL RECURSOS 2016'!$P:$P,CONCATENATE("M001",$A226,1,$F$8),'TOTAL RECURSOS 2016'!$N:$N)</f>
        <v>0</v>
      </c>
      <c r="F226" s="22">
        <f>+SUMIF('TOTAL RECURSOS 2016'!$P:$P,CONCATENATE("E006",$A226,1,$F$8),'TOTAL RECURSOS 2016'!$N:$N)</f>
        <v>0</v>
      </c>
      <c r="G226" s="22">
        <f>+SUMIF('TOTAL RECURSOS 2016'!$P:$P,CONCATENATE("K024",$A226,1,$G$8),'TOTAL RECURSOS 2016'!$N:$N)</f>
        <v>0</v>
      </c>
      <c r="H226" s="22">
        <f>+SUMIF('TOTAL RECURSOS 2016'!$P:$P,CONCATENATE("O001",$A226,4,$F$8),'TOTAL RECURSOS 2016'!$N:$N)</f>
        <v>0</v>
      </c>
      <c r="I226" s="22">
        <f>+SUMIF('TOTAL RECURSOS 2016'!$P:$P,CONCATENATE("M001",$A226,4,$F$8),'TOTAL RECURSOS 2016'!$N:$N)</f>
        <v>0</v>
      </c>
      <c r="J226" s="22">
        <f>+SUMIF('TOTAL RECURSOS 2016'!$P:$P,CONCATENATE("E006",$A226,4,$F$8),'TOTAL RECURSOS 2016'!$N:$N)</f>
        <v>30000</v>
      </c>
    </row>
    <row r="227" spans="1:10" ht="17.100000000000001" customHeight="1" x14ac:dyDescent="0.25">
      <c r="A227" s="27" t="s">
        <v>195</v>
      </c>
      <c r="B227" s="21" t="s">
        <v>374</v>
      </c>
      <c r="C227" s="22">
        <f t="shared" ref="C227:J227" si="101">+C228</f>
        <v>1300000</v>
      </c>
      <c r="D227" s="22">
        <f t="shared" si="101"/>
        <v>0</v>
      </c>
      <c r="E227" s="22">
        <f t="shared" si="101"/>
        <v>0</v>
      </c>
      <c r="F227" s="22">
        <f t="shared" si="101"/>
        <v>0</v>
      </c>
      <c r="G227" s="22">
        <f t="shared" si="101"/>
        <v>0</v>
      </c>
      <c r="H227" s="22">
        <f t="shared" si="101"/>
        <v>0</v>
      </c>
      <c r="I227" s="22">
        <f t="shared" si="101"/>
        <v>0</v>
      </c>
      <c r="J227" s="22">
        <f t="shared" si="101"/>
        <v>1300000</v>
      </c>
    </row>
    <row r="228" spans="1:10" ht="17.100000000000001" customHeight="1" x14ac:dyDescent="0.25">
      <c r="A228" s="28" t="s">
        <v>109</v>
      </c>
      <c r="B228" s="21" t="s">
        <v>374</v>
      </c>
      <c r="C228" s="22">
        <f>+SUM(D228:J228)</f>
        <v>1300000</v>
      </c>
      <c r="D228" s="22">
        <f>+SUMIF('TOTAL RECURSOS 2016'!$P:$P,CONCATENATE("O001",$A228,1,$F$8),'TOTAL RECURSOS 2016'!$N:$N)</f>
        <v>0</v>
      </c>
      <c r="E228" s="22">
        <f>+SUMIF('TOTAL RECURSOS 2016'!$P:$P,CONCATENATE("M001",$A228,1,$F$8),'TOTAL RECURSOS 2016'!$N:$N)</f>
        <v>0</v>
      </c>
      <c r="F228" s="22">
        <f>+SUMIF('TOTAL RECURSOS 2016'!$P:$P,CONCATENATE("E006",$A228,1,$F$8),'TOTAL RECURSOS 2016'!$N:$N)</f>
        <v>0</v>
      </c>
      <c r="G228" s="22">
        <f>+SUMIF('TOTAL RECURSOS 2016'!$P:$P,CONCATENATE("K024",$A228,1,$G$8),'TOTAL RECURSOS 2016'!$N:$N)</f>
        <v>0</v>
      </c>
      <c r="H228" s="22">
        <f>+SUMIF('TOTAL RECURSOS 2016'!$P:$P,CONCATENATE("O001",$A228,4,$F$8),'TOTAL RECURSOS 2016'!$N:$N)</f>
        <v>0</v>
      </c>
      <c r="I228" s="22">
        <f>+SUMIF('TOTAL RECURSOS 2016'!$P:$P,CONCATENATE("M001",$A228,4,$F$8),'TOTAL RECURSOS 2016'!$N:$N)</f>
        <v>0</v>
      </c>
      <c r="J228" s="22">
        <f>+SUMIF('TOTAL RECURSOS 2016'!$P:$P,CONCATENATE("E006",$A228,4,$F$8),'TOTAL RECURSOS 2016'!$N:$N)</f>
        <v>1300000</v>
      </c>
    </row>
    <row r="229" spans="1:10" ht="17.100000000000001" customHeight="1" x14ac:dyDescent="0.25">
      <c r="A229" s="27" t="s">
        <v>196</v>
      </c>
      <c r="B229" s="21" t="s">
        <v>375</v>
      </c>
      <c r="C229" s="22">
        <f t="shared" ref="C229:J229" si="102">+C230</f>
        <v>0</v>
      </c>
      <c r="D229" s="22">
        <f t="shared" si="102"/>
        <v>0</v>
      </c>
      <c r="E229" s="22">
        <f t="shared" si="102"/>
        <v>0</v>
      </c>
      <c r="F229" s="22">
        <f t="shared" si="102"/>
        <v>0</v>
      </c>
      <c r="G229" s="22">
        <f t="shared" si="102"/>
        <v>0</v>
      </c>
      <c r="H229" s="22">
        <f t="shared" si="102"/>
        <v>0</v>
      </c>
      <c r="I229" s="22">
        <f t="shared" si="102"/>
        <v>0</v>
      </c>
      <c r="J229" s="22">
        <f t="shared" si="102"/>
        <v>0</v>
      </c>
    </row>
    <row r="230" spans="1:10" ht="17.100000000000001" customHeight="1" x14ac:dyDescent="0.25">
      <c r="A230" s="28" t="s">
        <v>110</v>
      </c>
      <c r="B230" s="21" t="s">
        <v>376</v>
      </c>
      <c r="C230" s="22">
        <f>+SUM(D230:J230)</f>
        <v>0</v>
      </c>
      <c r="D230" s="22">
        <f>+SUMIF('TOTAL RECURSOS 2016'!$P:$P,CONCATENATE("O001",$A230,1,$F$8),'TOTAL RECURSOS 2016'!$N:$N)</f>
        <v>0</v>
      </c>
      <c r="E230" s="22">
        <f>+SUMIF('TOTAL RECURSOS 2016'!$P:$P,CONCATENATE("M001",$A230,1,$F$8),'TOTAL RECURSOS 2016'!$N:$N)</f>
        <v>0</v>
      </c>
      <c r="F230" s="22">
        <f>+SUMIF('TOTAL RECURSOS 2016'!$P:$P,CONCATENATE("E006",$A230,1,$F$8),'TOTAL RECURSOS 2016'!$N:$N)</f>
        <v>0</v>
      </c>
      <c r="G230" s="22">
        <f>+SUMIF('TOTAL RECURSOS 2016'!$P:$P,CONCATENATE("K024",$A230,1,$G$8),'TOTAL RECURSOS 2016'!$N:$N)</f>
        <v>0</v>
      </c>
      <c r="H230" s="22">
        <f>+SUMIF('TOTAL RECURSOS 2016'!$P:$P,CONCATENATE("O001",$A230,4,$F$8),'TOTAL RECURSOS 2016'!$N:$N)</f>
        <v>0</v>
      </c>
      <c r="I230" s="22">
        <f>+SUMIF('TOTAL RECURSOS 2016'!$P:$P,CONCATENATE("M001",$A230,4,$F$8),'TOTAL RECURSOS 2016'!$N:$N)</f>
        <v>0</v>
      </c>
      <c r="J230" s="22">
        <f>+SUMIF('TOTAL RECURSOS 2016'!$P:$P,CONCATENATE("E006",$A230,4,$F$8),'TOTAL RECURSOS 2016'!$N:$N)</f>
        <v>0</v>
      </c>
    </row>
    <row r="231" spans="1:10" s="9" customFormat="1" ht="17.100000000000001" customHeight="1" x14ac:dyDescent="0.2">
      <c r="A231" s="26">
        <v>3900</v>
      </c>
      <c r="B231" s="19" t="s">
        <v>377</v>
      </c>
      <c r="C231" s="20">
        <f t="shared" ref="C231:J231" si="103">+C232+C235+C237+C239</f>
        <v>6828805</v>
      </c>
      <c r="D231" s="20">
        <f t="shared" si="103"/>
        <v>69517</v>
      </c>
      <c r="E231" s="20">
        <f t="shared" si="103"/>
        <v>164645</v>
      </c>
      <c r="F231" s="20">
        <f t="shared" si="103"/>
        <v>1811394</v>
      </c>
      <c r="G231" s="20">
        <f t="shared" si="103"/>
        <v>0</v>
      </c>
      <c r="H231" s="20">
        <f t="shared" si="103"/>
        <v>0</v>
      </c>
      <c r="I231" s="20">
        <f t="shared" si="103"/>
        <v>10000</v>
      </c>
      <c r="J231" s="20">
        <f t="shared" si="103"/>
        <v>4773249</v>
      </c>
    </row>
    <row r="232" spans="1:10" ht="17.100000000000001" customHeight="1" x14ac:dyDescent="0.25">
      <c r="A232" s="27" t="s">
        <v>197</v>
      </c>
      <c r="B232" s="21" t="s">
        <v>378</v>
      </c>
      <c r="C232" s="22">
        <f t="shared" ref="C232:J232" si="104">+C233+C234</f>
        <v>263000</v>
      </c>
      <c r="D232" s="22">
        <f t="shared" si="104"/>
        <v>0</v>
      </c>
      <c r="E232" s="22">
        <f t="shared" si="104"/>
        <v>0</v>
      </c>
      <c r="F232" s="22">
        <f t="shared" si="104"/>
        <v>0</v>
      </c>
      <c r="G232" s="22">
        <f t="shared" si="104"/>
        <v>0</v>
      </c>
      <c r="H232" s="22">
        <f t="shared" si="104"/>
        <v>0</v>
      </c>
      <c r="I232" s="22">
        <f t="shared" si="104"/>
        <v>10000</v>
      </c>
      <c r="J232" s="22">
        <f t="shared" si="104"/>
        <v>253000</v>
      </c>
    </row>
    <row r="233" spans="1:10" ht="17.100000000000001" customHeight="1" x14ac:dyDescent="0.25">
      <c r="A233" s="28" t="s">
        <v>111</v>
      </c>
      <c r="B233" s="21" t="s">
        <v>379</v>
      </c>
      <c r="C233" s="22">
        <f>+SUM(D233:J233)</f>
        <v>100000</v>
      </c>
      <c r="D233" s="22">
        <f>+SUMIF('TOTAL RECURSOS 2016'!$P:$P,CONCATENATE("O001",$A233,1,$F$8),'TOTAL RECURSOS 2016'!$N:$N)</f>
        <v>0</v>
      </c>
      <c r="E233" s="22">
        <f>+SUMIF('TOTAL RECURSOS 2016'!$P:$P,CONCATENATE("M001",$A233,1,$F$8),'TOTAL RECURSOS 2016'!$N:$N)</f>
        <v>0</v>
      </c>
      <c r="F233" s="22">
        <f>+SUMIF('TOTAL RECURSOS 2016'!$P:$P,CONCATENATE("E006",$A233,1,$F$8),'TOTAL RECURSOS 2016'!$N:$N)</f>
        <v>0</v>
      </c>
      <c r="G233" s="22">
        <f>+SUMIF('TOTAL RECURSOS 2016'!$P:$P,CONCATENATE("K024",$A233,1,$G$8),'TOTAL RECURSOS 2016'!$N:$N)</f>
        <v>0</v>
      </c>
      <c r="H233" s="22">
        <f>+SUMIF('TOTAL RECURSOS 2016'!$P:$P,CONCATENATE("O001",$A233,4,$F$8),'TOTAL RECURSOS 2016'!$N:$N)</f>
        <v>0</v>
      </c>
      <c r="I233" s="22">
        <f>+SUMIF('TOTAL RECURSOS 2016'!$P:$P,CONCATENATE("M001",$A233,4,$F$8),'TOTAL RECURSOS 2016'!$N:$N)</f>
        <v>0</v>
      </c>
      <c r="J233" s="22">
        <f>+SUMIF('TOTAL RECURSOS 2016'!$P:$P,CONCATENATE("E006",$A233,4,$F$8),'TOTAL RECURSOS 2016'!$N:$N)</f>
        <v>100000</v>
      </c>
    </row>
    <row r="234" spans="1:10" ht="17.100000000000001" customHeight="1" x14ac:dyDescent="0.25">
      <c r="A234" s="28" t="s">
        <v>71</v>
      </c>
      <c r="B234" s="21" t="s">
        <v>380</v>
      </c>
      <c r="C234" s="22">
        <f>+SUM(D234:J234)</f>
        <v>163000</v>
      </c>
      <c r="D234" s="22">
        <f>+SUMIF('TOTAL RECURSOS 2016'!$P:$P,CONCATENATE("O001",$A234,1,$F$8),'TOTAL RECURSOS 2016'!$N:$N)</f>
        <v>0</v>
      </c>
      <c r="E234" s="22">
        <f>+SUMIF('TOTAL RECURSOS 2016'!$P:$P,CONCATENATE("M001",$A234,1,$F$8),'TOTAL RECURSOS 2016'!$N:$N)</f>
        <v>0</v>
      </c>
      <c r="F234" s="22">
        <f>+SUMIF('TOTAL RECURSOS 2016'!$P:$P,CONCATENATE("E006",$A234,1,$F$8),'TOTAL RECURSOS 2016'!$N:$N)</f>
        <v>0</v>
      </c>
      <c r="G234" s="22">
        <f>+SUMIF('TOTAL RECURSOS 2016'!$P:$P,CONCATENATE("K024",$A234,1,$G$8),'TOTAL RECURSOS 2016'!$N:$N)</f>
        <v>0</v>
      </c>
      <c r="H234" s="22">
        <f>+SUMIF('TOTAL RECURSOS 2016'!$P:$P,CONCATENATE("O001",$A234,4,$F$8),'TOTAL RECURSOS 2016'!$N:$N)</f>
        <v>0</v>
      </c>
      <c r="I234" s="22">
        <f>+SUMIF('TOTAL RECURSOS 2016'!$P:$P,CONCATENATE("M001",$A234,4,$F$8),'TOTAL RECURSOS 2016'!$N:$N)</f>
        <v>10000</v>
      </c>
      <c r="J234" s="22">
        <f>+SUMIF('TOTAL RECURSOS 2016'!$P:$P,CONCATENATE("E006",$A234,4,$F$8),'TOTAL RECURSOS 2016'!$N:$N)</f>
        <v>153000</v>
      </c>
    </row>
    <row r="235" spans="1:10" ht="17.100000000000001" customHeight="1" x14ac:dyDescent="0.25">
      <c r="A235" s="27" t="s">
        <v>198</v>
      </c>
      <c r="B235" s="21" t="s">
        <v>381</v>
      </c>
      <c r="C235" s="22">
        <f t="shared" ref="C235:J235" si="105">+C236</f>
        <v>1520249</v>
      </c>
      <c r="D235" s="22">
        <f t="shared" si="105"/>
        <v>0</v>
      </c>
      <c r="E235" s="22">
        <f t="shared" si="105"/>
        <v>0</v>
      </c>
      <c r="F235" s="22">
        <f t="shared" si="105"/>
        <v>0</v>
      </c>
      <c r="G235" s="22">
        <f t="shared" si="105"/>
        <v>0</v>
      </c>
      <c r="H235" s="22">
        <f t="shared" si="105"/>
        <v>0</v>
      </c>
      <c r="I235" s="22">
        <f t="shared" si="105"/>
        <v>0</v>
      </c>
      <c r="J235" s="22">
        <f t="shared" si="105"/>
        <v>1520249</v>
      </c>
    </row>
    <row r="236" spans="1:10" ht="17.100000000000001" customHeight="1" x14ac:dyDescent="0.25">
      <c r="A236" s="28" t="s">
        <v>112</v>
      </c>
      <c r="B236" s="21" t="s">
        <v>381</v>
      </c>
      <c r="C236" s="22">
        <f>+SUM(D236:J236)</f>
        <v>1520249</v>
      </c>
      <c r="D236" s="22">
        <f>+SUMIF('TOTAL RECURSOS 2016'!$P:$P,CONCATENATE("O001",$A236,1,$F$8),'TOTAL RECURSOS 2016'!$N:$N)</f>
        <v>0</v>
      </c>
      <c r="E236" s="22">
        <f>+SUMIF('TOTAL RECURSOS 2016'!$P:$P,CONCATENATE("M001",$A236,1,$F$8),'TOTAL RECURSOS 2016'!$N:$N)</f>
        <v>0</v>
      </c>
      <c r="F236" s="22">
        <f>+SUMIF('TOTAL RECURSOS 2016'!$P:$P,CONCATENATE("E006",$A236,1,$F$8),'TOTAL RECURSOS 2016'!$N:$N)</f>
        <v>0</v>
      </c>
      <c r="G236" s="22">
        <f>+SUMIF('TOTAL RECURSOS 2016'!$P:$P,CONCATENATE("K024",$A236,1,$G$8),'TOTAL RECURSOS 2016'!$N:$N)</f>
        <v>0</v>
      </c>
      <c r="H236" s="22">
        <f>+SUMIF('TOTAL RECURSOS 2016'!$P:$P,CONCATENATE("O001",$A236,4,$F$8),'TOTAL RECURSOS 2016'!$N:$N)</f>
        <v>0</v>
      </c>
      <c r="I236" s="22">
        <f>+SUMIF('TOTAL RECURSOS 2016'!$P:$P,CONCATENATE("M001",$A236,4,$F$8),'TOTAL RECURSOS 2016'!$N:$N)</f>
        <v>0</v>
      </c>
      <c r="J236" s="22">
        <f>+SUMIF('TOTAL RECURSOS 2016'!$P:$P,CONCATENATE("E006",$A236,4,$F$8),'TOTAL RECURSOS 2016'!$N:$N)</f>
        <v>1520249</v>
      </c>
    </row>
    <row r="237" spans="1:10" ht="17.100000000000001" customHeight="1" x14ac:dyDescent="0.25">
      <c r="A237" s="27" t="s">
        <v>199</v>
      </c>
      <c r="B237" s="21" t="s">
        <v>382</v>
      </c>
      <c r="C237" s="22">
        <f t="shared" ref="C237:J237" si="106">+C238</f>
        <v>3000000</v>
      </c>
      <c r="D237" s="22">
        <f t="shared" si="106"/>
        <v>0</v>
      </c>
      <c r="E237" s="22">
        <f t="shared" si="106"/>
        <v>0</v>
      </c>
      <c r="F237" s="22">
        <f t="shared" si="106"/>
        <v>0</v>
      </c>
      <c r="G237" s="22">
        <f t="shared" si="106"/>
        <v>0</v>
      </c>
      <c r="H237" s="22">
        <f t="shared" si="106"/>
        <v>0</v>
      </c>
      <c r="I237" s="22">
        <f t="shared" si="106"/>
        <v>0</v>
      </c>
      <c r="J237" s="22">
        <f t="shared" si="106"/>
        <v>3000000</v>
      </c>
    </row>
    <row r="238" spans="1:10" ht="17.100000000000001" customHeight="1" x14ac:dyDescent="0.25">
      <c r="A238" s="28" t="s">
        <v>113</v>
      </c>
      <c r="B238" s="21" t="s">
        <v>383</v>
      </c>
      <c r="C238" s="22">
        <f>+SUM(D238:J238)</f>
        <v>3000000</v>
      </c>
      <c r="D238" s="22">
        <f>+SUMIF('TOTAL RECURSOS 2016'!$P:$P,CONCATENATE("O001",$A238,1,$F$8),'TOTAL RECURSOS 2016'!$N:$N)</f>
        <v>0</v>
      </c>
      <c r="E238" s="22">
        <f>+SUMIF('TOTAL RECURSOS 2016'!$P:$P,CONCATENATE("M001",$A238,1,$F$8),'TOTAL RECURSOS 2016'!$N:$N)</f>
        <v>0</v>
      </c>
      <c r="F238" s="22">
        <f>+SUMIF('TOTAL RECURSOS 2016'!$P:$P,CONCATENATE("E006",$A238,1,$F$8),'TOTAL RECURSOS 2016'!$N:$N)</f>
        <v>0</v>
      </c>
      <c r="G238" s="22">
        <f>+SUMIF('TOTAL RECURSOS 2016'!$P:$P,CONCATENATE("K024",$A238,1,$G$8),'TOTAL RECURSOS 2016'!$N:$N)</f>
        <v>0</v>
      </c>
      <c r="H238" s="22">
        <f>+SUMIF('TOTAL RECURSOS 2016'!$P:$P,CONCATENATE("O001",$A238,4,$F$8),'TOTAL RECURSOS 2016'!$N:$N)</f>
        <v>0</v>
      </c>
      <c r="I238" s="22">
        <f>+SUMIF('TOTAL RECURSOS 2016'!$P:$P,CONCATENATE("M001",$A238,4,$F$8),'TOTAL RECURSOS 2016'!$N:$N)</f>
        <v>0</v>
      </c>
      <c r="J238" s="22">
        <f>+SUMIF('TOTAL RECURSOS 2016'!$P:$P,CONCATENATE("E006",$A238,4,$F$8),'TOTAL RECURSOS 2016'!$N:$N)</f>
        <v>3000000</v>
      </c>
    </row>
    <row r="239" spans="1:10" ht="17.100000000000001" customHeight="1" x14ac:dyDescent="0.25">
      <c r="A239" s="27" t="s">
        <v>200</v>
      </c>
      <c r="B239" s="21" t="s">
        <v>384</v>
      </c>
      <c r="C239" s="22">
        <f t="shared" ref="C239:J239" si="107">+C240</f>
        <v>2045556</v>
      </c>
      <c r="D239" s="22">
        <f t="shared" si="107"/>
        <v>69517</v>
      </c>
      <c r="E239" s="22">
        <f t="shared" si="107"/>
        <v>164645</v>
      </c>
      <c r="F239" s="22">
        <f t="shared" si="107"/>
        <v>1811394</v>
      </c>
      <c r="G239" s="22">
        <f t="shared" si="107"/>
        <v>0</v>
      </c>
      <c r="H239" s="22">
        <f t="shared" si="107"/>
        <v>0</v>
      </c>
      <c r="I239" s="22">
        <f t="shared" si="107"/>
        <v>0</v>
      </c>
      <c r="J239" s="22">
        <f t="shared" si="107"/>
        <v>0</v>
      </c>
    </row>
    <row r="240" spans="1:10" ht="17.100000000000001" customHeight="1" x14ac:dyDescent="0.25">
      <c r="A240" s="28" t="s">
        <v>22</v>
      </c>
      <c r="B240" s="21" t="s">
        <v>385</v>
      </c>
      <c r="C240" s="22">
        <f>+SUM(D240:J240)</f>
        <v>2045556</v>
      </c>
      <c r="D240" s="22">
        <f>+SUMIF('TOTAL RECURSOS 2016'!$P:$P,CONCATENATE("O001",$A240,1,$F$8),'TOTAL RECURSOS 2016'!$N:$N)</f>
        <v>69517</v>
      </c>
      <c r="E240" s="22">
        <f>+SUMIF('TOTAL RECURSOS 2016'!$P:$P,CONCATENATE("M001",$A240,1,$F$8),'TOTAL RECURSOS 2016'!$N:$N)</f>
        <v>164645</v>
      </c>
      <c r="F240" s="22">
        <f>+SUMIF('TOTAL RECURSOS 2016'!$P:$P,CONCATENATE("E006",$A240,1,$F$8),'TOTAL RECURSOS 2016'!$N:$N)</f>
        <v>1811394</v>
      </c>
      <c r="G240" s="22">
        <f>+SUMIF('TOTAL RECURSOS 2016'!$P:$P,CONCATENATE("K024",$A240,1,$G$8),'TOTAL RECURSOS 2016'!$N:$N)</f>
        <v>0</v>
      </c>
      <c r="H240" s="22">
        <f>+SUMIF('TOTAL RECURSOS 2016'!$P:$P,CONCATENATE("O001",$A240,4,$F$8),'TOTAL RECURSOS 2016'!$N:$N)</f>
        <v>0</v>
      </c>
      <c r="I240" s="22">
        <f>+SUMIF('TOTAL RECURSOS 2016'!$P:$P,CONCATENATE("M001",$A240,4,$F$8),'TOTAL RECURSOS 2016'!$N:$N)</f>
        <v>0</v>
      </c>
      <c r="J240" s="22">
        <f>+SUMIF('TOTAL RECURSOS 2016'!$P:$P,CONCATENATE("E006",$A240,4,$F$8),'TOTAL RECURSOS 2016'!$N:$N)</f>
        <v>0</v>
      </c>
    </row>
    <row r="241" spans="1:10" s="9" customFormat="1" ht="17.100000000000001" hidden="1" customHeight="1" x14ac:dyDescent="0.2">
      <c r="A241" s="23">
        <v>5000</v>
      </c>
      <c r="B241" s="24" t="s">
        <v>386</v>
      </c>
      <c r="C241" s="18">
        <f t="shared" ref="C241:J241" si="108">+C242</f>
        <v>0</v>
      </c>
      <c r="D241" s="18">
        <f t="shared" si="108"/>
        <v>0</v>
      </c>
      <c r="E241" s="18">
        <f t="shared" si="108"/>
        <v>0</v>
      </c>
      <c r="F241" s="18">
        <f t="shared" si="108"/>
        <v>0</v>
      </c>
      <c r="G241" s="18">
        <f t="shared" si="108"/>
        <v>0</v>
      </c>
      <c r="H241" s="18">
        <f t="shared" si="108"/>
        <v>0</v>
      </c>
      <c r="I241" s="18">
        <f t="shared" si="108"/>
        <v>0</v>
      </c>
      <c r="J241" s="18">
        <f t="shared" si="108"/>
        <v>0</v>
      </c>
    </row>
    <row r="242" spans="1:10" s="9" customFormat="1" ht="17.100000000000001" hidden="1" customHeight="1" x14ac:dyDescent="0.2">
      <c r="A242" s="26">
        <v>5300</v>
      </c>
      <c r="B242" s="19" t="s">
        <v>387</v>
      </c>
      <c r="C242" s="20">
        <f t="shared" ref="C242:J242" si="109">+C243+C245</f>
        <v>0</v>
      </c>
      <c r="D242" s="20">
        <f t="shared" si="109"/>
        <v>0</v>
      </c>
      <c r="E242" s="20">
        <f t="shared" si="109"/>
        <v>0</v>
      </c>
      <c r="F242" s="20">
        <f t="shared" si="109"/>
        <v>0</v>
      </c>
      <c r="G242" s="20">
        <f t="shared" si="109"/>
        <v>0</v>
      </c>
      <c r="H242" s="20">
        <f t="shared" si="109"/>
        <v>0</v>
      </c>
      <c r="I242" s="20">
        <f t="shared" si="109"/>
        <v>0</v>
      </c>
      <c r="J242" s="20">
        <f t="shared" si="109"/>
        <v>0</v>
      </c>
    </row>
    <row r="243" spans="1:10" ht="17.100000000000001" hidden="1" customHeight="1" x14ac:dyDescent="0.25">
      <c r="A243" s="27" t="s">
        <v>201</v>
      </c>
      <c r="B243" s="21" t="s">
        <v>388</v>
      </c>
      <c r="C243" s="22">
        <f t="shared" ref="C243:J243" si="110">+C244</f>
        <v>0</v>
      </c>
      <c r="D243" s="22">
        <f t="shared" si="110"/>
        <v>0</v>
      </c>
      <c r="E243" s="22">
        <f t="shared" si="110"/>
        <v>0</v>
      </c>
      <c r="F243" s="22">
        <f t="shared" si="110"/>
        <v>0</v>
      </c>
      <c r="G243" s="22">
        <f t="shared" si="110"/>
        <v>0</v>
      </c>
      <c r="H243" s="22">
        <f t="shared" si="110"/>
        <v>0</v>
      </c>
      <c r="I243" s="22">
        <f t="shared" si="110"/>
        <v>0</v>
      </c>
      <c r="J243" s="22">
        <f t="shared" si="110"/>
        <v>0</v>
      </c>
    </row>
    <row r="244" spans="1:10" ht="17.100000000000001" hidden="1" customHeight="1" x14ac:dyDescent="0.25">
      <c r="A244" s="28" t="s">
        <v>46</v>
      </c>
      <c r="B244" s="21" t="s">
        <v>388</v>
      </c>
      <c r="C244" s="22">
        <f>+SUM(D244:J244)</f>
        <v>0</v>
      </c>
      <c r="D244" s="22">
        <f>+SUMIF('TOTAL RECURSOS 2016'!$P:$P,CONCATENATE("O001",$A244,1,$F$8),'TOTAL RECURSOS 2016'!$N:$N)</f>
        <v>0</v>
      </c>
      <c r="E244" s="22">
        <f>+SUMIF('TOTAL RECURSOS 2016'!$P:$P,CONCATENATE("M001",$A244,1,$F$8),'TOTAL RECURSOS 2016'!$N:$N)</f>
        <v>0</v>
      </c>
      <c r="F244" s="22">
        <f>+SUMIF('TOTAL RECURSOS 2016'!$P:$P,CONCATENATE("E006",$A244,1,$F$8),'TOTAL RECURSOS 2016'!$N:$N)</f>
        <v>0</v>
      </c>
      <c r="G244" s="22">
        <f>+SUMIF('TOTAL RECURSOS 2016'!$P:$P,CONCATENATE("K024",$A244,1,$G$8),'TOTAL RECURSOS 2016'!$N:$N)</f>
        <v>0</v>
      </c>
      <c r="H244" s="22">
        <f>+SUMIF('TOTAL RECURSOS 2016'!$P:$P,CONCATENATE("O001",$A244,4,$F$8),'TOTAL RECURSOS 2016'!$N:$N)</f>
        <v>0</v>
      </c>
      <c r="I244" s="22">
        <f>+SUMIF('TOTAL RECURSOS 2016'!$P:$P,CONCATENATE("M001",$A244,4,$F$8),'TOTAL RECURSOS 2016'!$N:$N)</f>
        <v>0</v>
      </c>
      <c r="J244" s="22">
        <f>+SUMIF('TOTAL RECURSOS 2016'!$P:$P,CONCATENATE("E006",$A244,4,$F$8),'TOTAL RECURSOS 2016'!$N:$N)</f>
        <v>0</v>
      </c>
    </row>
    <row r="245" spans="1:10" ht="17.100000000000001" hidden="1" customHeight="1" x14ac:dyDescent="0.25">
      <c r="A245" s="27" t="s">
        <v>202</v>
      </c>
      <c r="B245" s="21" t="s">
        <v>389</v>
      </c>
      <c r="C245" s="22">
        <f t="shared" ref="C245:J245" si="111">+C246</f>
        <v>0</v>
      </c>
      <c r="D245" s="22">
        <f t="shared" si="111"/>
        <v>0</v>
      </c>
      <c r="E245" s="22">
        <f t="shared" si="111"/>
        <v>0</v>
      </c>
      <c r="F245" s="22">
        <f t="shared" si="111"/>
        <v>0</v>
      </c>
      <c r="G245" s="22">
        <f t="shared" si="111"/>
        <v>0</v>
      </c>
      <c r="H245" s="22">
        <f t="shared" si="111"/>
        <v>0</v>
      </c>
      <c r="I245" s="22">
        <f t="shared" si="111"/>
        <v>0</v>
      </c>
      <c r="J245" s="22">
        <f t="shared" si="111"/>
        <v>0</v>
      </c>
    </row>
    <row r="246" spans="1:10" ht="17.100000000000001" hidden="1" customHeight="1" x14ac:dyDescent="0.25">
      <c r="A246" s="28" t="s">
        <v>47</v>
      </c>
      <c r="B246" s="21" t="s">
        <v>389</v>
      </c>
      <c r="C246" s="22">
        <f>+SUM(D246:J246)</f>
        <v>0</v>
      </c>
      <c r="D246" s="22">
        <f>+SUMIF('TOTAL RECURSOS 2016'!$P:$P,CONCATENATE("O001",$A246,1,$F$8),'TOTAL RECURSOS 2016'!$N:$N)</f>
        <v>0</v>
      </c>
      <c r="E246" s="22">
        <f>+SUMIF('TOTAL RECURSOS 2016'!$P:$P,CONCATENATE("M001",$A246,1,$F$8),'TOTAL RECURSOS 2016'!$N:$N)</f>
        <v>0</v>
      </c>
      <c r="F246" s="22">
        <f>+SUMIF('TOTAL RECURSOS 2016'!$P:$P,CONCATENATE("E006",$A246,1,$F$8),'TOTAL RECURSOS 2016'!$N:$N)</f>
        <v>0</v>
      </c>
      <c r="G246" s="22">
        <f>+SUMIF('TOTAL RECURSOS 2016'!$P:$P,CONCATENATE("K024",$A246,1,$G$8),'TOTAL RECURSOS 2016'!$N:$N)</f>
        <v>0</v>
      </c>
      <c r="H246" s="22">
        <f>+SUMIF('TOTAL RECURSOS 2016'!$P:$P,CONCATENATE("O001",$A246,4,$F$8),'TOTAL RECURSOS 2016'!$N:$N)</f>
        <v>0</v>
      </c>
      <c r="I246" s="22">
        <f>+SUMIF('TOTAL RECURSOS 2016'!$P:$P,CONCATENATE("M001",$A246,4,$F$8),'TOTAL RECURSOS 2016'!$N:$N)</f>
        <v>0</v>
      </c>
      <c r="J246" s="22">
        <f>+SUMIF('TOTAL RECURSOS 2016'!$P:$P,CONCATENATE("E006",$A246,4,$F$8),'TOTAL RECURSOS 2016'!$N:$N)</f>
        <v>0</v>
      </c>
    </row>
    <row r="247" spans="1:10" s="9" customFormat="1" ht="17.100000000000001" customHeight="1" x14ac:dyDescent="0.2">
      <c r="A247" s="23">
        <v>6000</v>
      </c>
      <c r="B247" s="24" t="s">
        <v>390</v>
      </c>
      <c r="C247" s="18">
        <f t="shared" ref="C247:J249" si="112">+C248</f>
        <v>3056000</v>
      </c>
      <c r="D247" s="18">
        <f t="shared" si="112"/>
        <v>0</v>
      </c>
      <c r="E247" s="18">
        <f t="shared" si="112"/>
        <v>0</v>
      </c>
      <c r="F247" s="18">
        <f t="shared" si="112"/>
        <v>0</v>
      </c>
      <c r="G247" s="18">
        <f t="shared" si="112"/>
        <v>3056000</v>
      </c>
      <c r="H247" s="18">
        <f t="shared" si="112"/>
        <v>0</v>
      </c>
      <c r="I247" s="18">
        <f t="shared" si="112"/>
        <v>0</v>
      </c>
      <c r="J247" s="18">
        <f t="shared" si="112"/>
        <v>0</v>
      </c>
    </row>
    <row r="248" spans="1:10" s="9" customFormat="1" ht="17.100000000000001" customHeight="1" x14ac:dyDescent="0.2">
      <c r="A248" s="26">
        <v>6200</v>
      </c>
      <c r="B248" s="19" t="s">
        <v>391</v>
      </c>
      <c r="C248" s="20">
        <f t="shared" si="112"/>
        <v>3056000</v>
      </c>
      <c r="D248" s="20">
        <f t="shared" si="112"/>
        <v>0</v>
      </c>
      <c r="E248" s="20">
        <f t="shared" si="112"/>
        <v>0</v>
      </c>
      <c r="F248" s="20">
        <f t="shared" si="112"/>
        <v>0</v>
      </c>
      <c r="G248" s="20">
        <f t="shared" si="112"/>
        <v>3056000</v>
      </c>
      <c r="H248" s="20">
        <f t="shared" si="112"/>
        <v>0</v>
      </c>
      <c r="I248" s="20">
        <f t="shared" si="112"/>
        <v>0</v>
      </c>
      <c r="J248" s="20">
        <f t="shared" si="112"/>
        <v>0</v>
      </c>
    </row>
    <row r="249" spans="1:10" ht="17.100000000000001" customHeight="1" x14ac:dyDescent="0.25">
      <c r="A249" s="27" t="s">
        <v>203</v>
      </c>
      <c r="B249" s="21" t="s">
        <v>392</v>
      </c>
      <c r="C249" s="22">
        <f t="shared" si="112"/>
        <v>3056000</v>
      </c>
      <c r="D249" s="22">
        <f t="shared" si="112"/>
        <v>0</v>
      </c>
      <c r="E249" s="22">
        <f t="shared" si="112"/>
        <v>0</v>
      </c>
      <c r="F249" s="22">
        <f t="shared" si="112"/>
        <v>0</v>
      </c>
      <c r="G249" s="22">
        <f t="shared" si="112"/>
        <v>3056000</v>
      </c>
      <c r="H249" s="22">
        <f t="shared" si="112"/>
        <v>0</v>
      </c>
      <c r="I249" s="22">
        <f t="shared" si="112"/>
        <v>0</v>
      </c>
      <c r="J249" s="22">
        <f t="shared" si="112"/>
        <v>0</v>
      </c>
    </row>
    <row r="250" spans="1:10" ht="17.100000000000001" customHeight="1" x14ac:dyDescent="0.25">
      <c r="A250" s="28" t="s">
        <v>48</v>
      </c>
      <c r="B250" s="21" t="s">
        <v>393</v>
      </c>
      <c r="C250" s="22">
        <f>+SUM(D250:J250)</f>
        <v>3056000</v>
      </c>
      <c r="D250" s="22">
        <f>+SUMIF('TOTAL RECURSOS 2016'!$P:$P,CONCATENATE("O001",$A250,1,$F$8),'TOTAL RECURSOS 2016'!$N:$N)</f>
        <v>0</v>
      </c>
      <c r="E250" s="22">
        <f>+SUMIF('TOTAL RECURSOS 2016'!$P:$P,CONCATENATE("M001",$A250,1,$F$8),'TOTAL RECURSOS 2016'!$N:$N)</f>
        <v>0</v>
      </c>
      <c r="F250" s="22">
        <f>+SUMIF('TOTAL RECURSOS 2016'!$P:$P,CONCATENATE("E006",$A250,1,$F$8),'TOTAL RECURSOS 2016'!$N:$N)</f>
        <v>0</v>
      </c>
      <c r="G250" s="22">
        <f>+SUMIF('TOTAL RECURSOS 2016'!$P:$P,CONCATENATE("K028",$A250,1,$G$8),'TOTAL RECURSOS 2016'!$N:$N)</f>
        <v>3056000</v>
      </c>
      <c r="H250" s="22">
        <f>+SUMIF('TOTAL RECURSOS 2016'!$P:$P,CONCATENATE("O001",$A250,4,$F$8),'TOTAL RECURSOS 2016'!$N:$N)</f>
        <v>0</v>
      </c>
      <c r="I250" s="22">
        <f>+SUMIF('TOTAL RECURSOS 2016'!$P:$P,CONCATENATE("M001",$A250,4,$F$8),'TOTAL RECURSOS 2016'!$N:$N)</f>
        <v>0</v>
      </c>
      <c r="J250" s="22">
        <f>+SUMIF('TOTAL RECURSOS 2016'!$P:$P,CONCATENATE("E006",$A250,4,$F$8),'TOTAL RECURSOS 2016'!$N:$N)</f>
        <v>0</v>
      </c>
    </row>
    <row r="251" spans="1:10" s="9" customFormat="1" ht="17.100000000000001" customHeight="1" thickBot="1" x14ac:dyDescent="0.25">
      <c r="A251" s="11" t="s">
        <v>118</v>
      </c>
      <c r="B251" s="58"/>
      <c r="C251" s="25">
        <f t="shared" ref="C251:J251" si="113">+C10+C53+C131+C241+C247</f>
        <v>325552860</v>
      </c>
      <c r="D251" s="25">
        <f t="shared" si="113"/>
        <v>5114357</v>
      </c>
      <c r="E251" s="25">
        <f t="shared" si="113"/>
        <v>12897693</v>
      </c>
      <c r="F251" s="25">
        <f t="shared" si="113"/>
        <v>242384810</v>
      </c>
      <c r="G251" s="25">
        <f t="shared" si="113"/>
        <v>3056000</v>
      </c>
      <c r="H251" s="25">
        <f t="shared" si="113"/>
        <v>443070</v>
      </c>
      <c r="I251" s="25">
        <f t="shared" si="113"/>
        <v>3894667</v>
      </c>
      <c r="J251" s="25">
        <f t="shared" si="113"/>
        <v>57762263</v>
      </c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12"/>
  <sheetViews>
    <sheetView workbookViewId="0"/>
  </sheetViews>
  <sheetFormatPr baseColWidth="10" defaultRowHeight="13.5" x14ac:dyDescent="0.25"/>
  <cols>
    <col min="1" max="1" width="0.85546875" style="8" customWidth="1"/>
    <col min="2" max="2" width="5" style="32" customWidth="1"/>
    <col min="3" max="3" width="2.7109375" style="32" bestFit="1" customWidth="1"/>
    <col min="4" max="4" width="2.140625" style="32" bestFit="1" customWidth="1"/>
    <col min="5" max="5" width="3.42578125" style="32" bestFit="1" customWidth="1"/>
    <col min="6" max="6" width="3.7109375" style="32" bestFit="1" customWidth="1"/>
    <col min="7" max="7" width="4" style="32" bestFit="1" customWidth="1"/>
    <col min="8" max="8" width="5.140625" style="32" bestFit="1" customWidth="1"/>
    <col min="9" max="9" width="6" style="50" bestFit="1" customWidth="1"/>
    <col min="10" max="10" width="3.5703125" style="32" bestFit="1" customWidth="1"/>
    <col min="11" max="11" width="3.28515625" style="32" bestFit="1" customWidth="1"/>
    <col min="12" max="12" width="5" style="32" bestFit="1" customWidth="1"/>
    <col min="13" max="13" width="12" style="32" bestFit="1" customWidth="1"/>
    <col min="14" max="14" width="11.7109375" style="31" bestFit="1" customWidth="1"/>
    <col min="15" max="15" width="0.85546875" style="8" customWidth="1"/>
    <col min="16" max="16" width="12.28515625" style="8" bestFit="1" customWidth="1"/>
    <col min="17" max="16384" width="11.42578125" style="8"/>
  </cols>
  <sheetData>
    <row r="1" spans="1:18" ht="15" x14ac:dyDescent="0.25">
      <c r="A1" s="46" t="s">
        <v>1</v>
      </c>
      <c r="B1" s="46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N1" s="46"/>
      <c r="O1" s="46"/>
    </row>
    <row r="2" spans="1:18" ht="15" x14ac:dyDescent="0.25">
      <c r="A2" s="46" t="s">
        <v>467</v>
      </c>
      <c r="B2" s="46"/>
      <c r="C2" s="46"/>
      <c r="D2" s="46"/>
      <c r="E2" s="46"/>
      <c r="F2" s="46"/>
      <c r="G2" s="46"/>
      <c r="H2" s="46"/>
      <c r="I2" s="48"/>
      <c r="J2" s="46"/>
      <c r="K2" s="46"/>
      <c r="L2" s="46"/>
      <c r="M2" s="46"/>
      <c r="N2" s="46"/>
      <c r="O2" s="46"/>
    </row>
    <row r="3" spans="1:18" x14ac:dyDescent="0.25">
      <c r="A3" s="47" t="s">
        <v>114</v>
      </c>
      <c r="B3" s="47"/>
      <c r="C3" s="47"/>
      <c r="D3" s="47"/>
      <c r="E3" s="47"/>
      <c r="F3" s="47"/>
      <c r="G3" s="47"/>
      <c r="H3" s="47"/>
      <c r="I3" s="49"/>
      <c r="J3" s="47"/>
      <c r="K3" s="47"/>
      <c r="L3" s="47"/>
      <c r="M3" s="47"/>
      <c r="N3" s="47"/>
      <c r="O3" s="47"/>
    </row>
    <row r="5" spans="1:18" ht="14.25" thickBot="1" x14ac:dyDescent="0.3"/>
    <row r="6" spans="1:18" ht="20.25" customHeight="1" thickBot="1" x14ac:dyDescent="0.3">
      <c r="A6" s="4"/>
      <c r="B6" s="45" t="s">
        <v>432</v>
      </c>
      <c r="C6" s="45" t="s">
        <v>431</v>
      </c>
      <c r="D6" s="45" t="s">
        <v>430</v>
      </c>
      <c r="E6" s="45" t="s">
        <v>429</v>
      </c>
      <c r="F6" s="45" t="s">
        <v>428</v>
      </c>
      <c r="G6" s="45" t="s">
        <v>427</v>
      </c>
      <c r="H6" s="45" t="s">
        <v>426</v>
      </c>
      <c r="I6" s="51" t="s">
        <v>425</v>
      </c>
      <c r="J6" s="45" t="s">
        <v>424</v>
      </c>
      <c r="K6" s="45" t="s">
        <v>423</v>
      </c>
      <c r="L6" s="45" t="s">
        <v>422</v>
      </c>
      <c r="M6" s="45" t="s">
        <v>421</v>
      </c>
      <c r="N6" s="44" t="s">
        <v>0</v>
      </c>
      <c r="O6" s="43"/>
    </row>
    <row r="7" spans="1:18" ht="6.95" customHeight="1" x14ac:dyDescent="0.25">
      <c r="A7" s="40"/>
      <c r="B7" s="39"/>
      <c r="C7" s="39"/>
      <c r="D7" s="39"/>
      <c r="E7" s="39"/>
      <c r="F7" s="39"/>
      <c r="G7" s="39"/>
      <c r="H7" s="39"/>
      <c r="I7" s="52"/>
      <c r="J7" s="39"/>
      <c r="K7" s="39"/>
      <c r="L7" s="39"/>
      <c r="M7" s="39"/>
      <c r="N7" s="38"/>
      <c r="O7" s="37"/>
    </row>
    <row r="8" spans="1:18" ht="20.100000000000001" customHeight="1" x14ac:dyDescent="0.25">
      <c r="A8" s="5"/>
      <c r="B8" s="1" t="s">
        <v>409</v>
      </c>
      <c r="C8" s="1" t="s">
        <v>402</v>
      </c>
      <c r="D8" s="1" t="s">
        <v>408</v>
      </c>
      <c r="E8" s="1" t="s">
        <v>415</v>
      </c>
      <c r="F8" s="1" t="s">
        <v>405</v>
      </c>
      <c r="G8" s="1" t="s">
        <v>414</v>
      </c>
      <c r="H8" s="1" t="s">
        <v>413</v>
      </c>
      <c r="I8" s="53" t="s">
        <v>2</v>
      </c>
      <c r="J8" s="1" t="s">
        <v>402</v>
      </c>
      <c r="K8" s="1" t="s">
        <v>402</v>
      </c>
      <c r="L8" s="1" t="s">
        <v>401</v>
      </c>
      <c r="M8" s="1" t="s">
        <v>400</v>
      </c>
      <c r="N8" s="42">
        <v>960917</v>
      </c>
      <c r="O8" s="41"/>
      <c r="P8" s="8" t="str">
        <f t="shared" ref="P8:P71" si="0">+CONCATENATE(H8,I8,K8,M8)</f>
        <v>O00111301100000000000</v>
      </c>
      <c r="R8" s="8" t="str">
        <f t="shared" ref="R8:R71" si="1">+MID(I8,1,1)</f>
        <v>1</v>
      </c>
    </row>
    <row r="9" spans="1:18" ht="20.100000000000001" customHeight="1" x14ac:dyDescent="0.25">
      <c r="A9" s="5"/>
      <c r="B9" s="1" t="s">
        <v>409</v>
      </c>
      <c r="C9" s="1" t="s">
        <v>402</v>
      </c>
      <c r="D9" s="1" t="s">
        <v>408</v>
      </c>
      <c r="E9" s="1" t="s">
        <v>415</v>
      </c>
      <c r="F9" s="1" t="s">
        <v>405</v>
      </c>
      <c r="G9" s="1" t="s">
        <v>414</v>
      </c>
      <c r="H9" s="1" t="s">
        <v>413</v>
      </c>
      <c r="I9" s="53" t="s">
        <v>3</v>
      </c>
      <c r="J9" s="1" t="s">
        <v>402</v>
      </c>
      <c r="K9" s="1" t="s">
        <v>402</v>
      </c>
      <c r="L9" s="1" t="s">
        <v>401</v>
      </c>
      <c r="M9" s="1" t="s">
        <v>400</v>
      </c>
      <c r="N9" s="42">
        <v>15916</v>
      </c>
      <c r="O9" s="41"/>
      <c r="P9" s="8" t="str">
        <f t="shared" si="0"/>
        <v>O00113101100000000000</v>
      </c>
      <c r="R9" s="8" t="str">
        <f t="shared" si="1"/>
        <v>1</v>
      </c>
    </row>
    <row r="10" spans="1:18" ht="20.100000000000001" customHeight="1" x14ac:dyDescent="0.25">
      <c r="A10" s="5"/>
      <c r="B10" s="1" t="s">
        <v>409</v>
      </c>
      <c r="C10" s="1" t="s">
        <v>402</v>
      </c>
      <c r="D10" s="1" t="s">
        <v>408</v>
      </c>
      <c r="E10" s="1" t="s">
        <v>415</v>
      </c>
      <c r="F10" s="1" t="s">
        <v>405</v>
      </c>
      <c r="G10" s="1" t="s">
        <v>414</v>
      </c>
      <c r="H10" s="1" t="s">
        <v>413</v>
      </c>
      <c r="I10" s="53" t="s">
        <v>4</v>
      </c>
      <c r="J10" s="1" t="s">
        <v>402</v>
      </c>
      <c r="K10" s="1" t="s">
        <v>402</v>
      </c>
      <c r="L10" s="1" t="s">
        <v>401</v>
      </c>
      <c r="M10" s="1" t="s">
        <v>400</v>
      </c>
      <c r="N10" s="42">
        <v>22498</v>
      </c>
      <c r="O10" s="41"/>
      <c r="P10" s="8" t="str">
        <f t="shared" si="0"/>
        <v>O00113201100000000000</v>
      </c>
      <c r="R10" s="8" t="str">
        <f t="shared" si="1"/>
        <v>1</v>
      </c>
    </row>
    <row r="11" spans="1:18" ht="20.100000000000001" customHeight="1" x14ac:dyDescent="0.25">
      <c r="A11" s="5"/>
      <c r="B11" s="1" t="s">
        <v>409</v>
      </c>
      <c r="C11" s="1" t="s">
        <v>402</v>
      </c>
      <c r="D11" s="1" t="s">
        <v>408</v>
      </c>
      <c r="E11" s="1" t="s">
        <v>415</v>
      </c>
      <c r="F11" s="1" t="s">
        <v>405</v>
      </c>
      <c r="G11" s="1" t="s">
        <v>414</v>
      </c>
      <c r="H11" s="1" t="s">
        <v>413</v>
      </c>
      <c r="I11" s="53" t="s">
        <v>5</v>
      </c>
      <c r="J11" s="1" t="s">
        <v>402</v>
      </c>
      <c r="K11" s="1" t="s">
        <v>402</v>
      </c>
      <c r="L11" s="1" t="s">
        <v>401</v>
      </c>
      <c r="M11" s="1" t="s">
        <v>400</v>
      </c>
      <c r="N11" s="42">
        <v>277133</v>
      </c>
      <c r="O11" s="41"/>
      <c r="P11" s="8" t="str">
        <f t="shared" si="0"/>
        <v>O00113202100000000000</v>
      </c>
      <c r="R11" s="8" t="str">
        <f t="shared" si="1"/>
        <v>1</v>
      </c>
    </row>
    <row r="12" spans="1:18" ht="20.100000000000001" customHeight="1" x14ac:dyDescent="0.25">
      <c r="A12" s="5"/>
      <c r="B12" s="1" t="s">
        <v>409</v>
      </c>
      <c r="C12" s="1" t="s">
        <v>402</v>
      </c>
      <c r="D12" s="1" t="s">
        <v>408</v>
      </c>
      <c r="E12" s="1" t="s">
        <v>415</v>
      </c>
      <c r="F12" s="1" t="s">
        <v>405</v>
      </c>
      <c r="G12" s="1" t="s">
        <v>414</v>
      </c>
      <c r="H12" s="1" t="s">
        <v>413</v>
      </c>
      <c r="I12" s="53" t="s">
        <v>6</v>
      </c>
      <c r="J12" s="1" t="s">
        <v>402</v>
      </c>
      <c r="K12" s="1" t="s">
        <v>402</v>
      </c>
      <c r="L12" s="1" t="s">
        <v>401</v>
      </c>
      <c r="M12" s="1" t="s">
        <v>400</v>
      </c>
      <c r="N12" s="42">
        <v>95998</v>
      </c>
      <c r="O12" s="41"/>
      <c r="P12" s="8" t="str">
        <f t="shared" si="0"/>
        <v>O00114101100000000000</v>
      </c>
      <c r="R12" s="8" t="str">
        <f t="shared" si="1"/>
        <v>1</v>
      </c>
    </row>
    <row r="13" spans="1:18" ht="20.100000000000001" customHeight="1" x14ac:dyDescent="0.25">
      <c r="A13" s="5"/>
      <c r="B13" s="1" t="s">
        <v>409</v>
      </c>
      <c r="C13" s="1" t="s">
        <v>402</v>
      </c>
      <c r="D13" s="1" t="s">
        <v>408</v>
      </c>
      <c r="E13" s="1" t="s">
        <v>415</v>
      </c>
      <c r="F13" s="1" t="s">
        <v>405</v>
      </c>
      <c r="G13" s="1" t="s">
        <v>414</v>
      </c>
      <c r="H13" s="1" t="s">
        <v>413</v>
      </c>
      <c r="I13" s="53" t="s">
        <v>7</v>
      </c>
      <c r="J13" s="1" t="s">
        <v>402</v>
      </c>
      <c r="K13" s="1" t="s">
        <v>402</v>
      </c>
      <c r="L13" s="1" t="s">
        <v>401</v>
      </c>
      <c r="M13" s="1" t="s">
        <v>400</v>
      </c>
      <c r="N13" s="42">
        <v>32580</v>
      </c>
      <c r="O13" s="41"/>
      <c r="P13" s="8" t="str">
        <f t="shared" si="0"/>
        <v>O00114105100000000000</v>
      </c>
      <c r="R13" s="8" t="str">
        <f t="shared" si="1"/>
        <v>1</v>
      </c>
    </row>
    <row r="14" spans="1:18" ht="20.100000000000001" customHeight="1" x14ac:dyDescent="0.25">
      <c r="A14" s="5"/>
      <c r="B14" s="1" t="s">
        <v>409</v>
      </c>
      <c r="C14" s="1" t="s">
        <v>402</v>
      </c>
      <c r="D14" s="1" t="s">
        <v>408</v>
      </c>
      <c r="E14" s="1" t="s">
        <v>415</v>
      </c>
      <c r="F14" s="1" t="s">
        <v>405</v>
      </c>
      <c r="G14" s="1" t="s">
        <v>414</v>
      </c>
      <c r="H14" s="1" t="s">
        <v>413</v>
      </c>
      <c r="I14" s="53" t="s">
        <v>8</v>
      </c>
      <c r="J14" s="1" t="s">
        <v>402</v>
      </c>
      <c r="K14" s="1" t="s">
        <v>402</v>
      </c>
      <c r="L14" s="1" t="s">
        <v>401</v>
      </c>
      <c r="M14" s="1" t="s">
        <v>400</v>
      </c>
      <c r="N14" s="42">
        <v>40588</v>
      </c>
      <c r="O14" s="41"/>
      <c r="P14" s="8" t="str">
        <f t="shared" si="0"/>
        <v>O00114201100000000000</v>
      </c>
      <c r="R14" s="8" t="str">
        <f t="shared" si="1"/>
        <v>1</v>
      </c>
    </row>
    <row r="15" spans="1:18" ht="20.100000000000001" customHeight="1" x14ac:dyDescent="0.25">
      <c r="A15" s="5"/>
      <c r="B15" s="1" t="s">
        <v>409</v>
      </c>
      <c r="C15" s="1" t="s">
        <v>402</v>
      </c>
      <c r="D15" s="1" t="s">
        <v>408</v>
      </c>
      <c r="E15" s="1" t="s">
        <v>415</v>
      </c>
      <c r="F15" s="1" t="s">
        <v>405</v>
      </c>
      <c r="G15" s="1" t="s">
        <v>414</v>
      </c>
      <c r="H15" s="1" t="s">
        <v>413</v>
      </c>
      <c r="I15" s="53" t="s">
        <v>9</v>
      </c>
      <c r="J15" s="1" t="s">
        <v>402</v>
      </c>
      <c r="K15" s="1" t="s">
        <v>402</v>
      </c>
      <c r="L15" s="1" t="s">
        <v>401</v>
      </c>
      <c r="M15" s="1" t="s">
        <v>400</v>
      </c>
      <c r="N15" s="42">
        <v>16236</v>
      </c>
      <c r="O15" s="41"/>
      <c r="P15" s="8" t="str">
        <f t="shared" si="0"/>
        <v>O00114301100000000000</v>
      </c>
      <c r="R15" s="8" t="str">
        <f t="shared" si="1"/>
        <v>1</v>
      </c>
    </row>
    <row r="16" spans="1:18" ht="20.100000000000001" customHeight="1" x14ac:dyDescent="0.25">
      <c r="A16" s="5"/>
      <c r="B16" s="1" t="s">
        <v>409</v>
      </c>
      <c r="C16" s="1" t="s">
        <v>402</v>
      </c>
      <c r="D16" s="1" t="s">
        <v>408</v>
      </c>
      <c r="E16" s="1" t="s">
        <v>415</v>
      </c>
      <c r="F16" s="1" t="s">
        <v>405</v>
      </c>
      <c r="G16" s="1" t="s">
        <v>414</v>
      </c>
      <c r="H16" s="1" t="s">
        <v>413</v>
      </c>
      <c r="I16" s="53" t="s">
        <v>445</v>
      </c>
      <c r="J16" s="1" t="s">
        <v>402</v>
      </c>
      <c r="K16" s="1" t="s">
        <v>402</v>
      </c>
      <c r="L16" s="1" t="s">
        <v>401</v>
      </c>
      <c r="M16" s="1" t="s">
        <v>400</v>
      </c>
      <c r="N16" s="42">
        <v>53912</v>
      </c>
      <c r="O16" s="41"/>
      <c r="P16" s="8" t="str">
        <f t="shared" si="0"/>
        <v>O00114302100000000000</v>
      </c>
      <c r="R16" s="8" t="str">
        <f t="shared" si="1"/>
        <v>1</v>
      </c>
    </row>
    <row r="17" spans="1:18" ht="20.100000000000001" customHeight="1" x14ac:dyDescent="0.25">
      <c r="A17" s="5"/>
      <c r="B17" s="1" t="s">
        <v>409</v>
      </c>
      <c r="C17" s="1" t="s">
        <v>402</v>
      </c>
      <c r="D17" s="1" t="s">
        <v>408</v>
      </c>
      <c r="E17" s="1" t="s">
        <v>415</v>
      </c>
      <c r="F17" s="1" t="s">
        <v>405</v>
      </c>
      <c r="G17" s="1" t="s">
        <v>414</v>
      </c>
      <c r="H17" s="1" t="s">
        <v>413</v>
      </c>
      <c r="I17" s="53" t="s">
        <v>10</v>
      </c>
      <c r="J17" s="1" t="s">
        <v>402</v>
      </c>
      <c r="K17" s="1" t="s">
        <v>402</v>
      </c>
      <c r="L17" s="1" t="s">
        <v>401</v>
      </c>
      <c r="M17" s="1" t="s">
        <v>400</v>
      </c>
      <c r="N17" s="42">
        <v>44666</v>
      </c>
      <c r="O17" s="41"/>
      <c r="P17" s="8" t="str">
        <f>+CONCATENATE(H17,I17,K17,M17)</f>
        <v>O00114401100000000000</v>
      </c>
      <c r="R17" s="8" t="str">
        <f t="shared" si="1"/>
        <v>1</v>
      </c>
    </row>
    <row r="18" spans="1:18" ht="20.100000000000001" customHeight="1" x14ac:dyDescent="0.25">
      <c r="A18" s="5"/>
      <c r="B18" s="1" t="s">
        <v>409</v>
      </c>
      <c r="C18" s="1" t="s">
        <v>402</v>
      </c>
      <c r="D18" s="1" t="s">
        <v>408</v>
      </c>
      <c r="E18" s="1" t="s">
        <v>415</v>
      </c>
      <c r="F18" s="1" t="s">
        <v>405</v>
      </c>
      <c r="G18" s="1" t="s">
        <v>414</v>
      </c>
      <c r="H18" s="1" t="s">
        <v>413</v>
      </c>
      <c r="I18" s="53" t="s">
        <v>11</v>
      </c>
      <c r="J18" s="1" t="s">
        <v>402</v>
      </c>
      <c r="K18" s="1" t="s">
        <v>402</v>
      </c>
      <c r="L18" s="1" t="s">
        <v>401</v>
      </c>
      <c r="M18" s="1" t="s">
        <v>400</v>
      </c>
      <c r="N18" s="42">
        <v>124470</v>
      </c>
      <c r="O18" s="41"/>
      <c r="P18" s="8" t="str">
        <f t="shared" si="0"/>
        <v>O00114403100000000000</v>
      </c>
      <c r="R18" s="8" t="str">
        <f t="shared" si="1"/>
        <v>1</v>
      </c>
    </row>
    <row r="19" spans="1:18" ht="20.100000000000001" customHeight="1" x14ac:dyDescent="0.25">
      <c r="A19" s="5"/>
      <c r="B19" s="1" t="s">
        <v>409</v>
      </c>
      <c r="C19" s="1" t="s">
        <v>402</v>
      </c>
      <c r="D19" s="1" t="s">
        <v>408</v>
      </c>
      <c r="E19" s="1" t="s">
        <v>415</v>
      </c>
      <c r="F19" s="1" t="s">
        <v>405</v>
      </c>
      <c r="G19" s="1" t="s">
        <v>414</v>
      </c>
      <c r="H19" s="1" t="s">
        <v>413</v>
      </c>
      <c r="I19" s="53" t="s">
        <v>12</v>
      </c>
      <c r="J19" s="1" t="s">
        <v>402</v>
      </c>
      <c r="K19" s="1" t="s">
        <v>402</v>
      </c>
      <c r="L19" s="1" t="s">
        <v>401</v>
      </c>
      <c r="M19" s="1" t="s">
        <v>400</v>
      </c>
      <c r="N19" s="42">
        <v>385880</v>
      </c>
      <c r="O19" s="41"/>
      <c r="P19" s="8" t="str">
        <f t="shared" si="0"/>
        <v>O00114404100000000000</v>
      </c>
      <c r="R19" s="8" t="str">
        <f t="shared" si="1"/>
        <v>1</v>
      </c>
    </row>
    <row r="20" spans="1:18" ht="20.100000000000001" customHeight="1" x14ac:dyDescent="0.25">
      <c r="A20" s="5"/>
      <c r="B20" s="1" t="s">
        <v>409</v>
      </c>
      <c r="C20" s="1" t="s">
        <v>402</v>
      </c>
      <c r="D20" s="1" t="s">
        <v>408</v>
      </c>
      <c r="E20" s="1" t="s">
        <v>415</v>
      </c>
      <c r="F20" s="1" t="s">
        <v>405</v>
      </c>
      <c r="G20" s="1" t="s">
        <v>414</v>
      </c>
      <c r="H20" s="1" t="s">
        <v>413</v>
      </c>
      <c r="I20" s="53" t="s">
        <v>13</v>
      </c>
      <c r="J20" s="1" t="s">
        <v>402</v>
      </c>
      <c r="K20" s="1" t="s">
        <v>402</v>
      </c>
      <c r="L20" s="1" t="s">
        <v>401</v>
      </c>
      <c r="M20" s="1" t="s">
        <v>400</v>
      </c>
      <c r="N20" s="42">
        <v>2683</v>
      </c>
      <c r="O20" s="41"/>
      <c r="P20" s="8" t="str">
        <f t="shared" si="0"/>
        <v>O00114405100000000000</v>
      </c>
      <c r="R20" s="8" t="str">
        <f t="shared" si="1"/>
        <v>1</v>
      </c>
    </row>
    <row r="21" spans="1:18" ht="20.100000000000001" customHeight="1" x14ac:dyDescent="0.25">
      <c r="A21" s="5"/>
      <c r="B21" s="1" t="s">
        <v>409</v>
      </c>
      <c r="C21" s="1" t="s">
        <v>402</v>
      </c>
      <c r="D21" s="1" t="s">
        <v>408</v>
      </c>
      <c r="E21" s="1" t="s">
        <v>415</v>
      </c>
      <c r="F21" s="1" t="s">
        <v>405</v>
      </c>
      <c r="G21" s="1" t="s">
        <v>414</v>
      </c>
      <c r="H21" s="1" t="s">
        <v>413</v>
      </c>
      <c r="I21" s="53" t="s">
        <v>14</v>
      </c>
      <c r="J21" s="1" t="s">
        <v>402</v>
      </c>
      <c r="K21" s="1" t="s">
        <v>402</v>
      </c>
      <c r="L21" s="1" t="s">
        <v>401</v>
      </c>
      <c r="M21" s="1" t="s">
        <v>400</v>
      </c>
      <c r="N21" s="42">
        <v>2402512</v>
      </c>
      <c r="O21" s="41"/>
      <c r="P21" s="8" t="str">
        <f t="shared" si="0"/>
        <v>O00115402100000000000</v>
      </c>
      <c r="R21" s="8" t="str">
        <f t="shared" si="1"/>
        <v>1</v>
      </c>
    </row>
    <row r="22" spans="1:18" ht="20.100000000000001" customHeight="1" x14ac:dyDescent="0.25">
      <c r="A22" s="5"/>
      <c r="B22" s="1" t="s">
        <v>409</v>
      </c>
      <c r="C22" s="1" t="s">
        <v>402</v>
      </c>
      <c r="D22" s="1" t="s">
        <v>408</v>
      </c>
      <c r="E22" s="1" t="s">
        <v>415</v>
      </c>
      <c r="F22" s="1" t="s">
        <v>405</v>
      </c>
      <c r="G22" s="1" t="s">
        <v>414</v>
      </c>
      <c r="H22" s="1" t="s">
        <v>413</v>
      </c>
      <c r="I22" s="53" t="s">
        <v>15</v>
      </c>
      <c r="J22" s="1" t="s">
        <v>402</v>
      </c>
      <c r="K22" s="1" t="s">
        <v>402</v>
      </c>
      <c r="L22" s="1" t="s">
        <v>401</v>
      </c>
      <c r="M22" s="1" t="s">
        <v>400</v>
      </c>
      <c r="N22" s="42">
        <v>73967</v>
      </c>
      <c r="O22" s="41"/>
      <c r="P22" s="8" t="str">
        <f t="shared" si="0"/>
        <v>O00115403100000000000</v>
      </c>
      <c r="R22" s="8" t="str">
        <f t="shared" si="1"/>
        <v>1</v>
      </c>
    </row>
    <row r="23" spans="1:18" ht="20.100000000000001" customHeight="1" x14ac:dyDescent="0.25">
      <c r="A23" s="5"/>
      <c r="B23" s="1" t="s">
        <v>409</v>
      </c>
      <c r="C23" s="1" t="s">
        <v>402</v>
      </c>
      <c r="D23" s="1" t="s">
        <v>408</v>
      </c>
      <c r="E23" s="1" t="s">
        <v>415</v>
      </c>
      <c r="F23" s="1" t="s">
        <v>405</v>
      </c>
      <c r="G23" s="1" t="s">
        <v>414</v>
      </c>
      <c r="H23" s="1" t="s">
        <v>413</v>
      </c>
      <c r="I23" s="53" t="s">
        <v>24</v>
      </c>
      <c r="J23" s="1" t="s">
        <v>402</v>
      </c>
      <c r="K23" s="1" t="s">
        <v>402</v>
      </c>
      <c r="L23" s="1" t="s">
        <v>401</v>
      </c>
      <c r="M23" s="1" t="s">
        <v>400</v>
      </c>
      <c r="N23" s="42">
        <v>298513</v>
      </c>
      <c r="O23" s="41"/>
      <c r="P23" s="8" t="str">
        <f t="shared" si="0"/>
        <v>O00115901100000000000</v>
      </c>
      <c r="R23" s="8" t="str">
        <f t="shared" si="1"/>
        <v>1</v>
      </c>
    </row>
    <row r="24" spans="1:18" ht="20.100000000000001" customHeight="1" x14ac:dyDescent="0.25">
      <c r="A24" s="5"/>
      <c r="B24" s="1" t="s">
        <v>409</v>
      </c>
      <c r="C24" s="1" t="s">
        <v>402</v>
      </c>
      <c r="D24" s="1" t="s">
        <v>408</v>
      </c>
      <c r="E24" s="1" t="s">
        <v>415</v>
      </c>
      <c r="F24" s="1" t="s">
        <v>405</v>
      </c>
      <c r="G24" s="1" t="s">
        <v>414</v>
      </c>
      <c r="H24" s="1" t="s">
        <v>413</v>
      </c>
      <c r="I24" s="53" t="s">
        <v>24</v>
      </c>
      <c r="J24" s="1" t="s">
        <v>402</v>
      </c>
      <c r="K24" s="1" t="s">
        <v>449</v>
      </c>
      <c r="L24" s="1" t="s">
        <v>401</v>
      </c>
      <c r="M24" s="1" t="s">
        <v>400</v>
      </c>
      <c r="N24" s="42">
        <v>104292</v>
      </c>
      <c r="O24" s="41"/>
      <c r="P24" s="8" t="str">
        <f t="shared" si="0"/>
        <v>O00115901400000000000</v>
      </c>
      <c r="R24" s="8" t="str">
        <f t="shared" si="1"/>
        <v>1</v>
      </c>
    </row>
    <row r="25" spans="1:18" ht="20.100000000000001" customHeight="1" x14ac:dyDescent="0.25">
      <c r="A25" s="5"/>
      <c r="B25" s="1" t="s">
        <v>409</v>
      </c>
      <c r="C25" s="1" t="s">
        <v>402</v>
      </c>
      <c r="D25" s="1" t="s">
        <v>408</v>
      </c>
      <c r="E25" s="1" t="s">
        <v>415</v>
      </c>
      <c r="F25" s="1" t="s">
        <v>405</v>
      </c>
      <c r="G25" s="1" t="s">
        <v>414</v>
      </c>
      <c r="H25" s="1" t="s">
        <v>413</v>
      </c>
      <c r="I25" s="53" t="s">
        <v>25</v>
      </c>
      <c r="J25" s="1" t="s">
        <v>402</v>
      </c>
      <c r="K25" s="1" t="s">
        <v>449</v>
      </c>
      <c r="L25" s="1" t="s">
        <v>401</v>
      </c>
      <c r="M25" s="1" t="s">
        <v>400</v>
      </c>
      <c r="N25" s="42">
        <v>2000</v>
      </c>
      <c r="O25" s="41"/>
      <c r="P25" s="8" t="str">
        <f t="shared" si="0"/>
        <v>O00121101400000000000</v>
      </c>
      <c r="R25" s="8" t="str">
        <f t="shared" si="1"/>
        <v>2</v>
      </c>
    </row>
    <row r="26" spans="1:18" ht="20.100000000000001" customHeight="1" x14ac:dyDescent="0.25">
      <c r="A26" s="5"/>
      <c r="B26" s="1" t="s">
        <v>409</v>
      </c>
      <c r="C26" s="1" t="s">
        <v>402</v>
      </c>
      <c r="D26" s="1" t="s">
        <v>408</v>
      </c>
      <c r="E26" s="1" t="s">
        <v>415</v>
      </c>
      <c r="F26" s="1" t="s">
        <v>405</v>
      </c>
      <c r="G26" s="1" t="s">
        <v>414</v>
      </c>
      <c r="H26" s="1" t="s">
        <v>413</v>
      </c>
      <c r="I26" s="53" t="s">
        <v>49</v>
      </c>
      <c r="J26" s="1" t="s">
        <v>402</v>
      </c>
      <c r="K26" s="1" t="s">
        <v>449</v>
      </c>
      <c r="L26" s="1" t="s">
        <v>401</v>
      </c>
      <c r="M26" s="1" t="s">
        <v>400</v>
      </c>
      <c r="N26" s="42">
        <v>1000</v>
      </c>
      <c r="O26" s="41"/>
      <c r="P26" s="8" t="str">
        <f t="shared" si="0"/>
        <v>O00121501400000000000</v>
      </c>
      <c r="R26" s="8" t="str">
        <f t="shared" si="1"/>
        <v>2</v>
      </c>
    </row>
    <row r="27" spans="1:18" ht="20.100000000000001" customHeight="1" x14ac:dyDescent="0.25">
      <c r="A27" s="5"/>
      <c r="B27" s="1" t="s">
        <v>409</v>
      </c>
      <c r="C27" s="1" t="s">
        <v>402</v>
      </c>
      <c r="D27" s="1" t="s">
        <v>408</v>
      </c>
      <c r="E27" s="1" t="s">
        <v>415</v>
      </c>
      <c r="F27" s="1" t="s">
        <v>405</v>
      </c>
      <c r="G27" s="1" t="s">
        <v>414</v>
      </c>
      <c r="H27" s="1" t="s">
        <v>413</v>
      </c>
      <c r="I27" s="53" t="s">
        <v>16</v>
      </c>
      <c r="J27" s="1" t="s">
        <v>402</v>
      </c>
      <c r="K27" s="1" t="s">
        <v>449</v>
      </c>
      <c r="L27" s="1" t="s">
        <v>401</v>
      </c>
      <c r="M27" s="1" t="s">
        <v>400</v>
      </c>
      <c r="N27" s="42">
        <v>5000</v>
      </c>
      <c r="O27" s="41"/>
      <c r="P27" s="8" t="str">
        <f t="shared" si="0"/>
        <v>O00122104400000000000</v>
      </c>
      <c r="R27" s="8" t="str">
        <f t="shared" si="1"/>
        <v>2</v>
      </c>
    </row>
    <row r="28" spans="1:18" ht="20.100000000000001" customHeight="1" x14ac:dyDescent="0.25">
      <c r="A28" s="5"/>
      <c r="B28" s="1" t="s">
        <v>409</v>
      </c>
      <c r="C28" s="1" t="s">
        <v>402</v>
      </c>
      <c r="D28" s="1" t="s">
        <v>408</v>
      </c>
      <c r="E28" s="1" t="s">
        <v>415</v>
      </c>
      <c r="F28" s="1" t="s">
        <v>405</v>
      </c>
      <c r="G28" s="1" t="s">
        <v>414</v>
      </c>
      <c r="H28" s="1" t="s">
        <v>413</v>
      </c>
      <c r="I28" s="53" t="s">
        <v>17</v>
      </c>
      <c r="J28" s="1" t="s">
        <v>402</v>
      </c>
      <c r="K28" s="1" t="s">
        <v>449</v>
      </c>
      <c r="L28" s="1" t="s">
        <v>401</v>
      </c>
      <c r="M28" s="1" t="s">
        <v>400</v>
      </c>
      <c r="N28" s="42">
        <v>11000</v>
      </c>
      <c r="O28" s="41"/>
      <c r="P28" s="8" t="str">
        <f t="shared" si="0"/>
        <v>O00126102400000000000</v>
      </c>
      <c r="R28" s="8" t="str">
        <f t="shared" si="1"/>
        <v>2</v>
      </c>
    </row>
    <row r="29" spans="1:18" ht="20.100000000000001" customHeight="1" x14ac:dyDescent="0.25">
      <c r="A29" s="5"/>
      <c r="B29" s="1" t="s">
        <v>409</v>
      </c>
      <c r="C29" s="1" t="s">
        <v>402</v>
      </c>
      <c r="D29" s="1" t="s">
        <v>408</v>
      </c>
      <c r="E29" s="1" t="s">
        <v>415</v>
      </c>
      <c r="F29" s="1" t="s">
        <v>405</v>
      </c>
      <c r="G29" s="1" t="s">
        <v>414</v>
      </c>
      <c r="H29" s="1" t="s">
        <v>413</v>
      </c>
      <c r="I29" s="53" t="s">
        <v>37</v>
      </c>
      <c r="J29" s="1" t="s">
        <v>402</v>
      </c>
      <c r="K29" s="1" t="s">
        <v>449</v>
      </c>
      <c r="L29" s="1" t="s">
        <v>401</v>
      </c>
      <c r="M29" s="1" t="s">
        <v>400</v>
      </c>
      <c r="N29" s="42">
        <v>1000</v>
      </c>
      <c r="O29" s="41"/>
      <c r="P29" s="8" t="str">
        <f t="shared" si="0"/>
        <v>O00131301400000000000</v>
      </c>
      <c r="R29" s="8" t="str">
        <f t="shared" si="1"/>
        <v>3</v>
      </c>
    </row>
    <row r="30" spans="1:18" ht="20.100000000000001" customHeight="1" x14ac:dyDescent="0.25">
      <c r="A30" s="5"/>
      <c r="B30" s="1" t="s">
        <v>409</v>
      </c>
      <c r="C30" s="1" t="s">
        <v>402</v>
      </c>
      <c r="D30" s="1" t="s">
        <v>408</v>
      </c>
      <c r="E30" s="1" t="s">
        <v>415</v>
      </c>
      <c r="F30" s="1" t="s">
        <v>405</v>
      </c>
      <c r="G30" s="1" t="s">
        <v>414</v>
      </c>
      <c r="H30" s="1" t="s">
        <v>413</v>
      </c>
      <c r="I30" s="53" t="s">
        <v>50</v>
      </c>
      <c r="J30" s="1" t="s">
        <v>402</v>
      </c>
      <c r="K30" s="1" t="s">
        <v>449</v>
      </c>
      <c r="L30" s="1" t="s">
        <v>401</v>
      </c>
      <c r="M30" s="1" t="s">
        <v>400</v>
      </c>
      <c r="N30" s="42">
        <v>7446</v>
      </c>
      <c r="O30" s="41"/>
      <c r="P30" s="8" t="str">
        <f t="shared" si="0"/>
        <v>O00131401400000000000</v>
      </c>
      <c r="R30" s="8" t="str">
        <f t="shared" si="1"/>
        <v>3</v>
      </c>
    </row>
    <row r="31" spans="1:18" ht="20.100000000000001" customHeight="1" x14ac:dyDescent="0.25">
      <c r="A31" s="5"/>
      <c r="B31" s="1" t="s">
        <v>409</v>
      </c>
      <c r="C31" s="1" t="s">
        <v>402</v>
      </c>
      <c r="D31" s="1" t="s">
        <v>408</v>
      </c>
      <c r="E31" s="1" t="s">
        <v>415</v>
      </c>
      <c r="F31" s="1" t="s">
        <v>405</v>
      </c>
      <c r="G31" s="1" t="s">
        <v>414</v>
      </c>
      <c r="H31" s="1" t="s">
        <v>413</v>
      </c>
      <c r="I31" s="53" t="s">
        <v>51</v>
      </c>
      <c r="J31" s="1" t="s">
        <v>402</v>
      </c>
      <c r="K31" s="1" t="s">
        <v>449</v>
      </c>
      <c r="L31" s="1" t="s">
        <v>401</v>
      </c>
      <c r="M31" s="1" t="s">
        <v>400</v>
      </c>
      <c r="N31" s="42">
        <v>15000</v>
      </c>
      <c r="O31" s="41"/>
      <c r="P31" s="8" t="str">
        <f t="shared" si="0"/>
        <v>O00131601400000000000</v>
      </c>
      <c r="R31" s="8" t="str">
        <f t="shared" si="1"/>
        <v>3</v>
      </c>
    </row>
    <row r="32" spans="1:18" ht="20.100000000000001" customHeight="1" x14ac:dyDescent="0.25">
      <c r="A32" s="5"/>
      <c r="B32" s="1" t="s">
        <v>409</v>
      </c>
      <c r="C32" s="1" t="s">
        <v>402</v>
      </c>
      <c r="D32" s="1" t="s">
        <v>408</v>
      </c>
      <c r="E32" s="1" t="s">
        <v>415</v>
      </c>
      <c r="F32" s="1" t="s">
        <v>405</v>
      </c>
      <c r="G32" s="1" t="s">
        <v>414</v>
      </c>
      <c r="H32" s="1" t="s">
        <v>413</v>
      </c>
      <c r="I32" s="53" t="s">
        <v>38</v>
      </c>
      <c r="J32" s="1" t="s">
        <v>402</v>
      </c>
      <c r="K32" s="1" t="s">
        <v>449</v>
      </c>
      <c r="L32" s="1" t="s">
        <v>401</v>
      </c>
      <c r="M32" s="1" t="s">
        <v>400</v>
      </c>
      <c r="N32" s="42">
        <v>9534</v>
      </c>
      <c r="O32" s="41"/>
      <c r="P32" s="8" t="str">
        <f t="shared" si="0"/>
        <v>O00131701400000000000</v>
      </c>
      <c r="R32" s="8" t="str">
        <f t="shared" si="1"/>
        <v>3</v>
      </c>
    </row>
    <row r="33" spans="1:18" ht="20.100000000000001" customHeight="1" x14ac:dyDescent="0.25">
      <c r="A33" s="5"/>
      <c r="B33" s="1" t="s">
        <v>409</v>
      </c>
      <c r="C33" s="1" t="s">
        <v>402</v>
      </c>
      <c r="D33" s="1" t="s">
        <v>408</v>
      </c>
      <c r="E33" s="1" t="s">
        <v>415</v>
      </c>
      <c r="F33" s="1" t="s">
        <v>405</v>
      </c>
      <c r="G33" s="1" t="s">
        <v>414</v>
      </c>
      <c r="H33" s="1" t="s">
        <v>413</v>
      </c>
      <c r="I33" s="53" t="s">
        <v>52</v>
      </c>
      <c r="J33" s="1" t="s">
        <v>402</v>
      </c>
      <c r="K33" s="1" t="s">
        <v>449</v>
      </c>
      <c r="L33" s="1" t="s">
        <v>401</v>
      </c>
      <c r="M33" s="1" t="s">
        <v>400</v>
      </c>
      <c r="N33" s="42">
        <v>1000</v>
      </c>
      <c r="O33" s="41"/>
      <c r="P33" s="8" t="str">
        <f t="shared" si="0"/>
        <v>O00131801400000000000</v>
      </c>
      <c r="R33" s="8" t="str">
        <f t="shared" si="1"/>
        <v>3</v>
      </c>
    </row>
    <row r="34" spans="1:18" ht="20.100000000000001" customHeight="1" x14ac:dyDescent="0.25">
      <c r="A34" s="5"/>
      <c r="B34" s="1" t="s">
        <v>409</v>
      </c>
      <c r="C34" s="1" t="s">
        <v>402</v>
      </c>
      <c r="D34" s="1" t="s">
        <v>408</v>
      </c>
      <c r="E34" s="1" t="s">
        <v>415</v>
      </c>
      <c r="F34" s="1" t="s">
        <v>405</v>
      </c>
      <c r="G34" s="1" t="s">
        <v>414</v>
      </c>
      <c r="H34" s="1" t="s">
        <v>413</v>
      </c>
      <c r="I34" s="53" t="s">
        <v>54</v>
      </c>
      <c r="J34" s="1" t="s">
        <v>402</v>
      </c>
      <c r="K34" s="1" t="s">
        <v>449</v>
      </c>
      <c r="L34" s="1" t="s">
        <v>401</v>
      </c>
      <c r="M34" s="1" t="s">
        <v>400</v>
      </c>
      <c r="N34" s="42">
        <v>19798</v>
      </c>
      <c r="O34" s="41"/>
      <c r="P34" s="8" t="str">
        <f t="shared" si="0"/>
        <v>O00132701400000000000</v>
      </c>
      <c r="R34" s="8" t="str">
        <f t="shared" si="1"/>
        <v>3</v>
      </c>
    </row>
    <row r="35" spans="1:18" ht="20.100000000000001" customHeight="1" x14ac:dyDescent="0.25">
      <c r="A35" s="5"/>
      <c r="B35" s="1" t="s">
        <v>409</v>
      </c>
      <c r="C35" s="1" t="s">
        <v>402</v>
      </c>
      <c r="D35" s="1" t="s">
        <v>408</v>
      </c>
      <c r="E35" s="1" t="s">
        <v>415</v>
      </c>
      <c r="F35" s="1" t="s">
        <v>405</v>
      </c>
      <c r="G35" s="1" t="s">
        <v>414</v>
      </c>
      <c r="H35" s="1" t="s">
        <v>413</v>
      </c>
      <c r="I35" s="53" t="s">
        <v>57</v>
      </c>
      <c r="J35" s="1" t="s">
        <v>402</v>
      </c>
      <c r="K35" s="1" t="s">
        <v>449</v>
      </c>
      <c r="L35" s="1" t="s">
        <v>401</v>
      </c>
      <c r="M35" s="1" t="s">
        <v>400</v>
      </c>
      <c r="N35" s="42">
        <v>19000</v>
      </c>
      <c r="O35" s="41"/>
      <c r="P35" s="8" t="str">
        <f t="shared" si="0"/>
        <v>O00133401400000000000</v>
      </c>
      <c r="R35" s="8" t="str">
        <f t="shared" si="1"/>
        <v>3</v>
      </c>
    </row>
    <row r="36" spans="1:18" ht="20.100000000000001" customHeight="1" x14ac:dyDescent="0.25">
      <c r="A36" s="5"/>
      <c r="B36" s="1" t="s">
        <v>409</v>
      </c>
      <c r="C36" s="1" t="s">
        <v>402</v>
      </c>
      <c r="D36" s="1" t="s">
        <v>408</v>
      </c>
      <c r="E36" s="1" t="s">
        <v>415</v>
      </c>
      <c r="F36" s="1" t="s">
        <v>405</v>
      </c>
      <c r="G36" s="1" t="s">
        <v>414</v>
      </c>
      <c r="H36" s="1" t="s">
        <v>413</v>
      </c>
      <c r="I36" s="53" t="s">
        <v>58</v>
      </c>
      <c r="J36" s="1" t="s">
        <v>402</v>
      </c>
      <c r="K36" s="1" t="s">
        <v>449</v>
      </c>
      <c r="L36" s="1" t="s">
        <v>401</v>
      </c>
      <c r="M36" s="1" t="s">
        <v>400</v>
      </c>
      <c r="N36" s="42">
        <v>6000</v>
      </c>
      <c r="O36" s="41"/>
      <c r="P36" s="8" t="str">
        <f t="shared" si="0"/>
        <v>O00133602400000000000</v>
      </c>
      <c r="R36" s="8" t="str">
        <f t="shared" si="1"/>
        <v>3</v>
      </c>
    </row>
    <row r="37" spans="1:18" ht="20.100000000000001" customHeight="1" x14ac:dyDescent="0.25">
      <c r="A37" s="5"/>
      <c r="B37" s="1" t="s">
        <v>409</v>
      </c>
      <c r="C37" s="1" t="s">
        <v>402</v>
      </c>
      <c r="D37" s="1" t="s">
        <v>408</v>
      </c>
      <c r="E37" s="1" t="s">
        <v>415</v>
      </c>
      <c r="F37" s="1" t="s">
        <v>405</v>
      </c>
      <c r="G37" s="1" t="s">
        <v>414</v>
      </c>
      <c r="H37" s="1" t="s">
        <v>413</v>
      </c>
      <c r="I37" s="53" t="s">
        <v>20</v>
      </c>
      <c r="J37" s="1" t="s">
        <v>402</v>
      </c>
      <c r="K37" s="1" t="s">
        <v>402</v>
      </c>
      <c r="L37" s="1" t="s">
        <v>401</v>
      </c>
      <c r="M37" s="1" t="s">
        <v>400</v>
      </c>
      <c r="N37" s="42">
        <v>55504</v>
      </c>
      <c r="O37" s="41"/>
      <c r="P37" s="8" t="str">
        <f t="shared" si="0"/>
        <v>O00133801100000000000</v>
      </c>
      <c r="R37" s="8" t="str">
        <f t="shared" si="1"/>
        <v>3</v>
      </c>
    </row>
    <row r="38" spans="1:18" ht="20.100000000000001" customHeight="1" x14ac:dyDescent="0.25">
      <c r="A38" s="5"/>
      <c r="B38" s="1" t="s">
        <v>409</v>
      </c>
      <c r="C38" s="1" t="s">
        <v>402</v>
      </c>
      <c r="D38" s="1" t="s">
        <v>408</v>
      </c>
      <c r="E38" s="1" t="s">
        <v>415</v>
      </c>
      <c r="F38" s="1" t="s">
        <v>405</v>
      </c>
      <c r="G38" s="1" t="s">
        <v>414</v>
      </c>
      <c r="H38" s="1" t="s">
        <v>413</v>
      </c>
      <c r="I38" s="53" t="s">
        <v>21</v>
      </c>
      <c r="J38" s="1" t="s">
        <v>402</v>
      </c>
      <c r="K38" s="1" t="s">
        <v>449</v>
      </c>
      <c r="L38" s="1" t="s">
        <v>401</v>
      </c>
      <c r="M38" s="1" t="s">
        <v>400</v>
      </c>
      <c r="N38" s="42">
        <v>24000</v>
      </c>
      <c r="O38" s="41"/>
      <c r="P38" s="8" t="str">
        <f t="shared" si="0"/>
        <v>O00134501400000000000</v>
      </c>
      <c r="R38" s="8" t="str">
        <f t="shared" si="1"/>
        <v>3</v>
      </c>
    </row>
    <row r="39" spans="1:18" ht="20.100000000000001" customHeight="1" x14ac:dyDescent="0.25">
      <c r="A39" s="5"/>
      <c r="B39" s="1" t="s">
        <v>409</v>
      </c>
      <c r="C39" s="1" t="s">
        <v>402</v>
      </c>
      <c r="D39" s="1" t="s">
        <v>408</v>
      </c>
      <c r="E39" s="1" t="s">
        <v>415</v>
      </c>
      <c r="F39" s="1" t="s">
        <v>405</v>
      </c>
      <c r="G39" s="1" t="s">
        <v>414</v>
      </c>
      <c r="H39" s="1" t="s">
        <v>413</v>
      </c>
      <c r="I39" s="53" t="s">
        <v>59</v>
      </c>
      <c r="J39" s="1" t="s">
        <v>402</v>
      </c>
      <c r="K39" s="1" t="s">
        <v>449</v>
      </c>
      <c r="L39" s="1" t="s">
        <v>401</v>
      </c>
      <c r="M39" s="1" t="s">
        <v>400</v>
      </c>
      <c r="N39" s="42">
        <v>57000</v>
      </c>
      <c r="O39" s="41"/>
      <c r="P39" s="8" t="str">
        <f t="shared" si="0"/>
        <v>O00135101400000000000</v>
      </c>
      <c r="R39" s="8" t="str">
        <f t="shared" si="1"/>
        <v>3</v>
      </c>
    </row>
    <row r="40" spans="1:18" ht="20.100000000000001" customHeight="1" x14ac:dyDescent="0.25">
      <c r="A40" s="5"/>
      <c r="B40" s="1" t="s">
        <v>409</v>
      </c>
      <c r="C40" s="1" t="s">
        <v>402</v>
      </c>
      <c r="D40" s="1" t="s">
        <v>408</v>
      </c>
      <c r="E40" s="1" t="s">
        <v>415</v>
      </c>
      <c r="F40" s="1" t="s">
        <v>405</v>
      </c>
      <c r="G40" s="1" t="s">
        <v>414</v>
      </c>
      <c r="H40" s="1" t="s">
        <v>413</v>
      </c>
      <c r="I40" s="53" t="s">
        <v>41</v>
      </c>
      <c r="J40" s="1" t="s">
        <v>402</v>
      </c>
      <c r="K40" s="1" t="s">
        <v>449</v>
      </c>
      <c r="L40" s="1" t="s">
        <v>401</v>
      </c>
      <c r="M40" s="1" t="s">
        <v>400</v>
      </c>
      <c r="N40" s="42">
        <v>73000</v>
      </c>
      <c r="O40" s="41"/>
      <c r="P40" s="8" t="str">
        <f t="shared" si="0"/>
        <v>O00135301400000000000</v>
      </c>
      <c r="R40" s="8" t="str">
        <f t="shared" si="1"/>
        <v>3</v>
      </c>
    </row>
    <row r="41" spans="1:18" ht="20.100000000000001" customHeight="1" x14ac:dyDescent="0.25">
      <c r="A41" s="5"/>
      <c r="B41" s="1" t="s">
        <v>409</v>
      </c>
      <c r="C41" s="1" t="s">
        <v>402</v>
      </c>
      <c r="D41" s="1" t="s">
        <v>408</v>
      </c>
      <c r="E41" s="1" t="s">
        <v>415</v>
      </c>
      <c r="F41" s="1" t="s">
        <v>405</v>
      </c>
      <c r="G41" s="1" t="s">
        <v>414</v>
      </c>
      <c r="H41" s="1" t="s">
        <v>413</v>
      </c>
      <c r="I41" s="53" t="s">
        <v>43</v>
      </c>
      <c r="J41" s="1" t="s">
        <v>402</v>
      </c>
      <c r="K41" s="1" t="s">
        <v>449</v>
      </c>
      <c r="L41" s="1" t="s">
        <v>401</v>
      </c>
      <c r="M41" s="1" t="s">
        <v>400</v>
      </c>
      <c r="N41" s="42">
        <v>21000</v>
      </c>
      <c r="O41" s="41"/>
      <c r="P41" s="8" t="str">
        <f t="shared" si="0"/>
        <v>O00135701400000000000</v>
      </c>
      <c r="R41" s="8" t="str">
        <f t="shared" si="1"/>
        <v>3</v>
      </c>
    </row>
    <row r="42" spans="1:18" ht="20.100000000000001" customHeight="1" x14ac:dyDescent="0.25">
      <c r="A42" s="5"/>
      <c r="B42" s="1" t="s">
        <v>409</v>
      </c>
      <c r="C42" s="1" t="s">
        <v>402</v>
      </c>
      <c r="D42" s="1" t="s">
        <v>408</v>
      </c>
      <c r="E42" s="1" t="s">
        <v>415</v>
      </c>
      <c r="F42" s="1" t="s">
        <v>405</v>
      </c>
      <c r="G42" s="1" t="s">
        <v>414</v>
      </c>
      <c r="H42" s="1" t="s">
        <v>413</v>
      </c>
      <c r="I42" s="53" t="s">
        <v>44</v>
      </c>
      <c r="J42" s="1" t="s">
        <v>402</v>
      </c>
      <c r="K42" s="1" t="s">
        <v>402</v>
      </c>
      <c r="L42" s="1" t="s">
        <v>401</v>
      </c>
      <c r="M42" s="1" t="s">
        <v>400</v>
      </c>
      <c r="N42" s="42">
        <v>60887</v>
      </c>
      <c r="O42" s="41"/>
      <c r="P42" s="8" t="str">
        <f t="shared" si="0"/>
        <v>O00135801100000000000</v>
      </c>
      <c r="R42" s="8" t="str">
        <f t="shared" si="1"/>
        <v>3</v>
      </c>
    </row>
    <row r="43" spans="1:18" ht="20.100000000000001" customHeight="1" x14ac:dyDescent="0.25">
      <c r="A43" s="5"/>
      <c r="B43" s="1" t="s">
        <v>409</v>
      </c>
      <c r="C43" s="1" t="s">
        <v>402</v>
      </c>
      <c r="D43" s="1" t="s">
        <v>408</v>
      </c>
      <c r="E43" s="1" t="s">
        <v>415</v>
      </c>
      <c r="F43" s="1" t="s">
        <v>405</v>
      </c>
      <c r="G43" s="1" t="s">
        <v>414</v>
      </c>
      <c r="H43" s="1" t="s">
        <v>413</v>
      </c>
      <c r="I43" s="53" t="s">
        <v>45</v>
      </c>
      <c r="J43" s="1" t="s">
        <v>402</v>
      </c>
      <c r="K43" s="1" t="s">
        <v>402</v>
      </c>
      <c r="L43" s="1" t="s">
        <v>401</v>
      </c>
      <c r="M43" s="1" t="s">
        <v>400</v>
      </c>
      <c r="N43" s="42">
        <v>79980</v>
      </c>
      <c r="O43" s="41"/>
      <c r="P43" s="8" t="str">
        <f t="shared" si="0"/>
        <v>O00135901100000000000</v>
      </c>
      <c r="R43" s="8" t="str">
        <f t="shared" si="1"/>
        <v>3</v>
      </c>
    </row>
    <row r="44" spans="1:18" ht="20.100000000000001" customHeight="1" x14ac:dyDescent="0.25">
      <c r="A44" s="5"/>
      <c r="B44" s="1" t="s">
        <v>409</v>
      </c>
      <c r="C44" s="1" t="s">
        <v>402</v>
      </c>
      <c r="D44" s="1" t="s">
        <v>408</v>
      </c>
      <c r="E44" s="1" t="s">
        <v>415</v>
      </c>
      <c r="F44" s="1" t="s">
        <v>405</v>
      </c>
      <c r="G44" s="1" t="s">
        <v>414</v>
      </c>
      <c r="H44" s="1" t="s">
        <v>413</v>
      </c>
      <c r="I44" s="53" t="s">
        <v>61</v>
      </c>
      <c r="J44" s="1" t="s">
        <v>402</v>
      </c>
      <c r="K44" s="1" t="s">
        <v>449</v>
      </c>
      <c r="L44" s="1" t="s">
        <v>401</v>
      </c>
      <c r="M44" s="1" t="s">
        <v>400</v>
      </c>
      <c r="N44" s="42">
        <v>15000</v>
      </c>
      <c r="O44" s="41"/>
      <c r="P44" s="8" t="str">
        <f t="shared" si="0"/>
        <v>O00137204400000000000</v>
      </c>
      <c r="R44" s="8" t="str">
        <f t="shared" si="1"/>
        <v>3</v>
      </c>
    </row>
    <row r="45" spans="1:18" ht="20.100000000000001" customHeight="1" x14ac:dyDescent="0.25">
      <c r="A45" s="5"/>
      <c r="B45" s="1" t="s">
        <v>409</v>
      </c>
      <c r="C45" s="1" t="s">
        <v>402</v>
      </c>
      <c r="D45" s="1" t="s">
        <v>408</v>
      </c>
      <c r="E45" s="1" t="s">
        <v>415</v>
      </c>
      <c r="F45" s="1" t="s">
        <v>405</v>
      </c>
      <c r="G45" s="1" t="s">
        <v>414</v>
      </c>
      <c r="H45" s="1" t="s">
        <v>413</v>
      </c>
      <c r="I45" s="53" t="s">
        <v>62</v>
      </c>
      <c r="J45" s="1" t="s">
        <v>402</v>
      </c>
      <c r="K45" s="1" t="s">
        <v>449</v>
      </c>
      <c r="L45" s="1" t="s">
        <v>401</v>
      </c>
      <c r="M45" s="1" t="s">
        <v>400</v>
      </c>
      <c r="N45" s="42">
        <v>51000</v>
      </c>
      <c r="O45" s="41"/>
      <c r="P45" s="8" t="str">
        <f t="shared" si="0"/>
        <v>O00137504400000000000</v>
      </c>
      <c r="R45" s="8" t="str">
        <f t="shared" si="1"/>
        <v>3</v>
      </c>
    </row>
    <row r="46" spans="1:18" ht="20.100000000000001" customHeight="1" x14ac:dyDescent="0.25">
      <c r="A46" s="5"/>
      <c r="B46" s="1" t="s">
        <v>409</v>
      </c>
      <c r="C46" s="1" t="s">
        <v>402</v>
      </c>
      <c r="D46" s="1" t="s">
        <v>408</v>
      </c>
      <c r="E46" s="1" t="s">
        <v>415</v>
      </c>
      <c r="F46" s="1" t="s">
        <v>405</v>
      </c>
      <c r="G46" s="1" t="s">
        <v>414</v>
      </c>
      <c r="H46" s="1" t="s">
        <v>413</v>
      </c>
      <c r="I46" s="53" t="s">
        <v>22</v>
      </c>
      <c r="J46" s="1" t="s">
        <v>402</v>
      </c>
      <c r="K46" s="1" t="s">
        <v>402</v>
      </c>
      <c r="L46" s="1" t="s">
        <v>401</v>
      </c>
      <c r="M46" s="1" t="s">
        <v>400</v>
      </c>
      <c r="N46" s="42">
        <v>69517</v>
      </c>
      <c r="O46" s="41"/>
      <c r="P46" s="8" t="str">
        <f t="shared" si="0"/>
        <v>O00139801100000000000</v>
      </c>
      <c r="R46" s="8" t="str">
        <f t="shared" si="1"/>
        <v>3</v>
      </c>
    </row>
    <row r="47" spans="1:18" ht="20.100000000000001" customHeight="1" x14ac:dyDescent="0.25">
      <c r="A47" s="5"/>
      <c r="B47" s="1" t="s">
        <v>409</v>
      </c>
      <c r="C47" s="1" t="s">
        <v>408</v>
      </c>
      <c r="D47" s="1" t="s">
        <v>402</v>
      </c>
      <c r="E47" s="1" t="s">
        <v>412</v>
      </c>
      <c r="F47" s="1" t="s">
        <v>405</v>
      </c>
      <c r="G47" s="1" t="s">
        <v>411</v>
      </c>
      <c r="H47" s="1" t="s">
        <v>410</v>
      </c>
      <c r="I47" s="53" t="s">
        <v>2</v>
      </c>
      <c r="J47" s="1" t="s">
        <v>402</v>
      </c>
      <c r="K47" s="1" t="s">
        <v>402</v>
      </c>
      <c r="L47" s="1" t="s">
        <v>401</v>
      </c>
      <c r="M47" s="1" t="s">
        <v>400</v>
      </c>
      <c r="N47" s="42">
        <v>3186638</v>
      </c>
      <c r="O47" s="41"/>
      <c r="P47" s="8" t="str">
        <f t="shared" si="0"/>
        <v>M00111301100000000000</v>
      </c>
      <c r="R47" s="8" t="str">
        <f t="shared" si="1"/>
        <v>1</v>
      </c>
    </row>
    <row r="48" spans="1:18" s="36" customFormat="1" ht="20.100000000000001" customHeight="1" x14ac:dyDescent="0.25">
      <c r="A48" s="5"/>
      <c r="B48" s="1" t="s">
        <v>409</v>
      </c>
      <c r="C48" s="1" t="s">
        <v>408</v>
      </c>
      <c r="D48" s="1" t="s">
        <v>402</v>
      </c>
      <c r="E48" s="1" t="s">
        <v>412</v>
      </c>
      <c r="F48" s="1" t="s">
        <v>405</v>
      </c>
      <c r="G48" s="1" t="s">
        <v>411</v>
      </c>
      <c r="H48" s="1" t="s">
        <v>410</v>
      </c>
      <c r="I48" s="53" t="s">
        <v>23</v>
      </c>
      <c r="J48" s="1" t="s">
        <v>402</v>
      </c>
      <c r="K48" s="1" t="s">
        <v>449</v>
      </c>
      <c r="L48" s="1" t="s">
        <v>401</v>
      </c>
      <c r="M48" s="1" t="s">
        <v>400</v>
      </c>
      <c r="N48" s="42">
        <v>1340912</v>
      </c>
      <c r="O48" s="41"/>
      <c r="P48" s="8" t="str">
        <f t="shared" si="0"/>
        <v>M00112101400000000000</v>
      </c>
      <c r="R48" s="8" t="str">
        <f t="shared" si="1"/>
        <v>1</v>
      </c>
    </row>
    <row r="49" spans="1:18" s="36" customFormat="1" ht="20.100000000000001" customHeight="1" x14ac:dyDescent="0.25">
      <c r="A49" s="5"/>
      <c r="B49" s="1" t="s">
        <v>409</v>
      </c>
      <c r="C49" s="1" t="s">
        <v>408</v>
      </c>
      <c r="D49" s="1" t="s">
        <v>402</v>
      </c>
      <c r="E49" s="1" t="s">
        <v>412</v>
      </c>
      <c r="F49" s="1" t="s">
        <v>405</v>
      </c>
      <c r="G49" s="1" t="s">
        <v>411</v>
      </c>
      <c r="H49" s="1" t="s">
        <v>410</v>
      </c>
      <c r="I49" s="53" t="s">
        <v>3</v>
      </c>
      <c r="J49" s="1" t="s">
        <v>402</v>
      </c>
      <c r="K49" s="1" t="s">
        <v>402</v>
      </c>
      <c r="L49" s="1" t="s">
        <v>401</v>
      </c>
      <c r="M49" s="1" t="s">
        <v>400</v>
      </c>
      <c r="N49" s="42">
        <v>40116</v>
      </c>
      <c r="O49" s="41"/>
      <c r="P49" s="8" t="str">
        <f t="shared" si="0"/>
        <v>M00113101100000000000</v>
      </c>
      <c r="R49" s="8" t="str">
        <f t="shared" si="1"/>
        <v>1</v>
      </c>
    </row>
    <row r="50" spans="1:18" s="36" customFormat="1" ht="20.100000000000001" customHeight="1" x14ac:dyDescent="0.25">
      <c r="A50" s="5"/>
      <c r="B50" s="1" t="s">
        <v>409</v>
      </c>
      <c r="C50" s="1" t="s">
        <v>408</v>
      </c>
      <c r="D50" s="1" t="s">
        <v>402</v>
      </c>
      <c r="E50" s="1" t="s">
        <v>412</v>
      </c>
      <c r="F50" s="1" t="s">
        <v>405</v>
      </c>
      <c r="G50" s="1" t="s">
        <v>411</v>
      </c>
      <c r="H50" s="1" t="s">
        <v>410</v>
      </c>
      <c r="I50" s="53" t="s">
        <v>4</v>
      </c>
      <c r="J50" s="1" t="s">
        <v>402</v>
      </c>
      <c r="K50" s="1" t="s">
        <v>402</v>
      </c>
      <c r="L50" s="1" t="s">
        <v>401</v>
      </c>
      <c r="M50" s="1" t="s">
        <v>400</v>
      </c>
      <c r="N50" s="42">
        <v>63836</v>
      </c>
      <c r="O50" s="41"/>
      <c r="P50" s="8" t="str">
        <f t="shared" si="0"/>
        <v>M00113201100000000000</v>
      </c>
      <c r="R50" s="8" t="str">
        <f t="shared" si="1"/>
        <v>1</v>
      </c>
    </row>
    <row r="51" spans="1:18" s="36" customFormat="1" ht="20.100000000000001" customHeight="1" x14ac:dyDescent="0.25">
      <c r="A51" s="5"/>
      <c r="B51" s="1" t="s">
        <v>409</v>
      </c>
      <c r="C51" s="1" t="s">
        <v>408</v>
      </c>
      <c r="D51" s="1" t="s">
        <v>402</v>
      </c>
      <c r="E51" s="1" t="s">
        <v>412</v>
      </c>
      <c r="F51" s="1" t="s">
        <v>405</v>
      </c>
      <c r="G51" s="1" t="s">
        <v>411</v>
      </c>
      <c r="H51" s="1" t="s">
        <v>410</v>
      </c>
      <c r="I51" s="53" t="s">
        <v>5</v>
      </c>
      <c r="J51" s="1" t="s">
        <v>402</v>
      </c>
      <c r="K51" s="1" t="s">
        <v>402</v>
      </c>
      <c r="L51" s="1" t="s">
        <v>401</v>
      </c>
      <c r="M51" s="1" t="s">
        <v>400</v>
      </c>
      <c r="N51" s="42">
        <v>536263</v>
      </c>
      <c r="O51" s="41"/>
      <c r="P51" s="8" t="str">
        <f t="shared" si="0"/>
        <v>M00113202100000000000</v>
      </c>
      <c r="R51" s="8" t="str">
        <f t="shared" si="1"/>
        <v>1</v>
      </c>
    </row>
    <row r="52" spans="1:18" s="36" customFormat="1" ht="20.100000000000001" customHeight="1" x14ac:dyDescent="0.25">
      <c r="A52" s="5"/>
      <c r="B52" s="1" t="s">
        <v>409</v>
      </c>
      <c r="C52" s="1" t="s">
        <v>408</v>
      </c>
      <c r="D52" s="1" t="s">
        <v>402</v>
      </c>
      <c r="E52" s="1" t="s">
        <v>412</v>
      </c>
      <c r="F52" s="1" t="s">
        <v>405</v>
      </c>
      <c r="G52" s="1" t="s">
        <v>411</v>
      </c>
      <c r="H52" s="1" t="s">
        <v>410</v>
      </c>
      <c r="I52" s="53" t="s">
        <v>6</v>
      </c>
      <c r="J52" s="1" t="s">
        <v>402</v>
      </c>
      <c r="K52" s="1" t="s">
        <v>402</v>
      </c>
      <c r="L52" s="1" t="s">
        <v>401</v>
      </c>
      <c r="M52" s="1" t="s">
        <v>400</v>
      </c>
      <c r="N52" s="42">
        <v>284543</v>
      </c>
      <c r="O52" s="41"/>
      <c r="P52" s="8" t="str">
        <f t="shared" si="0"/>
        <v>M00114101100000000000</v>
      </c>
      <c r="R52" s="8" t="str">
        <f t="shared" si="1"/>
        <v>1</v>
      </c>
    </row>
    <row r="53" spans="1:18" s="36" customFormat="1" ht="20.100000000000001" customHeight="1" x14ac:dyDescent="0.25">
      <c r="A53" s="5"/>
      <c r="B53" s="1" t="s">
        <v>409</v>
      </c>
      <c r="C53" s="1" t="s">
        <v>408</v>
      </c>
      <c r="D53" s="1" t="s">
        <v>402</v>
      </c>
      <c r="E53" s="1" t="s">
        <v>412</v>
      </c>
      <c r="F53" s="1" t="s">
        <v>405</v>
      </c>
      <c r="G53" s="1" t="s">
        <v>411</v>
      </c>
      <c r="H53" s="1" t="s">
        <v>410</v>
      </c>
      <c r="I53" s="53" t="s">
        <v>7</v>
      </c>
      <c r="J53" s="1" t="s">
        <v>402</v>
      </c>
      <c r="K53" s="1" t="s">
        <v>402</v>
      </c>
      <c r="L53" s="1" t="s">
        <v>401</v>
      </c>
      <c r="M53" s="1" t="s">
        <v>400</v>
      </c>
      <c r="N53" s="42">
        <v>97298</v>
      </c>
      <c r="O53" s="41"/>
      <c r="P53" s="8" t="str">
        <f t="shared" si="0"/>
        <v>M00114105100000000000</v>
      </c>
      <c r="R53" s="8" t="str">
        <f t="shared" si="1"/>
        <v>1</v>
      </c>
    </row>
    <row r="54" spans="1:18" s="36" customFormat="1" ht="20.100000000000001" customHeight="1" x14ac:dyDescent="0.25">
      <c r="A54" s="5"/>
      <c r="B54" s="1" t="s">
        <v>409</v>
      </c>
      <c r="C54" s="1" t="s">
        <v>408</v>
      </c>
      <c r="D54" s="1" t="s">
        <v>402</v>
      </c>
      <c r="E54" s="1" t="s">
        <v>412</v>
      </c>
      <c r="F54" s="1" t="s">
        <v>405</v>
      </c>
      <c r="G54" s="1" t="s">
        <v>411</v>
      </c>
      <c r="H54" s="1" t="s">
        <v>410</v>
      </c>
      <c r="I54" s="53" t="s">
        <v>8</v>
      </c>
      <c r="J54" s="1" t="s">
        <v>402</v>
      </c>
      <c r="K54" s="1" t="s">
        <v>402</v>
      </c>
      <c r="L54" s="1" t="s">
        <v>401</v>
      </c>
      <c r="M54" s="1" t="s">
        <v>400</v>
      </c>
      <c r="N54" s="42">
        <v>114905</v>
      </c>
      <c r="O54" s="41"/>
      <c r="P54" s="8" t="str">
        <f t="shared" si="0"/>
        <v>M00114201100000000000</v>
      </c>
      <c r="R54" s="8" t="str">
        <f t="shared" si="1"/>
        <v>1</v>
      </c>
    </row>
    <row r="55" spans="1:18" s="36" customFormat="1" ht="20.100000000000001" customHeight="1" x14ac:dyDescent="0.25">
      <c r="A55" s="5"/>
      <c r="B55" s="1" t="s">
        <v>409</v>
      </c>
      <c r="C55" s="1" t="s">
        <v>408</v>
      </c>
      <c r="D55" s="1" t="s">
        <v>402</v>
      </c>
      <c r="E55" s="1" t="s">
        <v>412</v>
      </c>
      <c r="F55" s="1" t="s">
        <v>405</v>
      </c>
      <c r="G55" s="1" t="s">
        <v>411</v>
      </c>
      <c r="H55" s="1" t="s">
        <v>410</v>
      </c>
      <c r="I55" s="53" t="s">
        <v>9</v>
      </c>
      <c r="J55" s="1" t="s">
        <v>402</v>
      </c>
      <c r="K55" s="1" t="s">
        <v>402</v>
      </c>
      <c r="L55" s="1" t="s">
        <v>401</v>
      </c>
      <c r="M55" s="1" t="s">
        <v>400</v>
      </c>
      <c r="N55" s="42">
        <v>45962</v>
      </c>
      <c r="O55" s="41"/>
      <c r="P55" s="8" t="str">
        <f t="shared" si="0"/>
        <v>M00114301100000000000</v>
      </c>
      <c r="R55" s="8" t="str">
        <f t="shared" si="1"/>
        <v>1</v>
      </c>
    </row>
    <row r="56" spans="1:18" s="36" customFormat="1" ht="20.100000000000001" customHeight="1" x14ac:dyDescent="0.25">
      <c r="A56" s="5"/>
      <c r="B56" s="1" t="s">
        <v>409</v>
      </c>
      <c r="C56" s="1" t="s">
        <v>408</v>
      </c>
      <c r="D56" s="1" t="s">
        <v>402</v>
      </c>
      <c r="E56" s="1" t="s">
        <v>412</v>
      </c>
      <c r="F56" s="1" t="s">
        <v>405</v>
      </c>
      <c r="G56" s="1" t="s">
        <v>411</v>
      </c>
      <c r="H56" s="1" t="s">
        <v>410</v>
      </c>
      <c r="I56" s="53" t="s">
        <v>445</v>
      </c>
      <c r="J56" s="1" t="s">
        <v>402</v>
      </c>
      <c r="K56" s="1" t="s">
        <v>402</v>
      </c>
      <c r="L56" s="1" t="s">
        <v>401</v>
      </c>
      <c r="M56" s="1" t="s">
        <v>400</v>
      </c>
      <c r="N56" s="42">
        <v>135887</v>
      </c>
      <c r="O56" s="41"/>
      <c r="P56" s="8" t="str">
        <f t="shared" si="0"/>
        <v>M00114302100000000000</v>
      </c>
      <c r="R56" s="8" t="str">
        <f t="shared" si="1"/>
        <v>1</v>
      </c>
    </row>
    <row r="57" spans="1:18" s="36" customFormat="1" ht="20.100000000000001" customHeight="1" x14ac:dyDescent="0.25">
      <c r="A57" s="5"/>
      <c r="B57" s="1" t="s">
        <v>409</v>
      </c>
      <c r="C57" s="1" t="s">
        <v>408</v>
      </c>
      <c r="D57" s="1" t="s">
        <v>402</v>
      </c>
      <c r="E57" s="1" t="s">
        <v>412</v>
      </c>
      <c r="F57" s="1" t="s">
        <v>405</v>
      </c>
      <c r="G57" s="1" t="s">
        <v>411</v>
      </c>
      <c r="H57" s="1" t="s">
        <v>410</v>
      </c>
      <c r="I57" s="53" t="s">
        <v>10</v>
      </c>
      <c r="J57" s="1" t="s">
        <v>402</v>
      </c>
      <c r="K57" s="1" t="s">
        <v>402</v>
      </c>
      <c r="L57" s="1" t="s">
        <v>401</v>
      </c>
      <c r="M57" s="1" t="s">
        <v>400</v>
      </c>
      <c r="N57" s="42">
        <v>112512</v>
      </c>
      <c r="O57" s="41"/>
      <c r="P57" s="8" t="str">
        <f t="shared" si="0"/>
        <v>M00114401100000000000</v>
      </c>
      <c r="R57" s="8" t="str">
        <f t="shared" si="1"/>
        <v>1</v>
      </c>
    </row>
    <row r="58" spans="1:18" s="36" customFormat="1" ht="20.100000000000001" customHeight="1" x14ac:dyDescent="0.25">
      <c r="A58" s="5"/>
      <c r="B58" s="1" t="s">
        <v>409</v>
      </c>
      <c r="C58" s="1" t="s">
        <v>408</v>
      </c>
      <c r="D58" s="1" t="s">
        <v>402</v>
      </c>
      <c r="E58" s="1" t="s">
        <v>412</v>
      </c>
      <c r="F58" s="1" t="s">
        <v>405</v>
      </c>
      <c r="G58" s="1" t="s">
        <v>411</v>
      </c>
      <c r="H58" s="1" t="s">
        <v>410</v>
      </c>
      <c r="I58" s="53" t="s">
        <v>11</v>
      </c>
      <c r="J58" s="1" t="s">
        <v>402</v>
      </c>
      <c r="K58" s="1" t="s">
        <v>402</v>
      </c>
      <c r="L58" s="1" t="s">
        <v>401</v>
      </c>
      <c r="M58" s="1" t="s">
        <v>400</v>
      </c>
      <c r="N58" s="42">
        <v>313732</v>
      </c>
      <c r="O58" s="41"/>
      <c r="P58" s="8" t="str">
        <f t="shared" si="0"/>
        <v>M00114403100000000000</v>
      </c>
      <c r="R58" s="8" t="str">
        <f t="shared" si="1"/>
        <v>1</v>
      </c>
    </row>
    <row r="59" spans="1:18" s="36" customFormat="1" ht="20.100000000000001" customHeight="1" x14ac:dyDescent="0.25">
      <c r="A59" s="5"/>
      <c r="B59" s="1" t="s">
        <v>409</v>
      </c>
      <c r="C59" s="1" t="s">
        <v>408</v>
      </c>
      <c r="D59" s="1" t="s">
        <v>402</v>
      </c>
      <c r="E59" s="1" t="s">
        <v>412</v>
      </c>
      <c r="F59" s="1" t="s">
        <v>405</v>
      </c>
      <c r="G59" s="1" t="s">
        <v>411</v>
      </c>
      <c r="H59" s="1" t="s">
        <v>410</v>
      </c>
      <c r="I59" s="53" t="s">
        <v>12</v>
      </c>
      <c r="J59" s="1" t="s">
        <v>402</v>
      </c>
      <c r="K59" s="1" t="s">
        <v>402</v>
      </c>
      <c r="L59" s="1" t="s">
        <v>401</v>
      </c>
      <c r="M59" s="1" t="s">
        <v>400</v>
      </c>
      <c r="N59" s="42">
        <v>1499523</v>
      </c>
      <c r="O59" s="41"/>
      <c r="P59" s="8" t="str">
        <f t="shared" si="0"/>
        <v>M00114404100000000000</v>
      </c>
      <c r="R59" s="8" t="str">
        <f t="shared" si="1"/>
        <v>1</v>
      </c>
    </row>
    <row r="60" spans="1:18" s="36" customFormat="1" ht="20.100000000000001" customHeight="1" x14ac:dyDescent="0.25">
      <c r="A60" s="5"/>
      <c r="B60" s="1" t="s">
        <v>409</v>
      </c>
      <c r="C60" s="1" t="s">
        <v>408</v>
      </c>
      <c r="D60" s="1" t="s">
        <v>402</v>
      </c>
      <c r="E60" s="1" t="s">
        <v>412</v>
      </c>
      <c r="F60" s="1" t="s">
        <v>405</v>
      </c>
      <c r="G60" s="1" t="s">
        <v>411</v>
      </c>
      <c r="H60" s="1" t="s">
        <v>410</v>
      </c>
      <c r="I60" s="53" t="s">
        <v>13</v>
      </c>
      <c r="J60" s="1" t="s">
        <v>402</v>
      </c>
      <c r="K60" s="1" t="s">
        <v>402</v>
      </c>
      <c r="L60" s="1" t="s">
        <v>401</v>
      </c>
      <c r="M60" s="1" t="s">
        <v>400</v>
      </c>
      <c r="N60" s="42">
        <v>9242</v>
      </c>
      <c r="O60" s="41"/>
      <c r="P60" s="8" t="str">
        <f t="shared" si="0"/>
        <v>M00114405100000000000</v>
      </c>
      <c r="R60" s="8" t="str">
        <f t="shared" si="1"/>
        <v>1</v>
      </c>
    </row>
    <row r="61" spans="1:18" s="36" customFormat="1" ht="20.100000000000001" customHeight="1" x14ac:dyDescent="0.25">
      <c r="A61" s="5"/>
      <c r="B61" s="1" t="s">
        <v>409</v>
      </c>
      <c r="C61" s="1" t="s">
        <v>408</v>
      </c>
      <c r="D61" s="1" t="s">
        <v>402</v>
      </c>
      <c r="E61" s="1" t="s">
        <v>412</v>
      </c>
      <c r="F61" s="1" t="s">
        <v>405</v>
      </c>
      <c r="G61" s="1" t="s">
        <v>411</v>
      </c>
      <c r="H61" s="1" t="s">
        <v>410</v>
      </c>
      <c r="I61" s="53" t="s">
        <v>14</v>
      </c>
      <c r="J61" s="1" t="s">
        <v>402</v>
      </c>
      <c r="K61" s="1" t="s">
        <v>402</v>
      </c>
      <c r="L61" s="1" t="s">
        <v>401</v>
      </c>
      <c r="M61" s="1" t="s">
        <v>400</v>
      </c>
      <c r="N61" s="42">
        <v>5723033</v>
      </c>
      <c r="O61" s="41"/>
      <c r="P61" s="8" t="str">
        <f t="shared" si="0"/>
        <v>M00115402100000000000</v>
      </c>
      <c r="R61" s="8" t="str">
        <f t="shared" si="1"/>
        <v>1</v>
      </c>
    </row>
    <row r="62" spans="1:18" s="36" customFormat="1" ht="20.100000000000001" customHeight="1" x14ac:dyDescent="0.25">
      <c r="A62" s="5"/>
      <c r="B62" s="1" t="s">
        <v>409</v>
      </c>
      <c r="C62" s="1" t="s">
        <v>408</v>
      </c>
      <c r="D62" s="1" t="s">
        <v>402</v>
      </c>
      <c r="E62" s="1" t="s">
        <v>412</v>
      </c>
      <c r="F62" s="1" t="s">
        <v>405</v>
      </c>
      <c r="G62" s="1" t="s">
        <v>411</v>
      </c>
      <c r="H62" s="1" t="s">
        <v>410</v>
      </c>
      <c r="I62" s="53" t="s">
        <v>15</v>
      </c>
      <c r="J62" s="1" t="s">
        <v>402</v>
      </c>
      <c r="K62" s="1" t="s">
        <v>402</v>
      </c>
      <c r="L62" s="1" t="s">
        <v>401</v>
      </c>
      <c r="M62" s="1" t="s">
        <v>400</v>
      </c>
      <c r="N62" s="42">
        <v>260850</v>
      </c>
      <c r="O62" s="41"/>
      <c r="P62" s="8" t="str">
        <f t="shared" si="0"/>
        <v>M00115403100000000000</v>
      </c>
      <c r="R62" s="8" t="str">
        <f t="shared" si="1"/>
        <v>1</v>
      </c>
    </row>
    <row r="63" spans="1:18" s="36" customFormat="1" ht="20.100000000000001" customHeight="1" x14ac:dyDescent="0.25">
      <c r="A63" s="5"/>
      <c r="B63" s="1" t="s">
        <v>409</v>
      </c>
      <c r="C63" s="1" t="s">
        <v>408</v>
      </c>
      <c r="D63" s="1" t="s">
        <v>402</v>
      </c>
      <c r="E63" s="1" t="s">
        <v>412</v>
      </c>
      <c r="F63" s="1" t="s">
        <v>405</v>
      </c>
      <c r="G63" s="1" t="s">
        <v>411</v>
      </c>
      <c r="H63" s="1" t="s">
        <v>410</v>
      </c>
      <c r="I63" s="53" t="s">
        <v>24</v>
      </c>
      <c r="J63" s="1" t="s">
        <v>402</v>
      </c>
      <c r="K63" s="1" t="s">
        <v>449</v>
      </c>
      <c r="L63" s="1" t="s">
        <v>401</v>
      </c>
      <c r="M63" s="1" t="s">
        <v>400</v>
      </c>
      <c r="N63" s="42">
        <v>347816</v>
      </c>
      <c r="O63" s="41"/>
      <c r="P63" s="8" t="str">
        <f t="shared" si="0"/>
        <v>M00115901400000000000</v>
      </c>
      <c r="R63" s="8" t="str">
        <f t="shared" si="1"/>
        <v>1</v>
      </c>
    </row>
    <row r="64" spans="1:18" s="36" customFormat="1" ht="20.100000000000001" customHeight="1" x14ac:dyDescent="0.25">
      <c r="A64" s="5"/>
      <c r="B64" s="1" t="s">
        <v>409</v>
      </c>
      <c r="C64" s="1" t="s">
        <v>408</v>
      </c>
      <c r="D64" s="1" t="s">
        <v>402</v>
      </c>
      <c r="E64" s="1" t="s">
        <v>412</v>
      </c>
      <c r="F64" s="1" t="s">
        <v>405</v>
      </c>
      <c r="G64" s="1" t="s">
        <v>411</v>
      </c>
      <c r="H64" s="1" t="s">
        <v>410</v>
      </c>
      <c r="I64" s="53" t="s">
        <v>25</v>
      </c>
      <c r="J64" s="1" t="s">
        <v>402</v>
      </c>
      <c r="K64" s="1" t="s">
        <v>449</v>
      </c>
      <c r="L64" s="1" t="s">
        <v>401</v>
      </c>
      <c r="M64" s="1" t="s">
        <v>400</v>
      </c>
      <c r="N64" s="42">
        <v>15000</v>
      </c>
      <c r="O64" s="41"/>
      <c r="P64" s="8" t="str">
        <f t="shared" si="0"/>
        <v>M00121101400000000000</v>
      </c>
      <c r="R64" s="8" t="str">
        <f t="shared" si="1"/>
        <v>2</v>
      </c>
    </row>
    <row r="65" spans="1:18" s="36" customFormat="1" ht="20.100000000000001" customHeight="1" x14ac:dyDescent="0.25">
      <c r="A65" s="5"/>
      <c r="B65" s="1" t="s">
        <v>409</v>
      </c>
      <c r="C65" s="1" t="s">
        <v>408</v>
      </c>
      <c r="D65" s="1" t="s">
        <v>402</v>
      </c>
      <c r="E65" s="1" t="s">
        <v>412</v>
      </c>
      <c r="F65" s="1" t="s">
        <v>405</v>
      </c>
      <c r="G65" s="1" t="s">
        <v>411</v>
      </c>
      <c r="H65" s="1" t="s">
        <v>410</v>
      </c>
      <c r="I65" s="53" t="s">
        <v>26</v>
      </c>
      <c r="J65" s="1" t="s">
        <v>402</v>
      </c>
      <c r="K65" s="1" t="s">
        <v>449</v>
      </c>
      <c r="L65" s="1" t="s">
        <v>401</v>
      </c>
      <c r="M65" s="1" t="s">
        <v>400</v>
      </c>
      <c r="N65" s="42">
        <v>8000</v>
      </c>
      <c r="O65" s="41"/>
      <c r="P65" s="8" t="str">
        <f t="shared" si="0"/>
        <v>M00121401400000000000</v>
      </c>
      <c r="R65" s="8" t="str">
        <f t="shared" si="1"/>
        <v>2</v>
      </c>
    </row>
    <row r="66" spans="1:18" s="36" customFormat="1" ht="20.100000000000001" customHeight="1" x14ac:dyDescent="0.25">
      <c r="A66" s="5"/>
      <c r="B66" s="1" t="s">
        <v>409</v>
      </c>
      <c r="C66" s="1" t="s">
        <v>408</v>
      </c>
      <c r="D66" s="1" t="s">
        <v>402</v>
      </c>
      <c r="E66" s="1" t="s">
        <v>412</v>
      </c>
      <c r="F66" s="1" t="s">
        <v>405</v>
      </c>
      <c r="G66" s="1" t="s">
        <v>411</v>
      </c>
      <c r="H66" s="1" t="s">
        <v>410</v>
      </c>
      <c r="I66" s="53" t="s">
        <v>49</v>
      </c>
      <c r="J66" s="1" t="s">
        <v>402</v>
      </c>
      <c r="K66" s="1" t="s">
        <v>449</v>
      </c>
      <c r="L66" s="1" t="s">
        <v>401</v>
      </c>
      <c r="M66" s="1" t="s">
        <v>400</v>
      </c>
      <c r="N66" s="42">
        <v>15000</v>
      </c>
      <c r="O66" s="41"/>
      <c r="P66" s="8" t="str">
        <f t="shared" si="0"/>
        <v>M00121501400000000000</v>
      </c>
      <c r="R66" s="8" t="str">
        <f t="shared" si="1"/>
        <v>2</v>
      </c>
    </row>
    <row r="67" spans="1:18" s="36" customFormat="1" ht="20.100000000000001" customHeight="1" x14ac:dyDescent="0.25">
      <c r="A67" s="5"/>
      <c r="B67" s="1" t="s">
        <v>409</v>
      </c>
      <c r="C67" s="1" t="s">
        <v>408</v>
      </c>
      <c r="D67" s="1" t="s">
        <v>402</v>
      </c>
      <c r="E67" s="1" t="s">
        <v>412</v>
      </c>
      <c r="F67" s="1" t="s">
        <v>405</v>
      </c>
      <c r="G67" s="1" t="s">
        <v>411</v>
      </c>
      <c r="H67" s="1" t="s">
        <v>410</v>
      </c>
      <c r="I67" s="53" t="s">
        <v>16</v>
      </c>
      <c r="J67" s="1" t="s">
        <v>402</v>
      </c>
      <c r="K67" s="1" t="s">
        <v>449</v>
      </c>
      <c r="L67" s="1" t="s">
        <v>401</v>
      </c>
      <c r="M67" s="1" t="s">
        <v>400</v>
      </c>
      <c r="N67" s="42">
        <v>22000</v>
      </c>
      <c r="O67" s="41"/>
      <c r="P67" s="8" t="str">
        <f t="shared" si="0"/>
        <v>M00122104400000000000</v>
      </c>
      <c r="R67" s="8" t="str">
        <f t="shared" si="1"/>
        <v>2</v>
      </c>
    </row>
    <row r="68" spans="1:18" s="36" customFormat="1" ht="20.100000000000001" customHeight="1" x14ac:dyDescent="0.25">
      <c r="A68" s="5"/>
      <c r="B68" s="1" t="s">
        <v>409</v>
      </c>
      <c r="C68" s="1" t="s">
        <v>408</v>
      </c>
      <c r="D68" s="1" t="s">
        <v>402</v>
      </c>
      <c r="E68" s="1" t="s">
        <v>412</v>
      </c>
      <c r="F68" s="1" t="s">
        <v>405</v>
      </c>
      <c r="G68" s="1" t="s">
        <v>411</v>
      </c>
      <c r="H68" s="1" t="s">
        <v>410</v>
      </c>
      <c r="I68" s="53" t="s">
        <v>63</v>
      </c>
      <c r="J68" s="1" t="s">
        <v>402</v>
      </c>
      <c r="K68" s="1" t="s">
        <v>449</v>
      </c>
      <c r="L68" s="1" t="s">
        <v>401</v>
      </c>
      <c r="M68" s="1" t="s">
        <v>400</v>
      </c>
      <c r="N68" s="42">
        <v>18000</v>
      </c>
      <c r="O68" s="41"/>
      <c r="P68" s="8" t="str">
        <f t="shared" si="0"/>
        <v>M00122106400000000000</v>
      </c>
      <c r="R68" s="8" t="str">
        <f t="shared" si="1"/>
        <v>2</v>
      </c>
    </row>
    <row r="69" spans="1:18" s="36" customFormat="1" ht="20.100000000000001" customHeight="1" x14ac:dyDescent="0.25">
      <c r="A69" s="5"/>
      <c r="B69" s="1" t="s">
        <v>409</v>
      </c>
      <c r="C69" s="1" t="s">
        <v>408</v>
      </c>
      <c r="D69" s="1" t="s">
        <v>402</v>
      </c>
      <c r="E69" s="1" t="s">
        <v>412</v>
      </c>
      <c r="F69" s="1" t="s">
        <v>405</v>
      </c>
      <c r="G69" s="1" t="s">
        <v>411</v>
      </c>
      <c r="H69" s="1" t="s">
        <v>410</v>
      </c>
      <c r="I69" s="53" t="s">
        <v>84</v>
      </c>
      <c r="J69" s="1" t="s">
        <v>402</v>
      </c>
      <c r="K69" s="1" t="s">
        <v>449</v>
      </c>
      <c r="L69" s="1" t="s">
        <v>401</v>
      </c>
      <c r="M69" s="1" t="s">
        <v>400</v>
      </c>
      <c r="N69" s="42">
        <v>27000</v>
      </c>
      <c r="O69" s="41"/>
      <c r="P69" s="8" t="str">
        <f t="shared" si="0"/>
        <v>M00125301400000000000</v>
      </c>
      <c r="R69" s="8" t="str">
        <f t="shared" si="1"/>
        <v>2</v>
      </c>
    </row>
    <row r="70" spans="1:18" s="36" customFormat="1" ht="20.100000000000001" customHeight="1" x14ac:dyDescent="0.25">
      <c r="A70" s="5"/>
      <c r="B70" s="1" t="s">
        <v>409</v>
      </c>
      <c r="C70" s="1" t="s">
        <v>408</v>
      </c>
      <c r="D70" s="1" t="s">
        <v>402</v>
      </c>
      <c r="E70" s="1" t="s">
        <v>412</v>
      </c>
      <c r="F70" s="1" t="s">
        <v>405</v>
      </c>
      <c r="G70" s="1" t="s">
        <v>411</v>
      </c>
      <c r="H70" s="1" t="s">
        <v>410</v>
      </c>
      <c r="I70" s="53" t="s">
        <v>85</v>
      </c>
      <c r="J70" s="1" t="s">
        <v>402</v>
      </c>
      <c r="K70" s="1" t="s">
        <v>449</v>
      </c>
      <c r="L70" s="1" t="s">
        <v>401</v>
      </c>
      <c r="M70" s="1" t="s">
        <v>400</v>
      </c>
      <c r="N70" s="42">
        <v>1000</v>
      </c>
      <c r="O70" s="41"/>
      <c r="P70" s="8" t="str">
        <f t="shared" si="0"/>
        <v>M00125401400000000000</v>
      </c>
      <c r="R70" s="8" t="str">
        <f t="shared" si="1"/>
        <v>2</v>
      </c>
    </row>
    <row r="71" spans="1:18" s="36" customFormat="1" ht="20.100000000000001" customHeight="1" x14ac:dyDescent="0.25">
      <c r="A71" s="5"/>
      <c r="B71" s="1" t="s">
        <v>409</v>
      </c>
      <c r="C71" s="1" t="s">
        <v>408</v>
      </c>
      <c r="D71" s="1" t="s">
        <v>402</v>
      </c>
      <c r="E71" s="1" t="s">
        <v>412</v>
      </c>
      <c r="F71" s="1" t="s">
        <v>405</v>
      </c>
      <c r="G71" s="1" t="s">
        <v>411</v>
      </c>
      <c r="H71" s="1" t="s">
        <v>410</v>
      </c>
      <c r="I71" s="53" t="s">
        <v>17</v>
      </c>
      <c r="J71" s="1" t="s">
        <v>402</v>
      </c>
      <c r="K71" s="1" t="s">
        <v>449</v>
      </c>
      <c r="L71" s="1" t="s">
        <v>401</v>
      </c>
      <c r="M71" s="1" t="s">
        <v>400</v>
      </c>
      <c r="N71" s="42">
        <v>67000</v>
      </c>
      <c r="O71" s="41"/>
      <c r="P71" s="8" t="str">
        <f t="shared" si="0"/>
        <v>M00126102400000000000</v>
      </c>
      <c r="R71" s="8" t="str">
        <f t="shared" si="1"/>
        <v>2</v>
      </c>
    </row>
    <row r="72" spans="1:18" s="36" customFormat="1" ht="20.100000000000001" customHeight="1" x14ac:dyDescent="0.25">
      <c r="A72" s="5"/>
      <c r="B72" s="1" t="s">
        <v>409</v>
      </c>
      <c r="C72" s="1" t="s">
        <v>408</v>
      </c>
      <c r="D72" s="1" t="s">
        <v>402</v>
      </c>
      <c r="E72" s="1" t="s">
        <v>412</v>
      </c>
      <c r="F72" s="1" t="s">
        <v>405</v>
      </c>
      <c r="G72" s="1" t="s">
        <v>411</v>
      </c>
      <c r="H72" s="1" t="s">
        <v>410</v>
      </c>
      <c r="I72" s="53" t="s">
        <v>88</v>
      </c>
      <c r="J72" s="1" t="s">
        <v>402</v>
      </c>
      <c r="K72" s="1" t="s">
        <v>449</v>
      </c>
      <c r="L72" s="1" t="s">
        <v>401</v>
      </c>
      <c r="M72" s="1" t="s">
        <v>400</v>
      </c>
      <c r="N72" s="42">
        <v>2000</v>
      </c>
      <c r="O72" s="41"/>
      <c r="P72" s="8" t="str">
        <f t="shared" ref="P72:P135" si="2">+CONCATENATE(H72,I72,K72,M72)</f>
        <v>M00127201400000000000</v>
      </c>
      <c r="R72" s="8" t="str">
        <f t="shared" ref="R72:R135" si="3">+MID(I72,1,1)</f>
        <v>2</v>
      </c>
    </row>
    <row r="73" spans="1:18" s="36" customFormat="1" ht="20.100000000000001" customHeight="1" x14ac:dyDescent="0.25">
      <c r="A73" s="5"/>
      <c r="B73" s="1" t="s">
        <v>409</v>
      </c>
      <c r="C73" s="1" t="s">
        <v>408</v>
      </c>
      <c r="D73" s="1" t="s">
        <v>402</v>
      </c>
      <c r="E73" s="1" t="s">
        <v>412</v>
      </c>
      <c r="F73" s="1" t="s">
        <v>405</v>
      </c>
      <c r="G73" s="1" t="s">
        <v>411</v>
      </c>
      <c r="H73" s="1" t="s">
        <v>410</v>
      </c>
      <c r="I73" s="53" t="s">
        <v>64</v>
      </c>
      <c r="J73" s="1" t="s">
        <v>402</v>
      </c>
      <c r="K73" s="1" t="s">
        <v>449</v>
      </c>
      <c r="L73" s="1" t="s">
        <v>401</v>
      </c>
      <c r="M73" s="1" t="s">
        <v>400</v>
      </c>
      <c r="N73" s="42">
        <v>22000</v>
      </c>
      <c r="O73" s="41"/>
      <c r="P73" s="8" t="str">
        <f t="shared" si="2"/>
        <v>M00127301400000000000</v>
      </c>
      <c r="R73" s="8" t="str">
        <f t="shared" si="3"/>
        <v>2</v>
      </c>
    </row>
    <row r="74" spans="1:18" s="36" customFormat="1" ht="20.100000000000001" customHeight="1" x14ac:dyDescent="0.25">
      <c r="A74" s="5"/>
      <c r="B74" s="1" t="s">
        <v>409</v>
      </c>
      <c r="C74" s="1" t="s">
        <v>408</v>
      </c>
      <c r="D74" s="1" t="s">
        <v>402</v>
      </c>
      <c r="E74" s="1" t="s">
        <v>412</v>
      </c>
      <c r="F74" s="1" t="s">
        <v>405</v>
      </c>
      <c r="G74" s="1" t="s">
        <v>411</v>
      </c>
      <c r="H74" s="1" t="s">
        <v>410</v>
      </c>
      <c r="I74" s="53" t="s">
        <v>37</v>
      </c>
      <c r="J74" s="1" t="s">
        <v>402</v>
      </c>
      <c r="K74" s="1" t="s">
        <v>449</v>
      </c>
      <c r="L74" s="1" t="s">
        <v>401</v>
      </c>
      <c r="M74" s="1" t="s">
        <v>400</v>
      </c>
      <c r="N74" s="42">
        <v>6000</v>
      </c>
      <c r="O74" s="41"/>
      <c r="P74" s="8" t="str">
        <f t="shared" si="2"/>
        <v>M00131301400000000000</v>
      </c>
      <c r="R74" s="8" t="str">
        <f t="shared" si="3"/>
        <v>3</v>
      </c>
    </row>
    <row r="75" spans="1:18" s="36" customFormat="1" ht="20.100000000000001" customHeight="1" x14ac:dyDescent="0.25">
      <c r="A75" s="5"/>
      <c r="B75" s="1" t="s">
        <v>409</v>
      </c>
      <c r="C75" s="1" t="s">
        <v>408</v>
      </c>
      <c r="D75" s="1" t="s">
        <v>402</v>
      </c>
      <c r="E75" s="1" t="s">
        <v>412</v>
      </c>
      <c r="F75" s="1" t="s">
        <v>405</v>
      </c>
      <c r="G75" s="1" t="s">
        <v>411</v>
      </c>
      <c r="H75" s="1" t="s">
        <v>410</v>
      </c>
      <c r="I75" s="53" t="s">
        <v>50</v>
      </c>
      <c r="J75" s="1" t="s">
        <v>402</v>
      </c>
      <c r="K75" s="1" t="s">
        <v>449</v>
      </c>
      <c r="L75" s="1" t="s">
        <v>401</v>
      </c>
      <c r="M75" s="1" t="s">
        <v>400</v>
      </c>
      <c r="N75" s="42">
        <v>20456</v>
      </c>
      <c r="O75" s="41"/>
      <c r="P75" s="8" t="str">
        <f t="shared" si="2"/>
        <v>M00131401400000000000</v>
      </c>
      <c r="R75" s="8" t="str">
        <f t="shared" si="3"/>
        <v>3</v>
      </c>
    </row>
    <row r="76" spans="1:18" s="36" customFormat="1" ht="20.100000000000001" customHeight="1" x14ac:dyDescent="0.25">
      <c r="A76" s="5"/>
      <c r="B76" s="1" t="s">
        <v>409</v>
      </c>
      <c r="C76" s="1" t="s">
        <v>408</v>
      </c>
      <c r="D76" s="1" t="s">
        <v>402</v>
      </c>
      <c r="E76" s="1" t="s">
        <v>412</v>
      </c>
      <c r="F76" s="1" t="s">
        <v>405</v>
      </c>
      <c r="G76" s="1" t="s">
        <v>411</v>
      </c>
      <c r="H76" s="1" t="s">
        <v>410</v>
      </c>
      <c r="I76" s="53" t="s">
        <v>51</v>
      </c>
      <c r="J76" s="1" t="s">
        <v>402</v>
      </c>
      <c r="K76" s="1" t="s">
        <v>449</v>
      </c>
      <c r="L76" s="1" t="s">
        <v>401</v>
      </c>
      <c r="M76" s="1" t="s">
        <v>400</v>
      </c>
      <c r="N76" s="42">
        <v>40026</v>
      </c>
      <c r="O76" s="41"/>
      <c r="P76" s="8" t="str">
        <f t="shared" si="2"/>
        <v>M00131601400000000000</v>
      </c>
      <c r="R76" s="8" t="str">
        <f t="shared" si="3"/>
        <v>3</v>
      </c>
    </row>
    <row r="77" spans="1:18" s="36" customFormat="1" ht="20.100000000000001" customHeight="1" x14ac:dyDescent="0.25">
      <c r="A77" s="5"/>
      <c r="B77" s="1" t="s">
        <v>409</v>
      </c>
      <c r="C77" s="1" t="s">
        <v>408</v>
      </c>
      <c r="D77" s="1" t="s">
        <v>402</v>
      </c>
      <c r="E77" s="1" t="s">
        <v>412</v>
      </c>
      <c r="F77" s="1" t="s">
        <v>405</v>
      </c>
      <c r="G77" s="1" t="s">
        <v>411</v>
      </c>
      <c r="H77" s="1" t="s">
        <v>410</v>
      </c>
      <c r="I77" s="53" t="s">
        <v>38</v>
      </c>
      <c r="J77" s="1" t="s">
        <v>402</v>
      </c>
      <c r="K77" s="1" t="s">
        <v>449</v>
      </c>
      <c r="L77" s="1" t="s">
        <v>401</v>
      </c>
      <c r="M77" s="1" t="s">
        <v>400</v>
      </c>
      <c r="N77" s="42">
        <v>25238</v>
      </c>
      <c r="O77" s="41"/>
      <c r="P77" s="8" t="str">
        <f t="shared" si="2"/>
        <v>M00131701400000000000</v>
      </c>
      <c r="R77" s="8" t="str">
        <f t="shared" si="3"/>
        <v>3</v>
      </c>
    </row>
    <row r="78" spans="1:18" s="36" customFormat="1" ht="20.100000000000001" customHeight="1" x14ac:dyDescent="0.25">
      <c r="A78" s="5"/>
      <c r="B78" s="1" t="s">
        <v>409</v>
      </c>
      <c r="C78" s="1" t="s">
        <v>408</v>
      </c>
      <c r="D78" s="1" t="s">
        <v>402</v>
      </c>
      <c r="E78" s="1" t="s">
        <v>412</v>
      </c>
      <c r="F78" s="1" t="s">
        <v>405</v>
      </c>
      <c r="G78" s="1" t="s">
        <v>411</v>
      </c>
      <c r="H78" s="1" t="s">
        <v>410</v>
      </c>
      <c r="I78" s="53" t="s">
        <v>52</v>
      </c>
      <c r="J78" s="1" t="s">
        <v>402</v>
      </c>
      <c r="K78" s="1" t="s">
        <v>449</v>
      </c>
      <c r="L78" s="1" t="s">
        <v>401</v>
      </c>
      <c r="M78" s="1" t="s">
        <v>400</v>
      </c>
      <c r="N78" s="42">
        <v>2000</v>
      </c>
      <c r="O78" s="41"/>
      <c r="P78" s="8" t="str">
        <f t="shared" si="2"/>
        <v>M00131801400000000000</v>
      </c>
      <c r="R78" s="8" t="str">
        <f t="shared" si="3"/>
        <v>3</v>
      </c>
    </row>
    <row r="79" spans="1:18" s="36" customFormat="1" ht="20.100000000000001" customHeight="1" x14ac:dyDescent="0.25">
      <c r="A79" s="5"/>
      <c r="B79" s="1" t="s">
        <v>409</v>
      </c>
      <c r="C79" s="1" t="s">
        <v>408</v>
      </c>
      <c r="D79" s="1" t="s">
        <v>402</v>
      </c>
      <c r="E79" s="1" t="s">
        <v>412</v>
      </c>
      <c r="F79" s="1" t="s">
        <v>405</v>
      </c>
      <c r="G79" s="1" t="s">
        <v>411</v>
      </c>
      <c r="H79" s="1" t="s">
        <v>410</v>
      </c>
      <c r="I79" s="53" t="s">
        <v>54</v>
      </c>
      <c r="J79" s="1" t="s">
        <v>402</v>
      </c>
      <c r="K79" s="1" t="s">
        <v>449</v>
      </c>
      <c r="L79" s="1" t="s">
        <v>401</v>
      </c>
      <c r="M79" s="1" t="s">
        <v>400</v>
      </c>
      <c r="N79" s="42">
        <v>66219</v>
      </c>
      <c r="O79" s="41"/>
      <c r="P79" s="8" t="str">
        <f t="shared" si="2"/>
        <v>M00132701400000000000</v>
      </c>
      <c r="R79" s="8" t="str">
        <f t="shared" si="3"/>
        <v>3</v>
      </c>
    </row>
    <row r="80" spans="1:18" s="36" customFormat="1" ht="20.100000000000001" customHeight="1" x14ac:dyDescent="0.25">
      <c r="A80" s="5"/>
      <c r="B80" s="1" t="s">
        <v>409</v>
      </c>
      <c r="C80" s="1" t="s">
        <v>408</v>
      </c>
      <c r="D80" s="1" t="s">
        <v>402</v>
      </c>
      <c r="E80" s="1" t="s">
        <v>412</v>
      </c>
      <c r="F80" s="1" t="s">
        <v>405</v>
      </c>
      <c r="G80" s="1" t="s">
        <v>411</v>
      </c>
      <c r="H80" s="1" t="s">
        <v>410</v>
      </c>
      <c r="I80" s="53" t="s">
        <v>55</v>
      </c>
      <c r="J80" s="1" t="s">
        <v>402</v>
      </c>
      <c r="K80" s="1" t="s">
        <v>449</v>
      </c>
      <c r="L80" s="1" t="s">
        <v>401</v>
      </c>
      <c r="M80" s="1" t="s">
        <v>400</v>
      </c>
      <c r="N80" s="42">
        <v>212000</v>
      </c>
      <c r="O80" s="41"/>
      <c r="P80" s="8" t="str">
        <f t="shared" si="2"/>
        <v>M00133104400000000000</v>
      </c>
      <c r="R80" s="8" t="str">
        <f t="shared" si="3"/>
        <v>3</v>
      </c>
    </row>
    <row r="81" spans="1:18" s="36" customFormat="1" ht="20.100000000000001" customHeight="1" x14ac:dyDescent="0.25">
      <c r="A81" s="5"/>
      <c r="B81" s="1" t="s">
        <v>409</v>
      </c>
      <c r="C81" s="1" t="s">
        <v>408</v>
      </c>
      <c r="D81" s="1" t="s">
        <v>402</v>
      </c>
      <c r="E81" s="1" t="s">
        <v>412</v>
      </c>
      <c r="F81" s="1" t="s">
        <v>405</v>
      </c>
      <c r="G81" s="1" t="s">
        <v>411</v>
      </c>
      <c r="H81" s="1" t="s">
        <v>410</v>
      </c>
      <c r="I81" s="53" t="s">
        <v>56</v>
      </c>
      <c r="J81" s="1" t="s">
        <v>402</v>
      </c>
      <c r="K81" s="1" t="s">
        <v>449</v>
      </c>
      <c r="L81" s="1" t="s">
        <v>401</v>
      </c>
      <c r="M81" s="1" t="s">
        <v>400</v>
      </c>
      <c r="N81" s="42">
        <v>106000</v>
      </c>
      <c r="O81" s="41"/>
      <c r="P81" s="8" t="str">
        <f t="shared" si="2"/>
        <v>M00133301400000000000</v>
      </c>
      <c r="R81" s="8" t="str">
        <f t="shared" si="3"/>
        <v>3</v>
      </c>
    </row>
    <row r="82" spans="1:18" s="36" customFormat="1" ht="20.100000000000001" customHeight="1" x14ac:dyDescent="0.25">
      <c r="A82" s="5"/>
      <c r="B82" s="1" t="s">
        <v>409</v>
      </c>
      <c r="C82" s="1" t="s">
        <v>408</v>
      </c>
      <c r="D82" s="1" t="s">
        <v>402</v>
      </c>
      <c r="E82" s="1" t="s">
        <v>412</v>
      </c>
      <c r="F82" s="1" t="s">
        <v>405</v>
      </c>
      <c r="G82" s="1" t="s">
        <v>411</v>
      </c>
      <c r="H82" s="1" t="s">
        <v>410</v>
      </c>
      <c r="I82" s="53" t="s">
        <v>57</v>
      </c>
      <c r="J82" s="1" t="s">
        <v>402</v>
      </c>
      <c r="K82" s="1" t="s">
        <v>449</v>
      </c>
      <c r="L82" s="1" t="s">
        <v>401</v>
      </c>
      <c r="M82" s="1" t="s">
        <v>400</v>
      </c>
      <c r="N82" s="42">
        <v>160000</v>
      </c>
      <c r="O82" s="41"/>
      <c r="P82" s="8" t="str">
        <f t="shared" si="2"/>
        <v>M00133401400000000000</v>
      </c>
      <c r="R82" s="8" t="str">
        <f t="shared" si="3"/>
        <v>3</v>
      </c>
    </row>
    <row r="83" spans="1:18" s="36" customFormat="1" ht="20.100000000000001" customHeight="1" x14ac:dyDescent="0.25">
      <c r="A83" s="5"/>
      <c r="B83" s="1" t="s">
        <v>409</v>
      </c>
      <c r="C83" s="1" t="s">
        <v>408</v>
      </c>
      <c r="D83" s="1" t="s">
        <v>402</v>
      </c>
      <c r="E83" s="1" t="s">
        <v>412</v>
      </c>
      <c r="F83" s="1" t="s">
        <v>405</v>
      </c>
      <c r="G83" s="1" t="s">
        <v>411</v>
      </c>
      <c r="H83" s="1" t="s">
        <v>410</v>
      </c>
      <c r="I83" s="53" t="s">
        <v>58</v>
      </c>
      <c r="J83" s="1" t="s">
        <v>402</v>
      </c>
      <c r="K83" s="1" t="s">
        <v>449</v>
      </c>
      <c r="L83" s="1" t="s">
        <v>401</v>
      </c>
      <c r="M83" s="1" t="s">
        <v>400</v>
      </c>
      <c r="N83" s="42">
        <v>165000</v>
      </c>
      <c r="O83" s="41"/>
      <c r="P83" s="8" t="str">
        <f t="shared" si="2"/>
        <v>M00133602400000000000</v>
      </c>
      <c r="R83" s="8" t="str">
        <f t="shared" si="3"/>
        <v>3</v>
      </c>
    </row>
    <row r="84" spans="1:18" s="36" customFormat="1" ht="20.100000000000001" customHeight="1" x14ac:dyDescent="0.25">
      <c r="A84" s="5"/>
      <c r="B84" s="1" t="s">
        <v>409</v>
      </c>
      <c r="C84" s="1" t="s">
        <v>408</v>
      </c>
      <c r="D84" s="1" t="s">
        <v>402</v>
      </c>
      <c r="E84" s="1" t="s">
        <v>412</v>
      </c>
      <c r="F84" s="1" t="s">
        <v>405</v>
      </c>
      <c r="G84" s="1" t="s">
        <v>411</v>
      </c>
      <c r="H84" s="1" t="s">
        <v>410</v>
      </c>
      <c r="I84" s="53" t="s">
        <v>20</v>
      </c>
      <c r="J84" s="1" t="s">
        <v>402</v>
      </c>
      <c r="K84" s="1" t="s">
        <v>402</v>
      </c>
      <c r="L84" s="1" t="s">
        <v>401</v>
      </c>
      <c r="M84" s="1" t="s">
        <v>400</v>
      </c>
      <c r="N84" s="42">
        <v>62084</v>
      </c>
      <c r="O84" s="41"/>
      <c r="P84" s="8" t="str">
        <f t="shared" si="2"/>
        <v>M00133801100000000000</v>
      </c>
      <c r="R84" s="8" t="str">
        <f t="shared" si="3"/>
        <v>3</v>
      </c>
    </row>
    <row r="85" spans="1:18" s="36" customFormat="1" ht="20.100000000000001" customHeight="1" x14ac:dyDescent="0.25">
      <c r="A85" s="5"/>
      <c r="B85" s="1" t="s">
        <v>409</v>
      </c>
      <c r="C85" s="1" t="s">
        <v>408</v>
      </c>
      <c r="D85" s="1" t="s">
        <v>402</v>
      </c>
      <c r="E85" s="1" t="s">
        <v>412</v>
      </c>
      <c r="F85" s="1" t="s">
        <v>405</v>
      </c>
      <c r="G85" s="1" t="s">
        <v>411</v>
      </c>
      <c r="H85" s="1" t="s">
        <v>410</v>
      </c>
      <c r="I85" s="53" t="s">
        <v>101</v>
      </c>
      <c r="J85" s="1" t="s">
        <v>402</v>
      </c>
      <c r="K85" s="1" t="s">
        <v>449</v>
      </c>
      <c r="L85" s="1" t="s">
        <v>401</v>
      </c>
      <c r="M85" s="1" t="s">
        <v>400</v>
      </c>
      <c r="N85" s="42">
        <v>295000</v>
      </c>
      <c r="O85" s="41"/>
      <c r="P85" s="8" t="str">
        <f t="shared" si="2"/>
        <v>M00133903400000000000</v>
      </c>
      <c r="R85" s="8" t="str">
        <f t="shared" si="3"/>
        <v>3</v>
      </c>
    </row>
    <row r="86" spans="1:18" s="36" customFormat="1" ht="20.100000000000001" customHeight="1" x14ac:dyDescent="0.25">
      <c r="A86" s="5"/>
      <c r="B86" s="1" t="s">
        <v>409</v>
      </c>
      <c r="C86" s="1" t="s">
        <v>408</v>
      </c>
      <c r="D86" s="1" t="s">
        <v>402</v>
      </c>
      <c r="E86" s="1" t="s">
        <v>412</v>
      </c>
      <c r="F86" s="1" t="s">
        <v>405</v>
      </c>
      <c r="G86" s="1" t="s">
        <v>411</v>
      </c>
      <c r="H86" s="1" t="s">
        <v>410</v>
      </c>
      <c r="I86" s="53" t="s">
        <v>450</v>
      </c>
      <c r="J86" s="1" t="s">
        <v>402</v>
      </c>
      <c r="K86" s="1" t="s">
        <v>449</v>
      </c>
      <c r="L86" s="1" t="s">
        <v>401</v>
      </c>
      <c r="M86" s="1" t="s">
        <v>400</v>
      </c>
      <c r="N86" s="42">
        <v>151000</v>
      </c>
      <c r="O86" s="41"/>
      <c r="P86" s="8" t="str">
        <f t="shared" si="2"/>
        <v>M00134101400000000000</v>
      </c>
      <c r="R86" s="8" t="str">
        <f t="shared" si="3"/>
        <v>3</v>
      </c>
    </row>
    <row r="87" spans="1:18" s="36" customFormat="1" ht="20.100000000000001" customHeight="1" x14ac:dyDescent="0.25">
      <c r="A87" s="5"/>
      <c r="B87" s="1" t="s">
        <v>409</v>
      </c>
      <c r="C87" s="1" t="s">
        <v>408</v>
      </c>
      <c r="D87" s="1" t="s">
        <v>402</v>
      </c>
      <c r="E87" s="1" t="s">
        <v>412</v>
      </c>
      <c r="F87" s="1" t="s">
        <v>405</v>
      </c>
      <c r="G87" s="1" t="s">
        <v>411</v>
      </c>
      <c r="H87" s="1" t="s">
        <v>410</v>
      </c>
      <c r="I87" s="53" t="s">
        <v>21</v>
      </c>
      <c r="J87" s="1" t="s">
        <v>402</v>
      </c>
      <c r="K87" s="1" t="s">
        <v>449</v>
      </c>
      <c r="L87" s="1" t="s">
        <v>401</v>
      </c>
      <c r="M87" s="1" t="s">
        <v>400</v>
      </c>
      <c r="N87" s="42">
        <v>79000</v>
      </c>
      <c r="O87" s="41"/>
      <c r="P87" s="8" t="str">
        <f t="shared" si="2"/>
        <v>M00134501400000000000</v>
      </c>
      <c r="R87" s="8" t="str">
        <f t="shared" si="3"/>
        <v>3</v>
      </c>
    </row>
    <row r="88" spans="1:18" s="36" customFormat="1" ht="20.100000000000001" customHeight="1" x14ac:dyDescent="0.25">
      <c r="A88" s="5"/>
      <c r="B88" s="1" t="s">
        <v>409</v>
      </c>
      <c r="C88" s="1" t="s">
        <v>408</v>
      </c>
      <c r="D88" s="1" t="s">
        <v>402</v>
      </c>
      <c r="E88" s="1" t="s">
        <v>412</v>
      </c>
      <c r="F88" s="1" t="s">
        <v>405</v>
      </c>
      <c r="G88" s="1" t="s">
        <v>411</v>
      </c>
      <c r="H88" s="1" t="s">
        <v>410</v>
      </c>
      <c r="I88" s="53" t="s">
        <v>59</v>
      </c>
      <c r="J88" s="1" t="s">
        <v>402</v>
      </c>
      <c r="K88" s="1" t="s">
        <v>449</v>
      </c>
      <c r="L88" s="1" t="s">
        <v>401</v>
      </c>
      <c r="M88" s="1" t="s">
        <v>400</v>
      </c>
      <c r="N88" s="42">
        <v>189000</v>
      </c>
      <c r="O88" s="41"/>
      <c r="P88" s="8" t="str">
        <f t="shared" si="2"/>
        <v>M00135101400000000000</v>
      </c>
      <c r="R88" s="8" t="str">
        <f t="shared" si="3"/>
        <v>3</v>
      </c>
    </row>
    <row r="89" spans="1:18" s="36" customFormat="1" ht="20.100000000000001" customHeight="1" x14ac:dyDescent="0.25">
      <c r="A89" s="5"/>
      <c r="B89" s="1" t="s">
        <v>409</v>
      </c>
      <c r="C89" s="1" t="s">
        <v>408</v>
      </c>
      <c r="D89" s="1" t="s">
        <v>402</v>
      </c>
      <c r="E89" s="1" t="s">
        <v>412</v>
      </c>
      <c r="F89" s="1" t="s">
        <v>405</v>
      </c>
      <c r="G89" s="1" t="s">
        <v>411</v>
      </c>
      <c r="H89" s="1" t="s">
        <v>410</v>
      </c>
      <c r="I89" s="53" t="s">
        <v>41</v>
      </c>
      <c r="J89" s="1" t="s">
        <v>402</v>
      </c>
      <c r="K89" s="1" t="s">
        <v>449</v>
      </c>
      <c r="L89" s="1" t="s">
        <v>401</v>
      </c>
      <c r="M89" s="1" t="s">
        <v>400</v>
      </c>
      <c r="N89" s="42">
        <v>242000</v>
      </c>
      <c r="O89" s="41"/>
      <c r="P89" s="8" t="str">
        <f t="shared" si="2"/>
        <v>M00135301400000000000</v>
      </c>
      <c r="R89" s="8" t="str">
        <f t="shared" si="3"/>
        <v>3</v>
      </c>
    </row>
    <row r="90" spans="1:18" s="36" customFormat="1" ht="20.100000000000001" customHeight="1" x14ac:dyDescent="0.25">
      <c r="A90" s="5"/>
      <c r="B90" s="1" t="s">
        <v>409</v>
      </c>
      <c r="C90" s="1" t="s">
        <v>408</v>
      </c>
      <c r="D90" s="1" t="s">
        <v>402</v>
      </c>
      <c r="E90" s="1" t="s">
        <v>412</v>
      </c>
      <c r="F90" s="1" t="s">
        <v>405</v>
      </c>
      <c r="G90" s="1" t="s">
        <v>411</v>
      </c>
      <c r="H90" s="1" t="s">
        <v>410</v>
      </c>
      <c r="I90" s="53" t="s">
        <v>43</v>
      </c>
      <c r="J90" s="1" t="s">
        <v>402</v>
      </c>
      <c r="K90" s="1" t="s">
        <v>449</v>
      </c>
      <c r="L90" s="1" t="s">
        <v>401</v>
      </c>
      <c r="M90" s="1" t="s">
        <v>400</v>
      </c>
      <c r="N90" s="42">
        <v>90000</v>
      </c>
      <c r="O90" s="41"/>
      <c r="P90" s="8" t="str">
        <f t="shared" si="2"/>
        <v>M00135701400000000000</v>
      </c>
      <c r="R90" s="8" t="str">
        <f t="shared" si="3"/>
        <v>3</v>
      </c>
    </row>
    <row r="91" spans="1:18" s="36" customFormat="1" ht="20.100000000000001" customHeight="1" x14ac:dyDescent="0.25">
      <c r="A91" s="5"/>
      <c r="B91" s="1" t="s">
        <v>409</v>
      </c>
      <c r="C91" s="1" t="s">
        <v>408</v>
      </c>
      <c r="D91" s="1" t="s">
        <v>402</v>
      </c>
      <c r="E91" s="1" t="s">
        <v>412</v>
      </c>
      <c r="F91" s="1" t="s">
        <v>405</v>
      </c>
      <c r="G91" s="1" t="s">
        <v>411</v>
      </c>
      <c r="H91" s="1" t="s">
        <v>410</v>
      </c>
      <c r="I91" s="53" t="s">
        <v>44</v>
      </c>
      <c r="J91" s="1" t="s">
        <v>402</v>
      </c>
      <c r="K91" s="1" t="s">
        <v>402</v>
      </c>
      <c r="L91" s="1" t="s">
        <v>401</v>
      </c>
      <c r="M91" s="1" t="s">
        <v>400</v>
      </c>
      <c r="N91" s="42">
        <v>100789</v>
      </c>
      <c r="O91" s="41"/>
      <c r="P91" s="8" t="str">
        <f t="shared" si="2"/>
        <v>M00135801100000000000</v>
      </c>
      <c r="R91" s="8" t="str">
        <f t="shared" si="3"/>
        <v>3</v>
      </c>
    </row>
    <row r="92" spans="1:18" s="36" customFormat="1" ht="20.100000000000001" customHeight="1" x14ac:dyDescent="0.25">
      <c r="A92" s="5"/>
      <c r="B92" s="1" t="s">
        <v>409</v>
      </c>
      <c r="C92" s="1" t="s">
        <v>408</v>
      </c>
      <c r="D92" s="1" t="s">
        <v>402</v>
      </c>
      <c r="E92" s="1" t="s">
        <v>412</v>
      </c>
      <c r="F92" s="1" t="s">
        <v>405</v>
      </c>
      <c r="G92" s="1" t="s">
        <v>411</v>
      </c>
      <c r="H92" s="1" t="s">
        <v>410</v>
      </c>
      <c r="I92" s="53" t="s">
        <v>45</v>
      </c>
      <c r="J92" s="1" t="s">
        <v>402</v>
      </c>
      <c r="K92" s="1" t="s">
        <v>402</v>
      </c>
      <c r="L92" s="1" t="s">
        <v>401</v>
      </c>
      <c r="M92" s="1" t="s">
        <v>400</v>
      </c>
      <c r="N92" s="42">
        <v>145835</v>
      </c>
      <c r="O92" s="41"/>
      <c r="P92" s="8" t="str">
        <f t="shared" si="2"/>
        <v>M00135901100000000000</v>
      </c>
      <c r="R92" s="8" t="str">
        <f t="shared" si="3"/>
        <v>3</v>
      </c>
    </row>
    <row r="93" spans="1:18" s="36" customFormat="1" ht="20.100000000000001" customHeight="1" x14ac:dyDescent="0.25">
      <c r="A93" s="5"/>
      <c r="B93" s="1" t="s">
        <v>409</v>
      </c>
      <c r="C93" s="1" t="s">
        <v>408</v>
      </c>
      <c r="D93" s="1" t="s">
        <v>402</v>
      </c>
      <c r="E93" s="1" t="s">
        <v>412</v>
      </c>
      <c r="F93" s="1" t="s">
        <v>405</v>
      </c>
      <c r="G93" s="1" t="s">
        <v>411</v>
      </c>
      <c r="H93" s="1" t="s">
        <v>410</v>
      </c>
      <c r="I93" s="53" t="s">
        <v>61</v>
      </c>
      <c r="J93" s="1" t="s">
        <v>402</v>
      </c>
      <c r="K93" s="1" t="s">
        <v>449</v>
      </c>
      <c r="L93" s="1" t="s">
        <v>401</v>
      </c>
      <c r="M93" s="1" t="s">
        <v>400</v>
      </c>
      <c r="N93" s="42">
        <v>50000</v>
      </c>
      <c r="O93" s="41"/>
      <c r="P93" s="8" t="str">
        <f t="shared" si="2"/>
        <v>M00137204400000000000</v>
      </c>
      <c r="R93" s="8" t="str">
        <f t="shared" si="3"/>
        <v>3</v>
      </c>
    </row>
    <row r="94" spans="1:18" s="36" customFormat="1" ht="20.100000000000001" customHeight="1" x14ac:dyDescent="0.25">
      <c r="A94" s="5"/>
      <c r="B94" s="1" t="s">
        <v>409</v>
      </c>
      <c r="C94" s="1" t="s">
        <v>408</v>
      </c>
      <c r="D94" s="1" t="s">
        <v>402</v>
      </c>
      <c r="E94" s="1" t="s">
        <v>412</v>
      </c>
      <c r="F94" s="1" t="s">
        <v>405</v>
      </c>
      <c r="G94" s="1" t="s">
        <v>411</v>
      </c>
      <c r="H94" s="1" t="s">
        <v>410</v>
      </c>
      <c r="I94" s="53" t="s">
        <v>62</v>
      </c>
      <c r="J94" s="1" t="s">
        <v>402</v>
      </c>
      <c r="K94" s="1" t="s">
        <v>449</v>
      </c>
      <c r="L94" s="1" t="s">
        <v>401</v>
      </c>
      <c r="M94" s="1" t="s">
        <v>400</v>
      </c>
      <c r="N94" s="42">
        <v>100000</v>
      </c>
      <c r="O94" s="41"/>
      <c r="P94" s="8" t="str">
        <f t="shared" si="2"/>
        <v>M00137504400000000000</v>
      </c>
      <c r="R94" s="8" t="str">
        <f t="shared" si="3"/>
        <v>3</v>
      </c>
    </row>
    <row r="95" spans="1:18" s="36" customFormat="1" ht="20.100000000000001" customHeight="1" x14ac:dyDescent="0.25">
      <c r="A95" s="5"/>
      <c r="B95" s="1" t="s">
        <v>409</v>
      </c>
      <c r="C95" s="1" t="s">
        <v>408</v>
      </c>
      <c r="D95" s="1" t="s">
        <v>402</v>
      </c>
      <c r="E95" s="1" t="s">
        <v>412</v>
      </c>
      <c r="F95" s="1" t="s">
        <v>405</v>
      </c>
      <c r="G95" s="1" t="s">
        <v>411</v>
      </c>
      <c r="H95" s="1" t="s">
        <v>410</v>
      </c>
      <c r="I95" s="53" t="s">
        <v>71</v>
      </c>
      <c r="J95" s="1" t="s">
        <v>402</v>
      </c>
      <c r="K95" s="1" t="s">
        <v>449</v>
      </c>
      <c r="L95" s="1" t="s">
        <v>401</v>
      </c>
      <c r="M95" s="1" t="s">
        <v>400</v>
      </c>
      <c r="N95" s="42">
        <v>10000</v>
      </c>
      <c r="O95" s="41"/>
      <c r="P95" s="8" t="str">
        <f t="shared" si="2"/>
        <v>M00139202400000000000</v>
      </c>
      <c r="R95" s="8" t="str">
        <f t="shared" si="3"/>
        <v>3</v>
      </c>
    </row>
    <row r="96" spans="1:18" s="36" customFormat="1" ht="20.100000000000001" customHeight="1" x14ac:dyDescent="0.25">
      <c r="A96" s="5"/>
      <c r="B96" s="1" t="s">
        <v>409</v>
      </c>
      <c r="C96" s="1" t="s">
        <v>408</v>
      </c>
      <c r="D96" s="1" t="s">
        <v>402</v>
      </c>
      <c r="E96" s="1" t="s">
        <v>412</v>
      </c>
      <c r="F96" s="1" t="s">
        <v>405</v>
      </c>
      <c r="G96" s="1" t="s">
        <v>411</v>
      </c>
      <c r="H96" s="1" t="s">
        <v>410</v>
      </c>
      <c r="I96" s="53" t="s">
        <v>22</v>
      </c>
      <c r="J96" s="1" t="s">
        <v>402</v>
      </c>
      <c r="K96" s="1" t="s">
        <v>402</v>
      </c>
      <c r="L96" s="1" t="s">
        <v>401</v>
      </c>
      <c r="M96" s="1" t="s">
        <v>400</v>
      </c>
      <c r="N96" s="42">
        <v>164645</v>
      </c>
      <c r="O96" s="41"/>
      <c r="P96" s="8" t="str">
        <f t="shared" si="2"/>
        <v>M00139801100000000000</v>
      </c>
      <c r="R96" s="8" t="str">
        <f t="shared" si="3"/>
        <v>3</v>
      </c>
    </row>
    <row r="97" spans="1:18" s="36" customFormat="1" ht="20.100000000000001" customHeight="1" x14ac:dyDescent="0.25">
      <c r="A97" s="5"/>
      <c r="B97" s="1" t="s">
        <v>409</v>
      </c>
      <c r="C97" s="1" t="s">
        <v>408</v>
      </c>
      <c r="D97" s="1" t="s">
        <v>407</v>
      </c>
      <c r="E97" s="1" t="s">
        <v>406</v>
      </c>
      <c r="F97" s="1" t="s">
        <v>405</v>
      </c>
      <c r="G97" s="1" t="s">
        <v>404</v>
      </c>
      <c r="H97" s="1" t="s">
        <v>403</v>
      </c>
      <c r="I97" s="53" t="s">
        <v>2</v>
      </c>
      <c r="J97" s="1" t="s">
        <v>402</v>
      </c>
      <c r="K97" s="1" t="s">
        <v>402</v>
      </c>
      <c r="L97" s="1" t="s">
        <v>401</v>
      </c>
      <c r="M97" s="1" t="s">
        <v>400</v>
      </c>
      <c r="N97" s="42">
        <v>23613784</v>
      </c>
      <c r="O97" s="41"/>
      <c r="P97" s="8" t="str">
        <f t="shared" si="2"/>
        <v>E00611301100000000000</v>
      </c>
      <c r="R97" s="8" t="str">
        <f t="shared" si="3"/>
        <v>1</v>
      </c>
    </row>
    <row r="98" spans="1:18" s="36" customFormat="1" ht="20.100000000000001" customHeight="1" x14ac:dyDescent="0.25">
      <c r="A98" s="5"/>
      <c r="B98" s="1" t="s">
        <v>409</v>
      </c>
      <c r="C98" s="1" t="s">
        <v>408</v>
      </c>
      <c r="D98" s="1" t="s">
        <v>407</v>
      </c>
      <c r="E98" s="1" t="s">
        <v>406</v>
      </c>
      <c r="F98" s="1" t="s">
        <v>405</v>
      </c>
      <c r="G98" s="1" t="s">
        <v>404</v>
      </c>
      <c r="H98" s="1" t="s">
        <v>403</v>
      </c>
      <c r="I98" s="53" t="s">
        <v>23</v>
      </c>
      <c r="J98" s="1" t="s">
        <v>402</v>
      </c>
      <c r="K98" s="1" t="s">
        <v>402</v>
      </c>
      <c r="L98" s="1" t="s">
        <v>401</v>
      </c>
      <c r="M98" s="1" t="s">
        <v>400</v>
      </c>
      <c r="N98" s="42">
        <v>2051722</v>
      </c>
      <c r="O98" s="41"/>
      <c r="P98" s="8" t="str">
        <f t="shared" si="2"/>
        <v>E00612101100000000000</v>
      </c>
      <c r="R98" s="8" t="str">
        <f t="shared" si="3"/>
        <v>1</v>
      </c>
    </row>
    <row r="99" spans="1:18" s="36" customFormat="1" ht="20.100000000000001" customHeight="1" x14ac:dyDescent="0.25">
      <c r="A99" s="5"/>
      <c r="B99" s="1" t="s">
        <v>409</v>
      </c>
      <c r="C99" s="1" t="s">
        <v>408</v>
      </c>
      <c r="D99" s="1" t="s">
        <v>407</v>
      </c>
      <c r="E99" s="1" t="s">
        <v>406</v>
      </c>
      <c r="F99" s="1" t="s">
        <v>405</v>
      </c>
      <c r="G99" s="1" t="s">
        <v>404</v>
      </c>
      <c r="H99" s="1" t="s">
        <v>403</v>
      </c>
      <c r="I99" s="53" t="s">
        <v>3</v>
      </c>
      <c r="J99" s="1" t="s">
        <v>402</v>
      </c>
      <c r="K99" s="1" t="s">
        <v>402</v>
      </c>
      <c r="L99" s="1" t="s">
        <v>401</v>
      </c>
      <c r="M99" s="1" t="s">
        <v>400</v>
      </c>
      <c r="N99" s="42">
        <v>476949</v>
      </c>
      <c r="O99" s="41"/>
      <c r="P99" s="8" t="str">
        <f t="shared" si="2"/>
        <v>E00613101100000000000</v>
      </c>
      <c r="R99" s="8" t="str">
        <f t="shared" si="3"/>
        <v>1</v>
      </c>
    </row>
    <row r="100" spans="1:18" s="36" customFormat="1" ht="20.100000000000001" customHeight="1" x14ac:dyDescent="0.25">
      <c r="A100" s="5"/>
      <c r="B100" s="1" t="s">
        <v>409</v>
      </c>
      <c r="C100" s="1" t="s">
        <v>408</v>
      </c>
      <c r="D100" s="1" t="s">
        <v>407</v>
      </c>
      <c r="E100" s="1" t="s">
        <v>406</v>
      </c>
      <c r="F100" s="1" t="s">
        <v>405</v>
      </c>
      <c r="G100" s="1" t="s">
        <v>404</v>
      </c>
      <c r="H100" s="1" t="s">
        <v>403</v>
      </c>
      <c r="I100" s="53" t="s">
        <v>4</v>
      </c>
      <c r="J100" s="1" t="s">
        <v>402</v>
      </c>
      <c r="K100" s="1" t="s">
        <v>402</v>
      </c>
      <c r="L100" s="1" t="s">
        <v>401</v>
      </c>
      <c r="M100" s="1" t="s">
        <v>400</v>
      </c>
      <c r="N100" s="42">
        <v>685139</v>
      </c>
      <c r="O100" s="41"/>
      <c r="P100" s="8" t="str">
        <f t="shared" si="2"/>
        <v>E00613201100000000000</v>
      </c>
      <c r="R100" s="8" t="str">
        <f t="shared" si="3"/>
        <v>1</v>
      </c>
    </row>
    <row r="101" spans="1:18" s="36" customFormat="1" ht="20.100000000000001" customHeight="1" x14ac:dyDescent="0.25">
      <c r="A101" s="5"/>
      <c r="B101" s="1" t="s">
        <v>409</v>
      </c>
      <c r="C101" s="1" t="s">
        <v>408</v>
      </c>
      <c r="D101" s="1" t="s">
        <v>407</v>
      </c>
      <c r="E101" s="1" t="s">
        <v>406</v>
      </c>
      <c r="F101" s="1" t="s">
        <v>405</v>
      </c>
      <c r="G101" s="1" t="s">
        <v>404</v>
      </c>
      <c r="H101" s="1" t="s">
        <v>403</v>
      </c>
      <c r="I101" s="53" t="s">
        <v>5</v>
      </c>
      <c r="J101" s="1" t="s">
        <v>402</v>
      </c>
      <c r="K101" s="1" t="s">
        <v>402</v>
      </c>
      <c r="L101" s="1" t="s">
        <v>401</v>
      </c>
      <c r="M101" s="1" t="s">
        <v>400</v>
      </c>
      <c r="N101" s="42">
        <v>2272483</v>
      </c>
      <c r="O101" s="41"/>
      <c r="P101" s="8" t="str">
        <f t="shared" si="2"/>
        <v>E00613202100000000000</v>
      </c>
      <c r="R101" s="8" t="str">
        <f t="shared" si="3"/>
        <v>1</v>
      </c>
    </row>
    <row r="102" spans="1:18" s="36" customFormat="1" ht="20.100000000000001" customHeight="1" x14ac:dyDescent="0.25">
      <c r="A102" s="5"/>
      <c r="B102" s="1" t="s">
        <v>409</v>
      </c>
      <c r="C102" s="1" t="s">
        <v>408</v>
      </c>
      <c r="D102" s="1" t="s">
        <v>407</v>
      </c>
      <c r="E102" s="1" t="s">
        <v>406</v>
      </c>
      <c r="F102" s="1" t="s">
        <v>405</v>
      </c>
      <c r="G102" s="1" t="s">
        <v>404</v>
      </c>
      <c r="H102" s="1" t="s">
        <v>403</v>
      </c>
      <c r="I102" s="53" t="s">
        <v>6</v>
      </c>
      <c r="J102" s="1" t="s">
        <v>402</v>
      </c>
      <c r="K102" s="1" t="s">
        <v>402</v>
      </c>
      <c r="L102" s="1" t="s">
        <v>401</v>
      </c>
      <c r="M102" s="1" t="s">
        <v>400</v>
      </c>
      <c r="N102" s="42">
        <v>3490943</v>
      </c>
      <c r="O102" s="41"/>
      <c r="P102" s="8" t="str">
        <f t="shared" si="2"/>
        <v>E00614101100000000000</v>
      </c>
      <c r="R102" s="8" t="str">
        <f t="shared" si="3"/>
        <v>1</v>
      </c>
    </row>
    <row r="103" spans="1:18" s="36" customFormat="1" ht="20.100000000000001" customHeight="1" x14ac:dyDescent="0.25">
      <c r="A103" s="5"/>
      <c r="B103" s="2" t="s">
        <v>409</v>
      </c>
      <c r="C103" s="2" t="s">
        <v>408</v>
      </c>
      <c r="D103" s="2" t="s">
        <v>407</v>
      </c>
      <c r="E103" s="2" t="s">
        <v>406</v>
      </c>
      <c r="F103" s="2" t="s">
        <v>405</v>
      </c>
      <c r="G103" s="2" t="s">
        <v>404</v>
      </c>
      <c r="H103" s="2" t="s">
        <v>403</v>
      </c>
      <c r="I103" s="54" t="s">
        <v>7</v>
      </c>
      <c r="J103" s="2" t="s">
        <v>402</v>
      </c>
      <c r="K103" s="2" t="s">
        <v>402</v>
      </c>
      <c r="L103" s="2" t="s">
        <v>401</v>
      </c>
      <c r="M103" s="2" t="s">
        <v>400</v>
      </c>
      <c r="N103" s="42">
        <v>1188157</v>
      </c>
      <c r="O103" s="41"/>
      <c r="P103" s="8" t="str">
        <f t="shared" si="2"/>
        <v>E00614105100000000000</v>
      </c>
      <c r="R103" s="8" t="str">
        <f t="shared" si="3"/>
        <v>1</v>
      </c>
    </row>
    <row r="104" spans="1:18" s="36" customFormat="1" ht="20.100000000000001" customHeight="1" x14ac:dyDescent="0.25">
      <c r="A104" s="40"/>
      <c r="B104" s="2" t="s">
        <v>409</v>
      </c>
      <c r="C104" s="2" t="s">
        <v>408</v>
      </c>
      <c r="D104" s="2" t="s">
        <v>407</v>
      </c>
      <c r="E104" s="2" t="s">
        <v>406</v>
      </c>
      <c r="F104" s="2" t="s">
        <v>405</v>
      </c>
      <c r="G104" s="2" t="s">
        <v>404</v>
      </c>
      <c r="H104" s="2" t="s">
        <v>403</v>
      </c>
      <c r="I104" s="54" t="s">
        <v>8</v>
      </c>
      <c r="J104" s="2" t="s">
        <v>402</v>
      </c>
      <c r="K104" s="2" t="s">
        <v>402</v>
      </c>
      <c r="L104" s="2" t="s">
        <v>401</v>
      </c>
      <c r="M104" s="2" t="s">
        <v>400</v>
      </c>
      <c r="N104" s="38">
        <v>1233275</v>
      </c>
      <c r="O104" s="37"/>
      <c r="P104" s="8" t="str">
        <f t="shared" si="2"/>
        <v>E00614201100000000000</v>
      </c>
      <c r="R104" s="8" t="str">
        <f t="shared" si="3"/>
        <v>1</v>
      </c>
    </row>
    <row r="105" spans="1:18" s="36" customFormat="1" ht="20.100000000000001" customHeight="1" x14ac:dyDescent="0.25">
      <c r="A105" s="40"/>
      <c r="B105" s="2" t="s">
        <v>409</v>
      </c>
      <c r="C105" s="2" t="s">
        <v>408</v>
      </c>
      <c r="D105" s="2" t="s">
        <v>407</v>
      </c>
      <c r="E105" s="2" t="s">
        <v>406</v>
      </c>
      <c r="F105" s="2" t="s">
        <v>405</v>
      </c>
      <c r="G105" s="2" t="s">
        <v>404</v>
      </c>
      <c r="H105" s="2" t="s">
        <v>403</v>
      </c>
      <c r="I105" s="54" t="s">
        <v>9</v>
      </c>
      <c r="J105" s="2" t="s">
        <v>402</v>
      </c>
      <c r="K105" s="2" t="s">
        <v>402</v>
      </c>
      <c r="L105" s="2" t="s">
        <v>401</v>
      </c>
      <c r="M105" s="2" t="s">
        <v>400</v>
      </c>
      <c r="N105" s="38">
        <v>493313</v>
      </c>
      <c r="O105" s="37"/>
      <c r="P105" s="8" t="str">
        <f t="shared" si="2"/>
        <v>E00614301100000000000</v>
      </c>
      <c r="R105" s="8" t="str">
        <f t="shared" si="3"/>
        <v>1</v>
      </c>
    </row>
    <row r="106" spans="1:18" s="36" customFormat="1" ht="20.100000000000001" customHeight="1" x14ac:dyDescent="0.25">
      <c r="A106" s="40"/>
      <c r="B106" s="2" t="s">
        <v>409</v>
      </c>
      <c r="C106" s="2" t="s">
        <v>408</v>
      </c>
      <c r="D106" s="2" t="s">
        <v>407</v>
      </c>
      <c r="E106" s="2" t="s">
        <v>406</v>
      </c>
      <c r="F106" s="2" t="s">
        <v>405</v>
      </c>
      <c r="G106" s="2" t="s">
        <v>404</v>
      </c>
      <c r="H106" s="2" t="s">
        <v>403</v>
      </c>
      <c r="I106" s="54" t="s">
        <v>445</v>
      </c>
      <c r="J106" s="2" t="s">
        <v>402</v>
      </c>
      <c r="K106" s="2" t="s">
        <v>402</v>
      </c>
      <c r="L106" s="2" t="s">
        <v>401</v>
      </c>
      <c r="M106" s="2" t="s">
        <v>400</v>
      </c>
      <c r="N106" s="38">
        <v>1615600</v>
      </c>
      <c r="O106" s="37"/>
      <c r="P106" s="8" t="str">
        <f t="shared" si="2"/>
        <v>E00614302100000000000</v>
      </c>
      <c r="R106" s="8" t="str">
        <f t="shared" si="3"/>
        <v>1</v>
      </c>
    </row>
    <row r="107" spans="1:18" s="36" customFormat="1" ht="20.100000000000001" customHeight="1" x14ac:dyDescent="0.25">
      <c r="A107" s="40"/>
      <c r="B107" s="2" t="s">
        <v>409</v>
      </c>
      <c r="C107" s="2" t="s">
        <v>408</v>
      </c>
      <c r="D107" s="2" t="s">
        <v>407</v>
      </c>
      <c r="E107" s="2" t="s">
        <v>406</v>
      </c>
      <c r="F107" s="2" t="s">
        <v>405</v>
      </c>
      <c r="G107" s="2" t="s">
        <v>404</v>
      </c>
      <c r="H107" s="2" t="s">
        <v>403</v>
      </c>
      <c r="I107" s="54" t="s">
        <v>10</v>
      </c>
      <c r="J107" s="2" t="s">
        <v>402</v>
      </c>
      <c r="K107" s="2" t="s">
        <v>402</v>
      </c>
      <c r="L107" s="2" t="s">
        <v>401</v>
      </c>
      <c r="M107" s="2" t="s">
        <v>400</v>
      </c>
      <c r="N107" s="38">
        <v>1525588</v>
      </c>
      <c r="O107" s="37"/>
      <c r="P107" s="8" t="str">
        <f t="shared" si="2"/>
        <v>E00614401100000000000</v>
      </c>
      <c r="R107" s="8" t="str">
        <f t="shared" si="3"/>
        <v>1</v>
      </c>
    </row>
    <row r="108" spans="1:18" s="36" customFormat="1" ht="20.100000000000001" customHeight="1" x14ac:dyDescent="0.25">
      <c r="A108" s="40"/>
      <c r="B108" s="2" t="s">
        <v>409</v>
      </c>
      <c r="C108" s="2" t="s">
        <v>408</v>
      </c>
      <c r="D108" s="2" t="s">
        <v>407</v>
      </c>
      <c r="E108" s="2" t="s">
        <v>406</v>
      </c>
      <c r="F108" s="2" t="s">
        <v>405</v>
      </c>
      <c r="G108" s="2" t="s">
        <v>404</v>
      </c>
      <c r="H108" s="2" t="s">
        <v>403</v>
      </c>
      <c r="I108" s="54" t="s">
        <v>11</v>
      </c>
      <c r="J108" s="2" t="s">
        <v>402</v>
      </c>
      <c r="K108" s="2" t="s">
        <v>402</v>
      </c>
      <c r="L108" s="2" t="s">
        <v>401</v>
      </c>
      <c r="M108" s="2" t="s">
        <v>400</v>
      </c>
      <c r="N108" s="38">
        <v>4027738</v>
      </c>
      <c r="O108" s="37"/>
      <c r="P108" s="8" t="str">
        <f t="shared" si="2"/>
        <v>E00614403100000000000</v>
      </c>
      <c r="R108" s="8" t="str">
        <f t="shared" si="3"/>
        <v>1</v>
      </c>
    </row>
    <row r="109" spans="1:18" s="36" customFormat="1" ht="20.100000000000001" customHeight="1" x14ac:dyDescent="0.25">
      <c r="A109" s="40"/>
      <c r="B109" s="2" t="s">
        <v>409</v>
      </c>
      <c r="C109" s="2" t="s">
        <v>408</v>
      </c>
      <c r="D109" s="2" t="s">
        <v>407</v>
      </c>
      <c r="E109" s="2" t="s">
        <v>406</v>
      </c>
      <c r="F109" s="2" t="s">
        <v>405</v>
      </c>
      <c r="G109" s="2" t="s">
        <v>404</v>
      </c>
      <c r="H109" s="2" t="s">
        <v>403</v>
      </c>
      <c r="I109" s="54" t="s">
        <v>12</v>
      </c>
      <c r="J109" s="2" t="s">
        <v>402</v>
      </c>
      <c r="K109" s="2" t="s">
        <v>402</v>
      </c>
      <c r="L109" s="2" t="s">
        <v>401</v>
      </c>
      <c r="M109" s="2" t="s">
        <v>400</v>
      </c>
      <c r="N109" s="38">
        <v>12480947</v>
      </c>
      <c r="O109" s="37"/>
      <c r="P109" s="8" t="str">
        <f t="shared" si="2"/>
        <v>E00614404100000000000</v>
      </c>
      <c r="R109" s="8" t="str">
        <f t="shared" si="3"/>
        <v>1</v>
      </c>
    </row>
    <row r="110" spans="1:18" s="36" customFormat="1" ht="20.100000000000001" customHeight="1" x14ac:dyDescent="0.25">
      <c r="A110" s="40"/>
      <c r="B110" s="2" t="s">
        <v>409</v>
      </c>
      <c r="C110" s="2" t="s">
        <v>408</v>
      </c>
      <c r="D110" s="2" t="s">
        <v>407</v>
      </c>
      <c r="E110" s="2" t="s">
        <v>406</v>
      </c>
      <c r="F110" s="2" t="s">
        <v>405</v>
      </c>
      <c r="G110" s="2" t="s">
        <v>404</v>
      </c>
      <c r="H110" s="2" t="s">
        <v>403</v>
      </c>
      <c r="I110" s="54" t="s">
        <v>13</v>
      </c>
      <c r="J110" s="2" t="s">
        <v>402</v>
      </c>
      <c r="K110" s="2" t="s">
        <v>402</v>
      </c>
      <c r="L110" s="2" t="s">
        <v>401</v>
      </c>
      <c r="M110" s="2" t="s">
        <v>400</v>
      </c>
      <c r="N110" s="38">
        <v>60950</v>
      </c>
      <c r="O110" s="37"/>
      <c r="P110" s="8" t="str">
        <f t="shared" si="2"/>
        <v>E00614405100000000000</v>
      </c>
      <c r="R110" s="8" t="str">
        <f t="shared" si="3"/>
        <v>1</v>
      </c>
    </row>
    <row r="111" spans="1:18" s="36" customFormat="1" ht="20.100000000000001" customHeight="1" x14ac:dyDescent="0.25">
      <c r="A111" s="40"/>
      <c r="B111" s="2" t="s">
        <v>409</v>
      </c>
      <c r="C111" s="2" t="s">
        <v>408</v>
      </c>
      <c r="D111" s="2" t="s">
        <v>407</v>
      </c>
      <c r="E111" s="2" t="s">
        <v>406</v>
      </c>
      <c r="F111" s="2" t="s">
        <v>405</v>
      </c>
      <c r="G111" s="2" t="s">
        <v>404</v>
      </c>
      <c r="H111" s="2" t="s">
        <v>403</v>
      </c>
      <c r="I111" s="54" t="s">
        <v>14</v>
      </c>
      <c r="J111" s="2" t="s">
        <v>402</v>
      </c>
      <c r="K111" s="2" t="s">
        <v>402</v>
      </c>
      <c r="L111" s="2" t="s">
        <v>401</v>
      </c>
      <c r="M111" s="2" t="s">
        <v>400</v>
      </c>
      <c r="N111" s="38">
        <v>70617572</v>
      </c>
      <c r="O111" s="37"/>
      <c r="P111" s="8" t="str">
        <f t="shared" si="2"/>
        <v>E00615402100000000000</v>
      </c>
      <c r="R111" s="8" t="str">
        <f t="shared" si="3"/>
        <v>1</v>
      </c>
    </row>
    <row r="112" spans="1:18" s="36" customFormat="1" ht="20.100000000000001" customHeight="1" x14ac:dyDescent="0.25">
      <c r="A112" s="40"/>
      <c r="B112" s="2" t="s">
        <v>409</v>
      </c>
      <c r="C112" s="2" t="s">
        <v>408</v>
      </c>
      <c r="D112" s="2" t="s">
        <v>407</v>
      </c>
      <c r="E112" s="2" t="s">
        <v>406</v>
      </c>
      <c r="F112" s="2" t="s">
        <v>405</v>
      </c>
      <c r="G112" s="2" t="s">
        <v>404</v>
      </c>
      <c r="H112" s="2" t="s">
        <v>403</v>
      </c>
      <c r="I112" s="54" t="s">
        <v>15</v>
      </c>
      <c r="J112" s="2" t="s">
        <v>402</v>
      </c>
      <c r="K112" s="2" t="s">
        <v>402</v>
      </c>
      <c r="L112" s="2" t="s">
        <v>401</v>
      </c>
      <c r="M112" s="2" t="s">
        <v>400</v>
      </c>
      <c r="N112" s="38">
        <v>1348364</v>
      </c>
      <c r="O112" s="37"/>
      <c r="P112" s="8" t="str">
        <f t="shared" si="2"/>
        <v>E00615403100000000000</v>
      </c>
      <c r="R112" s="8" t="str">
        <f t="shared" si="3"/>
        <v>1</v>
      </c>
    </row>
    <row r="113" spans="1:18" s="36" customFormat="1" ht="20.100000000000001" customHeight="1" x14ac:dyDescent="0.25">
      <c r="A113" s="40"/>
      <c r="B113" s="2" t="s">
        <v>409</v>
      </c>
      <c r="C113" s="2" t="s">
        <v>408</v>
      </c>
      <c r="D113" s="2" t="s">
        <v>407</v>
      </c>
      <c r="E113" s="2" t="s">
        <v>406</v>
      </c>
      <c r="F113" s="2" t="s">
        <v>405</v>
      </c>
      <c r="G113" s="2" t="s">
        <v>404</v>
      </c>
      <c r="H113" s="2" t="s">
        <v>403</v>
      </c>
      <c r="I113" s="54" t="s">
        <v>24</v>
      </c>
      <c r="J113" s="2" t="s">
        <v>402</v>
      </c>
      <c r="K113" s="2" t="s">
        <v>449</v>
      </c>
      <c r="L113" s="2" t="s">
        <v>401</v>
      </c>
      <c r="M113" s="2" t="s">
        <v>400</v>
      </c>
      <c r="N113" s="38">
        <v>3027940</v>
      </c>
      <c r="O113" s="37"/>
      <c r="P113" s="8" t="str">
        <f t="shared" si="2"/>
        <v>E00615901400000000000</v>
      </c>
      <c r="R113" s="8" t="str">
        <f t="shared" si="3"/>
        <v>1</v>
      </c>
    </row>
    <row r="114" spans="1:18" s="36" customFormat="1" ht="20.100000000000001" customHeight="1" x14ac:dyDescent="0.25">
      <c r="A114" s="40"/>
      <c r="B114" s="2" t="s">
        <v>409</v>
      </c>
      <c r="C114" s="2" t="s">
        <v>408</v>
      </c>
      <c r="D114" s="2" t="s">
        <v>407</v>
      </c>
      <c r="E114" s="2" t="s">
        <v>406</v>
      </c>
      <c r="F114" s="2" t="s">
        <v>405</v>
      </c>
      <c r="G114" s="2" t="s">
        <v>404</v>
      </c>
      <c r="H114" s="2" t="s">
        <v>403</v>
      </c>
      <c r="I114" s="54" t="s">
        <v>25</v>
      </c>
      <c r="J114" s="2" t="s">
        <v>402</v>
      </c>
      <c r="K114" s="2" t="s">
        <v>449</v>
      </c>
      <c r="L114" s="2" t="s">
        <v>401</v>
      </c>
      <c r="M114" s="2" t="s">
        <v>400</v>
      </c>
      <c r="N114" s="38">
        <v>470476</v>
      </c>
      <c r="O114" s="37"/>
      <c r="P114" s="8" t="str">
        <f t="shared" si="2"/>
        <v>E00621101400000000000</v>
      </c>
      <c r="R114" s="8" t="str">
        <f t="shared" si="3"/>
        <v>2</v>
      </c>
    </row>
    <row r="115" spans="1:18" s="36" customFormat="1" ht="20.100000000000001" customHeight="1" x14ac:dyDescent="0.25">
      <c r="A115" s="40"/>
      <c r="B115" s="2" t="s">
        <v>409</v>
      </c>
      <c r="C115" s="2" t="s">
        <v>408</v>
      </c>
      <c r="D115" s="2" t="s">
        <v>407</v>
      </c>
      <c r="E115" s="2" t="s">
        <v>406</v>
      </c>
      <c r="F115" s="2" t="s">
        <v>405</v>
      </c>
      <c r="G115" s="2" t="s">
        <v>404</v>
      </c>
      <c r="H115" s="2" t="s">
        <v>403</v>
      </c>
      <c r="I115" s="54" t="s">
        <v>72</v>
      </c>
      <c r="J115" s="2" t="s">
        <v>402</v>
      </c>
      <c r="K115" s="2" t="s">
        <v>449</v>
      </c>
      <c r="L115" s="2" t="s">
        <v>401</v>
      </c>
      <c r="M115" s="2" t="s">
        <v>400</v>
      </c>
      <c r="N115" s="38">
        <v>40000</v>
      </c>
      <c r="O115" s="37"/>
      <c r="P115" s="8" t="str">
        <f t="shared" si="2"/>
        <v>E00621201400000000000</v>
      </c>
      <c r="R115" s="8" t="str">
        <f t="shared" si="3"/>
        <v>2</v>
      </c>
    </row>
    <row r="116" spans="1:18" s="36" customFormat="1" ht="20.100000000000001" customHeight="1" x14ac:dyDescent="0.25">
      <c r="A116" s="40"/>
      <c r="B116" s="2" t="s">
        <v>409</v>
      </c>
      <c r="C116" s="2" t="s">
        <v>408</v>
      </c>
      <c r="D116" s="2" t="s">
        <v>407</v>
      </c>
      <c r="E116" s="2" t="s">
        <v>406</v>
      </c>
      <c r="F116" s="2" t="s">
        <v>405</v>
      </c>
      <c r="G116" s="2" t="s">
        <v>404</v>
      </c>
      <c r="H116" s="2" t="s">
        <v>403</v>
      </c>
      <c r="I116" s="54" t="s">
        <v>26</v>
      </c>
      <c r="J116" s="2" t="s">
        <v>402</v>
      </c>
      <c r="K116" s="2" t="s">
        <v>449</v>
      </c>
      <c r="L116" s="2" t="s">
        <v>401</v>
      </c>
      <c r="M116" s="2" t="s">
        <v>400</v>
      </c>
      <c r="N116" s="38">
        <v>708400</v>
      </c>
      <c r="O116" s="37"/>
      <c r="P116" s="8" t="str">
        <f t="shared" si="2"/>
        <v>E00621401400000000000</v>
      </c>
      <c r="R116" s="8" t="str">
        <f t="shared" si="3"/>
        <v>2</v>
      </c>
    </row>
    <row r="117" spans="1:18" s="36" customFormat="1" ht="20.100000000000001" customHeight="1" x14ac:dyDescent="0.25">
      <c r="A117" s="40"/>
      <c r="B117" s="2" t="s">
        <v>409</v>
      </c>
      <c r="C117" s="2" t="s">
        <v>408</v>
      </c>
      <c r="D117" s="2" t="s">
        <v>407</v>
      </c>
      <c r="E117" s="2" t="s">
        <v>406</v>
      </c>
      <c r="F117" s="2" t="s">
        <v>405</v>
      </c>
      <c r="G117" s="2" t="s">
        <v>404</v>
      </c>
      <c r="H117" s="2" t="s">
        <v>403</v>
      </c>
      <c r="I117" s="54" t="s">
        <v>49</v>
      </c>
      <c r="J117" s="2" t="s">
        <v>402</v>
      </c>
      <c r="K117" s="2" t="s">
        <v>449</v>
      </c>
      <c r="L117" s="2" t="s">
        <v>401</v>
      </c>
      <c r="M117" s="2" t="s">
        <v>400</v>
      </c>
      <c r="N117" s="38">
        <v>38000</v>
      </c>
      <c r="O117" s="37"/>
      <c r="P117" s="8" t="str">
        <f t="shared" si="2"/>
        <v>E00621501400000000000</v>
      </c>
      <c r="R117" s="8" t="str">
        <f t="shared" si="3"/>
        <v>2</v>
      </c>
    </row>
    <row r="118" spans="1:18" s="36" customFormat="1" ht="20.100000000000001" customHeight="1" x14ac:dyDescent="0.25">
      <c r="A118" s="40"/>
      <c r="B118" s="2" t="s">
        <v>409</v>
      </c>
      <c r="C118" s="2" t="s">
        <v>408</v>
      </c>
      <c r="D118" s="2" t="s">
        <v>407</v>
      </c>
      <c r="E118" s="2" t="s">
        <v>406</v>
      </c>
      <c r="F118" s="2" t="s">
        <v>405</v>
      </c>
      <c r="G118" s="2" t="s">
        <v>404</v>
      </c>
      <c r="H118" s="2" t="s">
        <v>403</v>
      </c>
      <c r="I118" s="54" t="s">
        <v>73</v>
      </c>
      <c r="J118" s="2" t="s">
        <v>402</v>
      </c>
      <c r="K118" s="2" t="s">
        <v>449</v>
      </c>
      <c r="L118" s="2" t="s">
        <v>401</v>
      </c>
      <c r="M118" s="2" t="s">
        <v>400</v>
      </c>
      <c r="N118" s="38">
        <v>800000</v>
      </c>
      <c r="O118" s="37"/>
      <c r="P118" s="8" t="str">
        <f t="shared" si="2"/>
        <v>E00621502400000000000</v>
      </c>
      <c r="R118" s="8" t="str">
        <f t="shared" si="3"/>
        <v>2</v>
      </c>
    </row>
    <row r="119" spans="1:18" s="36" customFormat="1" ht="20.100000000000001" customHeight="1" x14ac:dyDescent="0.25">
      <c r="A119" s="40"/>
      <c r="B119" s="2" t="s">
        <v>409</v>
      </c>
      <c r="C119" s="2" t="s">
        <v>408</v>
      </c>
      <c r="D119" s="2" t="s">
        <v>407</v>
      </c>
      <c r="E119" s="2" t="s">
        <v>406</v>
      </c>
      <c r="F119" s="2" t="s">
        <v>405</v>
      </c>
      <c r="G119" s="2" t="s">
        <v>404</v>
      </c>
      <c r="H119" s="2" t="s">
        <v>403</v>
      </c>
      <c r="I119" s="54" t="s">
        <v>74</v>
      </c>
      <c r="J119" s="2" t="s">
        <v>402</v>
      </c>
      <c r="K119" s="2" t="s">
        <v>449</v>
      </c>
      <c r="L119" s="2" t="s">
        <v>401</v>
      </c>
      <c r="M119" s="2" t="s">
        <v>400</v>
      </c>
      <c r="N119" s="38">
        <v>141000</v>
      </c>
      <c r="O119" s="37"/>
      <c r="P119" s="8" t="str">
        <f t="shared" si="2"/>
        <v>E00621601400000000000</v>
      </c>
      <c r="R119" s="8" t="str">
        <f t="shared" si="3"/>
        <v>2</v>
      </c>
    </row>
    <row r="120" spans="1:18" s="36" customFormat="1" ht="20.100000000000001" customHeight="1" x14ac:dyDescent="0.25">
      <c r="A120" s="40"/>
      <c r="B120" s="2" t="s">
        <v>409</v>
      </c>
      <c r="C120" s="2" t="s">
        <v>408</v>
      </c>
      <c r="D120" s="2" t="s">
        <v>407</v>
      </c>
      <c r="E120" s="2" t="s">
        <v>406</v>
      </c>
      <c r="F120" s="2" t="s">
        <v>405</v>
      </c>
      <c r="G120" s="2" t="s">
        <v>404</v>
      </c>
      <c r="H120" s="2" t="s">
        <v>403</v>
      </c>
      <c r="I120" s="54" t="s">
        <v>16</v>
      </c>
      <c r="J120" s="2" t="s">
        <v>402</v>
      </c>
      <c r="K120" s="2" t="s">
        <v>449</v>
      </c>
      <c r="L120" s="2" t="s">
        <v>401</v>
      </c>
      <c r="M120" s="2" t="s">
        <v>400</v>
      </c>
      <c r="N120" s="38">
        <v>800000</v>
      </c>
      <c r="O120" s="37"/>
      <c r="P120" s="8" t="str">
        <f t="shared" si="2"/>
        <v>E00622104400000000000</v>
      </c>
      <c r="R120" s="8" t="str">
        <f t="shared" si="3"/>
        <v>2</v>
      </c>
    </row>
    <row r="121" spans="1:18" s="36" customFormat="1" ht="20.100000000000001" customHeight="1" x14ac:dyDescent="0.25">
      <c r="A121" s="40"/>
      <c r="B121" s="2" t="s">
        <v>409</v>
      </c>
      <c r="C121" s="2" t="s">
        <v>408</v>
      </c>
      <c r="D121" s="2" t="s">
        <v>407</v>
      </c>
      <c r="E121" s="2" t="s">
        <v>406</v>
      </c>
      <c r="F121" s="2" t="s">
        <v>405</v>
      </c>
      <c r="G121" s="2" t="s">
        <v>404</v>
      </c>
      <c r="H121" s="2" t="s">
        <v>403</v>
      </c>
      <c r="I121" s="54" t="s">
        <v>63</v>
      </c>
      <c r="J121" s="2" t="s">
        <v>402</v>
      </c>
      <c r="K121" s="2" t="s">
        <v>449</v>
      </c>
      <c r="L121" s="2" t="s">
        <v>401</v>
      </c>
      <c r="M121" s="2" t="s">
        <v>400</v>
      </c>
      <c r="N121" s="38">
        <v>81000</v>
      </c>
      <c r="O121" s="37"/>
      <c r="P121" s="8" t="str">
        <f t="shared" si="2"/>
        <v>E00622106400000000000</v>
      </c>
      <c r="R121" s="8" t="str">
        <f t="shared" si="3"/>
        <v>2</v>
      </c>
    </row>
    <row r="122" spans="1:18" s="36" customFormat="1" ht="20.100000000000001" customHeight="1" x14ac:dyDescent="0.25">
      <c r="A122" s="40"/>
      <c r="B122" s="2" t="s">
        <v>409</v>
      </c>
      <c r="C122" s="2" t="s">
        <v>408</v>
      </c>
      <c r="D122" s="2" t="s">
        <v>407</v>
      </c>
      <c r="E122" s="2" t="s">
        <v>406</v>
      </c>
      <c r="F122" s="2" t="s">
        <v>405</v>
      </c>
      <c r="G122" s="2" t="s">
        <v>404</v>
      </c>
      <c r="H122" s="2" t="s">
        <v>403</v>
      </c>
      <c r="I122" s="54" t="s">
        <v>75</v>
      </c>
      <c r="J122" s="2" t="s">
        <v>402</v>
      </c>
      <c r="K122" s="2" t="s">
        <v>449</v>
      </c>
      <c r="L122" s="2" t="s">
        <v>401</v>
      </c>
      <c r="M122" s="2" t="s">
        <v>400</v>
      </c>
      <c r="N122" s="38">
        <v>23000</v>
      </c>
      <c r="O122" s="37"/>
      <c r="P122" s="8" t="str">
        <f t="shared" si="2"/>
        <v>E00622301400000000000</v>
      </c>
      <c r="R122" s="8" t="str">
        <f t="shared" si="3"/>
        <v>2</v>
      </c>
    </row>
    <row r="123" spans="1:18" s="36" customFormat="1" ht="20.100000000000001" customHeight="1" x14ac:dyDescent="0.25">
      <c r="A123" s="40"/>
      <c r="B123" s="2" t="s">
        <v>409</v>
      </c>
      <c r="C123" s="2" t="s">
        <v>408</v>
      </c>
      <c r="D123" s="2" t="s">
        <v>407</v>
      </c>
      <c r="E123" s="2" t="s">
        <v>406</v>
      </c>
      <c r="F123" s="2" t="s">
        <v>405</v>
      </c>
      <c r="G123" s="2" t="s">
        <v>404</v>
      </c>
      <c r="H123" s="2" t="s">
        <v>403</v>
      </c>
      <c r="I123" s="54" t="s">
        <v>76</v>
      </c>
      <c r="J123" s="2" t="s">
        <v>402</v>
      </c>
      <c r="K123" s="2" t="s">
        <v>449</v>
      </c>
      <c r="L123" s="2" t="s">
        <v>401</v>
      </c>
      <c r="M123" s="2" t="s">
        <v>400</v>
      </c>
      <c r="N123" s="38">
        <v>10000</v>
      </c>
      <c r="O123" s="37"/>
      <c r="P123" s="8" t="str">
        <f t="shared" si="2"/>
        <v>E00624101400000000000</v>
      </c>
      <c r="R123" s="8" t="str">
        <f t="shared" si="3"/>
        <v>2</v>
      </c>
    </row>
    <row r="124" spans="1:18" s="36" customFormat="1" ht="20.100000000000001" customHeight="1" x14ac:dyDescent="0.25">
      <c r="A124" s="40"/>
      <c r="B124" s="2" t="s">
        <v>409</v>
      </c>
      <c r="C124" s="2" t="s">
        <v>408</v>
      </c>
      <c r="D124" s="2" t="s">
        <v>407</v>
      </c>
      <c r="E124" s="2" t="s">
        <v>406</v>
      </c>
      <c r="F124" s="2" t="s">
        <v>405</v>
      </c>
      <c r="G124" s="2" t="s">
        <v>404</v>
      </c>
      <c r="H124" s="2" t="s">
        <v>403</v>
      </c>
      <c r="I124" s="54" t="s">
        <v>77</v>
      </c>
      <c r="J124" s="2" t="s">
        <v>402</v>
      </c>
      <c r="K124" s="2" t="s">
        <v>449</v>
      </c>
      <c r="L124" s="2" t="s">
        <v>401</v>
      </c>
      <c r="M124" s="2" t="s">
        <v>400</v>
      </c>
      <c r="N124" s="38">
        <v>10000</v>
      </c>
      <c r="O124" s="37"/>
      <c r="P124" s="8" t="str">
        <f t="shared" si="2"/>
        <v>E00624201400000000000</v>
      </c>
      <c r="R124" s="8" t="str">
        <f t="shared" si="3"/>
        <v>2</v>
      </c>
    </row>
    <row r="125" spans="1:18" s="36" customFormat="1" ht="20.100000000000001" customHeight="1" x14ac:dyDescent="0.25">
      <c r="A125" s="40"/>
      <c r="B125" s="2" t="s">
        <v>409</v>
      </c>
      <c r="C125" s="2" t="s">
        <v>408</v>
      </c>
      <c r="D125" s="2" t="s">
        <v>407</v>
      </c>
      <c r="E125" s="2" t="s">
        <v>406</v>
      </c>
      <c r="F125" s="2" t="s">
        <v>405</v>
      </c>
      <c r="G125" s="2" t="s">
        <v>404</v>
      </c>
      <c r="H125" s="2" t="s">
        <v>403</v>
      </c>
      <c r="I125" s="54" t="s">
        <v>80</v>
      </c>
      <c r="J125" s="2" t="s">
        <v>402</v>
      </c>
      <c r="K125" s="2" t="s">
        <v>449</v>
      </c>
      <c r="L125" s="2" t="s">
        <v>401</v>
      </c>
      <c r="M125" s="2" t="s">
        <v>400</v>
      </c>
      <c r="N125" s="38">
        <v>16000</v>
      </c>
      <c r="O125" s="37"/>
      <c r="P125" s="8" t="str">
        <f t="shared" si="2"/>
        <v>E00624501400000000000</v>
      </c>
      <c r="R125" s="8" t="str">
        <f t="shared" si="3"/>
        <v>2</v>
      </c>
    </row>
    <row r="126" spans="1:18" s="36" customFormat="1" ht="20.100000000000001" customHeight="1" x14ac:dyDescent="0.25">
      <c r="A126" s="40"/>
      <c r="B126" s="2" t="s">
        <v>409</v>
      </c>
      <c r="C126" s="2" t="s">
        <v>408</v>
      </c>
      <c r="D126" s="2" t="s">
        <v>407</v>
      </c>
      <c r="E126" s="2" t="s">
        <v>406</v>
      </c>
      <c r="F126" s="2" t="s">
        <v>405</v>
      </c>
      <c r="G126" s="2" t="s">
        <v>404</v>
      </c>
      <c r="H126" s="2" t="s">
        <v>403</v>
      </c>
      <c r="I126" s="54" t="s">
        <v>27</v>
      </c>
      <c r="J126" s="2" t="s">
        <v>402</v>
      </c>
      <c r="K126" s="2" t="s">
        <v>402</v>
      </c>
      <c r="L126" s="2" t="s">
        <v>401</v>
      </c>
      <c r="M126" s="2" t="s">
        <v>400</v>
      </c>
      <c r="N126" s="38">
        <v>350000</v>
      </c>
      <c r="O126" s="37"/>
      <c r="P126" s="8" t="str">
        <f t="shared" si="2"/>
        <v>E00624601100000000000</v>
      </c>
      <c r="R126" s="8" t="str">
        <f t="shared" si="3"/>
        <v>2</v>
      </c>
    </row>
    <row r="127" spans="1:18" s="36" customFormat="1" ht="20.100000000000001" customHeight="1" x14ac:dyDescent="0.25">
      <c r="A127" s="40"/>
      <c r="B127" s="2" t="s">
        <v>409</v>
      </c>
      <c r="C127" s="2" t="s">
        <v>408</v>
      </c>
      <c r="D127" s="2" t="s">
        <v>407</v>
      </c>
      <c r="E127" s="2" t="s">
        <v>406</v>
      </c>
      <c r="F127" s="2" t="s">
        <v>405</v>
      </c>
      <c r="G127" s="2" t="s">
        <v>404</v>
      </c>
      <c r="H127" s="2" t="s">
        <v>403</v>
      </c>
      <c r="I127" s="54" t="s">
        <v>27</v>
      </c>
      <c r="J127" s="2" t="s">
        <v>402</v>
      </c>
      <c r="K127" s="2" t="s">
        <v>449</v>
      </c>
      <c r="L127" s="2" t="s">
        <v>401</v>
      </c>
      <c r="M127" s="2" t="s">
        <v>400</v>
      </c>
      <c r="N127" s="38">
        <v>1000000</v>
      </c>
      <c r="O127" s="37"/>
      <c r="P127" s="8" t="str">
        <f t="shared" si="2"/>
        <v>E00624601400000000000</v>
      </c>
      <c r="R127" s="8" t="str">
        <f t="shared" si="3"/>
        <v>2</v>
      </c>
    </row>
    <row r="128" spans="1:18" s="36" customFormat="1" ht="20.100000000000001" customHeight="1" x14ac:dyDescent="0.25">
      <c r="A128" s="40"/>
      <c r="B128" s="2" t="s">
        <v>409</v>
      </c>
      <c r="C128" s="2" t="s">
        <v>408</v>
      </c>
      <c r="D128" s="2" t="s">
        <v>407</v>
      </c>
      <c r="E128" s="2" t="s">
        <v>406</v>
      </c>
      <c r="F128" s="2" t="s">
        <v>405</v>
      </c>
      <c r="G128" s="2" t="s">
        <v>404</v>
      </c>
      <c r="H128" s="2" t="s">
        <v>403</v>
      </c>
      <c r="I128" s="54" t="s">
        <v>81</v>
      </c>
      <c r="J128" s="2" t="s">
        <v>402</v>
      </c>
      <c r="K128" s="2" t="s">
        <v>449</v>
      </c>
      <c r="L128" s="2" t="s">
        <v>401</v>
      </c>
      <c r="M128" s="2" t="s">
        <v>400</v>
      </c>
      <c r="N128" s="38">
        <v>1000000</v>
      </c>
      <c r="O128" s="37"/>
      <c r="P128" s="8" t="str">
        <f t="shared" si="2"/>
        <v>E00624701400000000000</v>
      </c>
      <c r="R128" s="8" t="str">
        <f t="shared" si="3"/>
        <v>2</v>
      </c>
    </row>
    <row r="129" spans="1:18" s="36" customFormat="1" ht="20.100000000000001" customHeight="1" x14ac:dyDescent="0.25">
      <c r="A129" s="40"/>
      <c r="B129" s="2" t="s">
        <v>409</v>
      </c>
      <c r="C129" s="2" t="s">
        <v>408</v>
      </c>
      <c r="D129" s="2" t="s">
        <v>407</v>
      </c>
      <c r="E129" s="2" t="s">
        <v>406</v>
      </c>
      <c r="F129" s="2" t="s">
        <v>405</v>
      </c>
      <c r="G129" s="2" t="s">
        <v>404</v>
      </c>
      <c r="H129" s="2" t="s">
        <v>403</v>
      </c>
      <c r="I129" s="54" t="s">
        <v>82</v>
      </c>
      <c r="J129" s="2" t="s">
        <v>402</v>
      </c>
      <c r="K129" s="2" t="s">
        <v>449</v>
      </c>
      <c r="L129" s="2" t="s">
        <v>401</v>
      </c>
      <c r="M129" s="2" t="s">
        <v>400</v>
      </c>
      <c r="N129" s="38">
        <v>385000</v>
      </c>
      <c r="O129" s="37"/>
      <c r="P129" s="8" t="str">
        <f t="shared" si="2"/>
        <v>E00624801400000000000</v>
      </c>
      <c r="R129" s="8" t="str">
        <f t="shared" si="3"/>
        <v>2</v>
      </c>
    </row>
    <row r="130" spans="1:18" s="36" customFormat="1" ht="20.100000000000001" customHeight="1" x14ac:dyDescent="0.25">
      <c r="A130" s="40"/>
      <c r="B130" s="2" t="s">
        <v>409</v>
      </c>
      <c r="C130" s="2" t="s">
        <v>408</v>
      </c>
      <c r="D130" s="2" t="s">
        <v>407</v>
      </c>
      <c r="E130" s="2" t="s">
        <v>406</v>
      </c>
      <c r="F130" s="2" t="s">
        <v>405</v>
      </c>
      <c r="G130" s="2" t="s">
        <v>404</v>
      </c>
      <c r="H130" s="2" t="s">
        <v>403</v>
      </c>
      <c r="I130" s="54" t="s">
        <v>83</v>
      </c>
      <c r="J130" s="2" t="s">
        <v>402</v>
      </c>
      <c r="K130" s="2" t="s">
        <v>449</v>
      </c>
      <c r="L130" s="2" t="s">
        <v>401</v>
      </c>
      <c r="M130" s="2" t="s">
        <v>400</v>
      </c>
      <c r="N130" s="38">
        <v>966000</v>
      </c>
      <c r="O130" s="37"/>
      <c r="P130" s="8" t="str">
        <f t="shared" si="2"/>
        <v>E00624901400000000000</v>
      </c>
      <c r="R130" s="8" t="str">
        <f t="shared" si="3"/>
        <v>2</v>
      </c>
    </row>
    <row r="131" spans="1:18" s="36" customFormat="1" ht="20.100000000000001" customHeight="1" x14ac:dyDescent="0.25">
      <c r="A131" s="40"/>
      <c r="B131" s="2" t="s">
        <v>409</v>
      </c>
      <c r="C131" s="2" t="s">
        <v>408</v>
      </c>
      <c r="D131" s="2" t="s">
        <v>407</v>
      </c>
      <c r="E131" s="2" t="s">
        <v>406</v>
      </c>
      <c r="F131" s="2" t="s">
        <v>405</v>
      </c>
      <c r="G131" s="2" t="s">
        <v>404</v>
      </c>
      <c r="H131" s="2" t="s">
        <v>403</v>
      </c>
      <c r="I131" s="54" t="s">
        <v>28</v>
      </c>
      <c r="J131" s="2" t="s">
        <v>402</v>
      </c>
      <c r="K131" s="2" t="s">
        <v>402</v>
      </c>
      <c r="L131" s="2" t="s">
        <v>401</v>
      </c>
      <c r="M131" s="2" t="s">
        <v>400</v>
      </c>
      <c r="N131" s="38">
        <v>3300000</v>
      </c>
      <c r="O131" s="37"/>
      <c r="P131" s="8" t="str">
        <f t="shared" si="2"/>
        <v>E00625101100000000000</v>
      </c>
      <c r="R131" s="8" t="str">
        <f t="shared" si="3"/>
        <v>2</v>
      </c>
    </row>
    <row r="132" spans="1:18" s="36" customFormat="1" ht="20.100000000000001" customHeight="1" x14ac:dyDescent="0.25">
      <c r="A132" s="40"/>
      <c r="B132" s="2" t="s">
        <v>409</v>
      </c>
      <c r="C132" s="2" t="s">
        <v>408</v>
      </c>
      <c r="D132" s="2" t="s">
        <v>407</v>
      </c>
      <c r="E132" s="2" t="s">
        <v>406</v>
      </c>
      <c r="F132" s="2" t="s">
        <v>405</v>
      </c>
      <c r="G132" s="2" t="s">
        <v>404</v>
      </c>
      <c r="H132" s="2" t="s">
        <v>403</v>
      </c>
      <c r="I132" s="54" t="s">
        <v>84</v>
      </c>
      <c r="J132" s="2" t="s">
        <v>402</v>
      </c>
      <c r="K132" s="2" t="s">
        <v>449</v>
      </c>
      <c r="L132" s="2" t="s">
        <v>401</v>
      </c>
      <c r="M132" s="2" t="s">
        <v>400</v>
      </c>
      <c r="N132" s="38">
        <v>50000</v>
      </c>
      <c r="O132" s="37"/>
      <c r="P132" s="8" t="str">
        <f t="shared" si="2"/>
        <v>E00625301400000000000</v>
      </c>
      <c r="R132" s="8" t="str">
        <f t="shared" si="3"/>
        <v>2</v>
      </c>
    </row>
    <row r="133" spans="1:18" s="36" customFormat="1" ht="20.100000000000001" customHeight="1" x14ac:dyDescent="0.25">
      <c r="A133" s="40"/>
      <c r="B133" s="2" t="s">
        <v>409</v>
      </c>
      <c r="C133" s="2" t="s">
        <v>408</v>
      </c>
      <c r="D133" s="2" t="s">
        <v>407</v>
      </c>
      <c r="E133" s="2" t="s">
        <v>406</v>
      </c>
      <c r="F133" s="2" t="s">
        <v>405</v>
      </c>
      <c r="G133" s="2" t="s">
        <v>404</v>
      </c>
      <c r="H133" s="2" t="s">
        <v>403</v>
      </c>
      <c r="I133" s="54" t="s">
        <v>85</v>
      </c>
      <c r="J133" s="2" t="s">
        <v>402</v>
      </c>
      <c r="K133" s="2" t="s">
        <v>449</v>
      </c>
      <c r="L133" s="2" t="s">
        <v>401</v>
      </c>
      <c r="M133" s="2" t="s">
        <v>400</v>
      </c>
      <c r="N133" s="38">
        <v>20000</v>
      </c>
      <c r="O133" s="37"/>
      <c r="P133" s="8" t="str">
        <f t="shared" si="2"/>
        <v>E00625401400000000000</v>
      </c>
      <c r="R133" s="8" t="str">
        <f t="shared" si="3"/>
        <v>2</v>
      </c>
    </row>
    <row r="134" spans="1:18" s="36" customFormat="1" ht="20.100000000000001" customHeight="1" x14ac:dyDescent="0.25">
      <c r="A134" s="40"/>
      <c r="B134" s="2" t="s">
        <v>409</v>
      </c>
      <c r="C134" s="2" t="s">
        <v>408</v>
      </c>
      <c r="D134" s="2" t="s">
        <v>407</v>
      </c>
      <c r="E134" s="2" t="s">
        <v>406</v>
      </c>
      <c r="F134" s="2" t="s">
        <v>405</v>
      </c>
      <c r="G134" s="2" t="s">
        <v>404</v>
      </c>
      <c r="H134" s="2" t="s">
        <v>403</v>
      </c>
      <c r="I134" s="54" t="s">
        <v>29</v>
      </c>
      <c r="J134" s="2" t="s">
        <v>402</v>
      </c>
      <c r="K134" s="2" t="s">
        <v>449</v>
      </c>
      <c r="L134" s="2" t="s">
        <v>401</v>
      </c>
      <c r="M134" s="2" t="s">
        <v>400</v>
      </c>
      <c r="N134" s="38">
        <v>3000000</v>
      </c>
      <c r="O134" s="37"/>
      <c r="P134" s="8" t="str">
        <f t="shared" si="2"/>
        <v>E00625501400000000000</v>
      </c>
      <c r="R134" s="8" t="str">
        <f t="shared" si="3"/>
        <v>2</v>
      </c>
    </row>
    <row r="135" spans="1:18" s="36" customFormat="1" ht="20.100000000000001" customHeight="1" x14ac:dyDescent="0.25">
      <c r="A135" s="40"/>
      <c r="B135" s="2" t="s">
        <v>409</v>
      </c>
      <c r="C135" s="2" t="s">
        <v>408</v>
      </c>
      <c r="D135" s="2" t="s">
        <v>407</v>
      </c>
      <c r="E135" s="2" t="s">
        <v>406</v>
      </c>
      <c r="F135" s="2" t="s">
        <v>405</v>
      </c>
      <c r="G135" s="2" t="s">
        <v>404</v>
      </c>
      <c r="H135" s="2" t="s">
        <v>403</v>
      </c>
      <c r="I135" s="54" t="s">
        <v>30</v>
      </c>
      <c r="J135" s="2" t="s">
        <v>402</v>
      </c>
      <c r="K135" s="2" t="s">
        <v>449</v>
      </c>
      <c r="L135" s="2" t="s">
        <v>401</v>
      </c>
      <c r="M135" s="2" t="s">
        <v>400</v>
      </c>
      <c r="N135" s="38">
        <v>500000</v>
      </c>
      <c r="O135" s="37"/>
      <c r="P135" s="8" t="str">
        <f t="shared" si="2"/>
        <v>E00625901400000000000</v>
      </c>
      <c r="R135" s="8" t="str">
        <f t="shared" si="3"/>
        <v>2</v>
      </c>
    </row>
    <row r="136" spans="1:18" s="36" customFormat="1" ht="20.100000000000001" customHeight="1" x14ac:dyDescent="0.25">
      <c r="A136" s="40"/>
      <c r="B136" s="2" t="s">
        <v>409</v>
      </c>
      <c r="C136" s="2" t="s">
        <v>408</v>
      </c>
      <c r="D136" s="2" t="s">
        <v>407</v>
      </c>
      <c r="E136" s="2" t="s">
        <v>406</v>
      </c>
      <c r="F136" s="2" t="s">
        <v>405</v>
      </c>
      <c r="G136" s="2" t="s">
        <v>404</v>
      </c>
      <c r="H136" s="2" t="s">
        <v>403</v>
      </c>
      <c r="I136" s="54" t="s">
        <v>17</v>
      </c>
      <c r="J136" s="2" t="s">
        <v>402</v>
      </c>
      <c r="K136" s="2" t="s">
        <v>449</v>
      </c>
      <c r="L136" s="2" t="s">
        <v>401</v>
      </c>
      <c r="M136" s="2" t="s">
        <v>400</v>
      </c>
      <c r="N136" s="38">
        <v>1150000</v>
      </c>
      <c r="O136" s="37"/>
      <c r="P136" s="8" t="str">
        <f t="shared" ref="P136:P199" si="4">+CONCATENATE(H136,I136,K136,M136)</f>
        <v>E00626102400000000000</v>
      </c>
      <c r="R136" s="8" t="str">
        <f t="shared" ref="R136:R199" si="5">+MID(I136,1,1)</f>
        <v>2</v>
      </c>
    </row>
    <row r="137" spans="1:18" s="36" customFormat="1" ht="20.100000000000001" customHeight="1" x14ac:dyDescent="0.25">
      <c r="A137" s="40"/>
      <c r="B137" s="2" t="s">
        <v>409</v>
      </c>
      <c r="C137" s="2" t="s">
        <v>408</v>
      </c>
      <c r="D137" s="2" t="s">
        <v>407</v>
      </c>
      <c r="E137" s="2" t="s">
        <v>406</v>
      </c>
      <c r="F137" s="2" t="s">
        <v>405</v>
      </c>
      <c r="G137" s="2" t="s">
        <v>404</v>
      </c>
      <c r="H137" s="2" t="s">
        <v>403</v>
      </c>
      <c r="I137" s="54" t="s">
        <v>31</v>
      </c>
      <c r="J137" s="2" t="s">
        <v>402</v>
      </c>
      <c r="K137" s="2" t="s">
        <v>449</v>
      </c>
      <c r="L137" s="2" t="s">
        <v>401</v>
      </c>
      <c r="M137" s="2" t="s">
        <v>400</v>
      </c>
      <c r="N137" s="38">
        <v>500000</v>
      </c>
      <c r="O137" s="37"/>
      <c r="P137" s="8" t="str">
        <f t="shared" si="4"/>
        <v>E00626105400000000000</v>
      </c>
      <c r="R137" s="8" t="str">
        <f t="shared" si="5"/>
        <v>2</v>
      </c>
    </row>
    <row r="138" spans="1:18" s="36" customFormat="1" ht="20.100000000000001" customHeight="1" x14ac:dyDescent="0.25">
      <c r="A138" s="40"/>
      <c r="B138" s="2" t="s">
        <v>409</v>
      </c>
      <c r="C138" s="2" t="s">
        <v>408</v>
      </c>
      <c r="D138" s="2" t="s">
        <v>407</v>
      </c>
      <c r="E138" s="2" t="s">
        <v>406</v>
      </c>
      <c r="F138" s="2" t="s">
        <v>405</v>
      </c>
      <c r="G138" s="2" t="s">
        <v>404</v>
      </c>
      <c r="H138" s="2" t="s">
        <v>403</v>
      </c>
      <c r="I138" s="54" t="s">
        <v>87</v>
      </c>
      <c r="J138" s="2" t="s">
        <v>402</v>
      </c>
      <c r="K138" s="2" t="s">
        <v>449</v>
      </c>
      <c r="L138" s="2" t="s">
        <v>401</v>
      </c>
      <c r="M138" s="2" t="s">
        <v>400</v>
      </c>
      <c r="N138" s="38">
        <v>200000</v>
      </c>
      <c r="O138" s="37"/>
      <c r="P138" s="8" t="str">
        <f t="shared" si="4"/>
        <v>E00627101400000000000</v>
      </c>
      <c r="R138" s="8" t="str">
        <f t="shared" si="5"/>
        <v>2</v>
      </c>
    </row>
    <row r="139" spans="1:18" s="36" customFormat="1" ht="20.100000000000001" customHeight="1" x14ac:dyDescent="0.25">
      <c r="A139" s="40"/>
      <c r="B139" s="2" t="s">
        <v>409</v>
      </c>
      <c r="C139" s="2" t="s">
        <v>408</v>
      </c>
      <c r="D139" s="2" t="s">
        <v>407</v>
      </c>
      <c r="E139" s="2" t="s">
        <v>406</v>
      </c>
      <c r="F139" s="2" t="s">
        <v>405</v>
      </c>
      <c r="G139" s="2" t="s">
        <v>404</v>
      </c>
      <c r="H139" s="2" t="s">
        <v>403</v>
      </c>
      <c r="I139" s="54" t="s">
        <v>88</v>
      </c>
      <c r="J139" s="2" t="s">
        <v>402</v>
      </c>
      <c r="K139" s="2" t="s">
        <v>449</v>
      </c>
      <c r="L139" s="2" t="s">
        <v>401</v>
      </c>
      <c r="M139" s="2" t="s">
        <v>400</v>
      </c>
      <c r="N139" s="38">
        <v>400000</v>
      </c>
      <c r="O139" s="37"/>
      <c r="P139" s="8" t="str">
        <f t="shared" si="4"/>
        <v>E00627201400000000000</v>
      </c>
      <c r="R139" s="8" t="str">
        <f t="shared" si="5"/>
        <v>2</v>
      </c>
    </row>
    <row r="140" spans="1:18" s="36" customFormat="1" ht="20.100000000000001" customHeight="1" x14ac:dyDescent="0.25">
      <c r="A140" s="40"/>
      <c r="B140" s="2" t="s">
        <v>409</v>
      </c>
      <c r="C140" s="2" t="s">
        <v>408</v>
      </c>
      <c r="D140" s="2" t="s">
        <v>407</v>
      </c>
      <c r="E140" s="2" t="s">
        <v>406</v>
      </c>
      <c r="F140" s="2" t="s">
        <v>405</v>
      </c>
      <c r="G140" s="2" t="s">
        <v>404</v>
      </c>
      <c r="H140" s="2" t="s">
        <v>403</v>
      </c>
      <c r="I140" s="54" t="s">
        <v>64</v>
      </c>
      <c r="J140" s="2" t="s">
        <v>402</v>
      </c>
      <c r="K140" s="2" t="s">
        <v>449</v>
      </c>
      <c r="L140" s="2" t="s">
        <v>401</v>
      </c>
      <c r="M140" s="2" t="s">
        <v>400</v>
      </c>
      <c r="N140" s="38">
        <v>51000</v>
      </c>
      <c r="O140" s="37"/>
      <c r="P140" s="8" t="str">
        <f t="shared" si="4"/>
        <v>E00627301400000000000</v>
      </c>
      <c r="R140" s="8" t="str">
        <f t="shared" si="5"/>
        <v>2</v>
      </c>
    </row>
    <row r="141" spans="1:18" s="36" customFormat="1" ht="20.100000000000001" customHeight="1" x14ac:dyDescent="0.25">
      <c r="A141" s="40"/>
      <c r="B141" s="2" t="s">
        <v>409</v>
      </c>
      <c r="C141" s="2" t="s">
        <v>408</v>
      </c>
      <c r="D141" s="2" t="s">
        <v>407</v>
      </c>
      <c r="E141" s="2" t="s">
        <v>406</v>
      </c>
      <c r="F141" s="2" t="s">
        <v>405</v>
      </c>
      <c r="G141" s="2" t="s">
        <v>404</v>
      </c>
      <c r="H141" s="2" t="s">
        <v>403</v>
      </c>
      <c r="I141" s="54" t="s">
        <v>451</v>
      </c>
      <c r="J141" s="2" t="s">
        <v>402</v>
      </c>
      <c r="K141" s="2" t="s">
        <v>449</v>
      </c>
      <c r="L141" s="2" t="s">
        <v>401</v>
      </c>
      <c r="M141" s="2" t="s">
        <v>400</v>
      </c>
      <c r="N141" s="38">
        <v>4000</v>
      </c>
      <c r="O141" s="37"/>
      <c r="P141" s="8" t="str">
        <f t="shared" si="4"/>
        <v>E00627401400000000000</v>
      </c>
      <c r="R141" s="8" t="str">
        <f t="shared" si="5"/>
        <v>2</v>
      </c>
    </row>
    <row r="142" spans="1:18" s="36" customFormat="1" ht="20.100000000000001" customHeight="1" x14ac:dyDescent="0.25">
      <c r="A142" s="40"/>
      <c r="B142" s="2" t="s">
        <v>409</v>
      </c>
      <c r="C142" s="2" t="s">
        <v>408</v>
      </c>
      <c r="D142" s="2" t="s">
        <v>407</v>
      </c>
      <c r="E142" s="2" t="s">
        <v>406</v>
      </c>
      <c r="F142" s="2" t="s">
        <v>405</v>
      </c>
      <c r="G142" s="2" t="s">
        <v>404</v>
      </c>
      <c r="H142" s="2" t="s">
        <v>403</v>
      </c>
      <c r="I142" s="54" t="s">
        <v>32</v>
      </c>
      <c r="J142" s="2" t="s">
        <v>402</v>
      </c>
      <c r="K142" s="2" t="s">
        <v>449</v>
      </c>
      <c r="L142" s="2" t="s">
        <v>401</v>
      </c>
      <c r="M142" s="2" t="s">
        <v>400</v>
      </c>
      <c r="N142" s="38">
        <v>700000</v>
      </c>
      <c r="O142" s="37"/>
      <c r="P142" s="8" t="str">
        <f t="shared" si="4"/>
        <v>E00629101400000000000</v>
      </c>
      <c r="R142" s="8" t="str">
        <f t="shared" si="5"/>
        <v>2</v>
      </c>
    </row>
    <row r="143" spans="1:18" s="36" customFormat="1" ht="20.100000000000001" customHeight="1" x14ac:dyDescent="0.25">
      <c r="A143" s="40"/>
      <c r="B143" s="2" t="s">
        <v>409</v>
      </c>
      <c r="C143" s="2" t="s">
        <v>408</v>
      </c>
      <c r="D143" s="2" t="s">
        <v>407</v>
      </c>
      <c r="E143" s="2" t="s">
        <v>406</v>
      </c>
      <c r="F143" s="2" t="s">
        <v>405</v>
      </c>
      <c r="G143" s="2" t="s">
        <v>404</v>
      </c>
      <c r="H143" s="2" t="s">
        <v>403</v>
      </c>
      <c r="I143" s="54" t="s">
        <v>33</v>
      </c>
      <c r="J143" s="2" t="s">
        <v>402</v>
      </c>
      <c r="K143" s="2" t="s">
        <v>449</v>
      </c>
      <c r="L143" s="2" t="s">
        <v>401</v>
      </c>
      <c r="M143" s="2" t="s">
        <v>400</v>
      </c>
      <c r="N143" s="38">
        <v>91000</v>
      </c>
      <c r="O143" s="37"/>
      <c r="P143" s="8" t="str">
        <f t="shared" si="4"/>
        <v>E00629201400000000000</v>
      </c>
      <c r="R143" s="8" t="str">
        <f t="shared" si="5"/>
        <v>2</v>
      </c>
    </row>
    <row r="144" spans="1:18" s="36" customFormat="1" ht="20.100000000000001" customHeight="1" x14ac:dyDescent="0.25">
      <c r="A144" s="40"/>
      <c r="B144" s="2" t="s">
        <v>409</v>
      </c>
      <c r="C144" s="2" t="s">
        <v>408</v>
      </c>
      <c r="D144" s="2" t="s">
        <v>407</v>
      </c>
      <c r="E144" s="2" t="s">
        <v>406</v>
      </c>
      <c r="F144" s="2" t="s">
        <v>405</v>
      </c>
      <c r="G144" s="2" t="s">
        <v>404</v>
      </c>
      <c r="H144" s="2" t="s">
        <v>403</v>
      </c>
      <c r="I144" s="54" t="s">
        <v>34</v>
      </c>
      <c r="J144" s="2" t="s">
        <v>402</v>
      </c>
      <c r="K144" s="2" t="s">
        <v>449</v>
      </c>
      <c r="L144" s="2" t="s">
        <v>401</v>
      </c>
      <c r="M144" s="2" t="s">
        <v>400</v>
      </c>
      <c r="N144" s="38">
        <v>1000000</v>
      </c>
      <c r="O144" s="37"/>
      <c r="P144" s="8" t="str">
        <f t="shared" si="4"/>
        <v>E00629401400000000000</v>
      </c>
      <c r="R144" s="8" t="str">
        <f t="shared" si="5"/>
        <v>2</v>
      </c>
    </row>
    <row r="145" spans="1:18" s="36" customFormat="1" ht="20.100000000000001" customHeight="1" x14ac:dyDescent="0.25">
      <c r="A145" s="40"/>
      <c r="B145" s="2" t="s">
        <v>409</v>
      </c>
      <c r="C145" s="2" t="s">
        <v>408</v>
      </c>
      <c r="D145" s="2" t="s">
        <v>407</v>
      </c>
      <c r="E145" s="2" t="s">
        <v>406</v>
      </c>
      <c r="F145" s="2" t="s">
        <v>405</v>
      </c>
      <c r="G145" s="2" t="s">
        <v>404</v>
      </c>
      <c r="H145" s="2" t="s">
        <v>403</v>
      </c>
      <c r="I145" s="54" t="s">
        <v>35</v>
      </c>
      <c r="J145" s="2" t="s">
        <v>402</v>
      </c>
      <c r="K145" s="2" t="s">
        <v>449</v>
      </c>
      <c r="L145" s="2" t="s">
        <v>401</v>
      </c>
      <c r="M145" s="2" t="s">
        <v>400</v>
      </c>
      <c r="N145" s="38">
        <v>1700000</v>
      </c>
      <c r="O145" s="37"/>
      <c r="P145" s="8" t="str">
        <f t="shared" si="4"/>
        <v>E00629501400000000000</v>
      </c>
      <c r="R145" s="8" t="str">
        <f t="shared" si="5"/>
        <v>2</v>
      </c>
    </row>
    <row r="146" spans="1:18" s="36" customFormat="1" ht="20.100000000000001" customHeight="1" x14ac:dyDescent="0.25">
      <c r="A146" s="40"/>
      <c r="B146" s="2" t="s">
        <v>409</v>
      </c>
      <c r="C146" s="2" t="s">
        <v>408</v>
      </c>
      <c r="D146" s="2" t="s">
        <v>407</v>
      </c>
      <c r="E146" s="2" t="s">
        <v>406</v>
      </c>
      <c r="F146" s="2" t="s">
        <v>405</v>
      </c>
      <c r="G146" s="2" t="s">
        <v>404</v>
      </c>
      <c r="H146" s="2" t="s">
        <v>403</v>
      </c>
      <c r="I146" s="54" t="s">
        <v>89</v>
      </c>
      <c r="J146" s="2" t="s">
        <v>402</v>
      </c>
      <c r="K146" s="2" t="s">
        <v>449</v>
      </c>
      <c r="L146" s="2" t="s">
        <v>401</v>
      </c>
      <c r="M146" s="2" t="s">
        <v>400</v>
      </c>
      <c r="N146" s="38">
        <v>100000</v>
      </c>
      <c r="O146" s="37"/>
      <c r="P146" s="8" t="str">
        <f t="shared" si="4"/>
        <v>E00629601400000000000</v>
      </c>
      <c r="R146" s="8" t="str">
        <f t="shared" si="5"/>
        <v>2</v>
      </c>
    </row>
    <row r="147" spans="1:18" s="36" customFormat="1" ht="20.100000000000001" customHeight="1" x14ac:dyDescent="0.25">
      <c r="A147" s="40"/>
      <c r="B147" s="2" t="s">
        <v>409</v>
      </c>
      <c r="C147" s="2" t="s">
        <v>408</v>
      </c>
      <c r="D147" s="2" t="s">
        <v>407</v>
      </c>
      <c r="E147" s="2" t="s">
        <v>406</v>
      </c>
      <c r="F147" s="2" t="s">
        <v>405</v>
      </c>
      <c r="G147" s="2" t="s">
        <v>404</v>
      </c>
      <c r="H147" s="2" t="s">
        <v>403</v>
      </c>
      <c r="I147" s="54" t="s">
        <v>36</v>
      </c>
      <c r="J147" s="2" t="s">
        <v>402</v>
      </c>
      <c r="K147" s="2" t="s">
        <v>449</v>
      </c>
      <c r="L147" s="2" t="s">
        <v>401</v>
      </c>
      <c r="M147" s="2" t="s">
        <v>400</v>
      </c>
      <c r="N147" s="38">
        <v>580000</v>
      </c>
      <c r="O147" s="37"/>
      <c r="P147" s="8" t="str">
        <f t="shared" si="4"/>
        <v>E00629801400000000000</v>
      </c>
      <c r="R147" s="8" t="str">
        <f t="shared" si="5"/>
        <v>2</v>
      </c>
    </row>
    <row r="148" spans="1:18" s="36" customFormat="1" ht="20.100000000000001" customHeight="1" x14ac:dyDescent="0.25">
      <c r="A148" s="40"/>
      <c r="B148" s="2" t="s">
        <v>409</v>
      </c>
      <c r="C148" s="2" t="s">
        <v>408</v>
      </c>
      <c r="D148" s="2" t="s">
        <v>407</v>
      </c>
      <c r="E148" s="2" t="s">
        <v>406</v>
      </c>
      <c r="F148" s="2" t="s">
        <v>405</v>
      </c>
      <c r="G148" s="2" t="s">
        <v>404</v>
      </c>
      <c r="H148" s="2" t="s">
        <v>403</v>
      </c>
      <c r="I148" s="54" t="s">
        <v>90</v>
      </c>
      <c r="J148" s="2" t="s">
        <v>402</v>
      </c>
      <c r="K148" s="2" t="s">
        <v>402</v>
      </c>
      <c r="L148" s="2" t="s">
        <v>401</v>
      </c>
      <c r="M148" s="2" t="s">
        <v>400</v>
      </c>
      <c r="N148" s="38">
        <v>200000</v>
      </c>
      <c r="O148" s="37"/>
      <c r="P148" s="8" t="str">
        <f t="shared" si="4"/>
        <v>E00629901100000000000</v>
      </c>
      <c r="R148" s="8" t="str">
        <f t="shared" si="5"/>
        <v>2</v>
      </c>
    </row>
    <row r="149" spans="1:18" s="36" customFormat="1" ht="20.100000000000001" customHeight="1" x14ac:dyDescent="0.25">
      <c r="A149" s="40"/>
      <c r="B149" s="2" t="s">
        <v>409</v>
      </c>
      <c r="C149" s="2" t="s">
        <v>408</v>
      </c>
      <c r="D149" s="2" t="s">
        <v>407</v>
      </c>
      <c r="E149" s="2" t="s">
        <v>406</v>
      </c>
      <c r="F149" s="2" t="s">
        <v>405</v>
      </c>
      <c r="G149" s="2" t="s">
        <v>404</v>
      </c>
      <c r="H149" s="2" t="s">
        <v>403</v>
      </c>
      <c r="I149" s="54" t="s">
        <v>90</v>
      </c>
      <c r="J149" s="2" t="s">
        <v>402</v>
      </c>
      <c r="K149" s="2" t="s">
        <v>449</v>
      </c>
      <c r="L149" s="2" t="s">
        <v>401</v>
      </c>
      <c r="M149" s="2" t="s">
        <v>400</v>
      </c>
      <c r="N149" s="38">
        <v>242000</v>
      </c>
      <c r="O149" s="37"/>
      <c r="P149" s="8" t="str">
        <f t="shared" si="4"/>
        <v>E00629901400000000000</v>
      </c>
      <c r="R149" s="8" t="str">
        <f t="shared" si="5"/>
        <v>2</v>
      </c>
    </row>
    <row r="150" spans="1:18" s="36" customFormat="1" ht="20.100000000000001" customHeight="1" x14ac:dyDescent="0.25">
      <c r="A150" s="40"/>
      <c r="B150" s="2" t="s">
        <v>409</v>
      </c>
      <c r="C150" s="2" t="s">
        <v>408</v>
      </c>
      <c r="D150" s="2" t="s">
        <v>407</v>
      </c>
      <c r="E150" s="2" t="s">
        <v>406</v>
      </c>
      <c r="F150" s="2" t="s">
        <v>405</v>
      </c>
      <c r="G150" s="2" t="s">
        <v>404</v>
      </c>
      <c r="H150" s="2" t="s">
        <v>403</v>
      </c>
      <c r="I150" s="54" t="s">
        <v>18</v>
      </c>
      <c r="J150" s="2" t="s">
        <v>402</v>
      </c>
      <c r="K150" s="2" t="s">
        <v>402</v>
      </c>
      <c r="L150" s="2" t="s">
        <v>401</v>
      </c>
      <c r="M150" s="2" t="s">
        <v>400</v>
      </c>
      <c r="N150" s="38">
        <v>17000000</v>
      </c>
      <c r="O150" s="37"/>
      <c r="P150" s="8" t="str">
        <f t="shared" si="4"/>
        <v>E00631101100000000000</v>
      </c>
      <c r="R150" s="8" t="str">
        <f t="shared" si="5"/>
        <v>3</v>
      </c>
    </row>
    <row r="151" spans="1:18" s="36" customFormat="1" ht="20.100000000000001" customHeight="1" x14ac:dyDescent="0.25">
      <c r="A151" s="40"/>
      <c r="B151" s="2" t="s">
        <v>409</v>
      </c>
      <c r="C151" s="2" t="s">
        <v>408</v>
      </c>
      <c r="D151" s="2" t="s">
        <v>407</v>
      </c>
      <c r="E151" s="2" t="s">
        <v>406</v>
      </c>
      <c r="F151" s="2" t="s">
        <v>405</v>
      </c>
      <c r="G151" s="2" t="s">
        <v>404</v>
      </c>
      <c r="H151" s="2" t="s">
        <v>403</v>
      </c>
      <c r="I151" s="54" t="s">
        <v>19</v>
      </c>
      <c r="J151" s="2" t="s">
        <v>402</v>
      </c>
      <c r="K151" s="2" t="s">
        <v>402</v>
      </c>
      <c r="L151" s="2" t="s">
        <v>401</v>
      </c>
      <c r="M151" s="2" t="s">
        <v>400</v>
      </c>
      <c r="N151" s="38">
        <v>7800000</v>
      </c>
      <c r="O151" s="37"/>
      <c r="P151" s="8" t="str">
        <f t="shared" si="4"/>
        <v>E00631201100000000000</v>
      </c>
      <c r="R151" s="8" t="str">
        <f t="shared" si="5"/>
        <v>3</v>
      </c>
    </row>
    <row r="152" spans="1:18" s="36" customFormat="1" ht="20.100000000000001" customHeight="1" x14ac:dyDescent="0.25">
      <c r="A152" s="40"/>
      <c r="B152" s="2" t="s">
        <v>409</v>
      </c>
      <c r="C152" s="2" t="s">
        <v>408</v>
      </c>
      <c r="D152" s="2" t="s">
        <v>407</v>
      </c>
      <c r="E152" s="2" t="s">
        <v>406</v>
      </c>
      <c r="F152" s="2" t="s">
        <v>405</v>
      </c>
      <c r="G152" s="2" t="s">
        <v>404</v>
      </c>
      <c r="H152" s="2" t="s">
        <v>403</v>
      </c>
      <c r="I152" s="54" t="s">
        <v>37</v>
      </c>
      <c r="J152" s="2" t="s">
        <v>402</v>
      </c>
      <c r="K152" s="2" t="s">
        <v>449</v>
      </c>
      <c r="L152" s="2" t="s">
        <v>401</v>
      </c>
      <c r="M152" s="2" t="s">
        <v>400</v>
      </c>
      <c r="N152" s="38">
        <v>1600000</v>
      </c>
      <c r="O152" s="37"/>
      <c r="P152" s="8" t="str">
        <f t="shared" si="4"/>
        <v>E00631301400000000000</v>
      </c>
      <c r="R152" s="8" t="str">
        <f t="shared" si="5"/>
        <v>3</v>
      </c>
    </row>
    <row r="153" spans="1:18" s="36" customFormat="1" ht="20.100000000000001" customHeight="1" x14ac:dyDescent="0.25">
      <c r="A153" s="40"/>
      <c r="B153" s="2" t="s">
        <v>409</v>
      </c>
      <c r="C153" s="2" t="s">
        <v>408</v>
      </c>
      <c r="D153" s="2" t="s">
        <v>407</v>
      </c>
      <c r="E153" s="2" t="s">
        <v>406</v>
      </c>
      <c r="F153" s="2" t="s">
        <v>405</v>
      </c>
      <c r="G153" s="2" t="s">
        <v>404</v>
      </c>
      <c r="H153" s="2" t="s">
        <v>403</v>
      </c>
      <c r="I153" s="54" t="s">
        <v>50</v>
      </c>
      <c r="J153" s="2" t="s">
        <v>402</v>
      </c>
      <c r="K153" s="2" t="s">
        <v>449</v>
      </c>
      <c r="L153" s="2" t="s">
        <v>401</v>
      </c>
      <c r="M153" s="2" t="s">
        <v>400</v>
      </c>
      <c r="N153" s="38">
        <v>243398</v>
      </c>
      <c r="O153" s="37"/>
      <c r="P153" s="8" t="str">
        <f t="shared" si="4"/>
        <v>E00631401400000000000</v>
      </c>
      <c r="R153" s="8" t="str">
        <f t="shared" si="5"/>
        <v>3</v>
      </c>
    </row>
    <row r="154" spans="1:18" s="36" customFormat="1" ht="20.100000000000001" customHeight="1" x14ac:dyDescent="0.25">
      <c r="A154" s="40"/>
      <c r="B154" s="2" t="s">
        <v>409</v>
      </c>
      <c r="C154" s="2" t="s">
        <v>408</v>
      </c>
      <c r="D154" s="2" t="s">
        <v>407</v>
      </c>
      <c r="E154" s="2" t="s">
        <v>406</v>
      </c>
      <c r="F154" s="2" t="s">
        <v>405</v>
      </c>
      <c r="G154" s="2" t="s">
        <v>404</v>
      </c>
      <c r="H154" s="2" t="s">
        <v>403</v>
      </c>
      <c r="I154" s="54" t="s">
        <v>51</v>
      </c>
      <c r="J154" s="2" t="s">
        <v>402</v>
      </c>
      <c r="K154" s="2" t="s">
        <v>449</v>
      </c>
      <c r="L154" s="2" t="s">
        <v>401</v>
      </c>
      <c r="M154" s="2" t="s">
        <v>400</v>
      </c>
      <c r="N154" s="38">
        <v>271088</v>
      </c>
      <c r="O154" s="37"/>
      <c r="P154" s="8" t="str">
        <f t="shared" si="4"/>
        <v>E00631601400000000000</v>
      </c>
      <c r="R154" s="8" t="str">
        <f t="shared" si="5"/>
        <v>3</v>
      </c>
    </row>
    <row r="155" spans="1:18" s="36" customFormat="1" ht="20.100000000000001" customHeight="1" x14ac:dyDescent="0.25">
      <c r="A155" s="40"/>
      <c r="B155" s="2" t="s">
        <v>409</v>
      </c>
      <c r="C155" s="2" t="s">
        <v>408</v>
      </c>
      <c r="D155" s="2" t="s">
        <v>407</v>
      </c>
      <c r="E155" s="2" t="s">
        <v>406</v>
      </c>
      <c r="F155" s="2" t="s">
        <v>405</v>
      </c>
      <c r="G155" s="2" t="s">
        <v>404</v>
      </c>
      <c r="H155" s="2" t="s">
        <v>403</v>
      </c>
      <c r="I155" s="54" t="s">
        <v>468</v>
      </c>
      <c r="J155" s="2" t="s">
        <v>402</v>
      </c>
      <c r="K155" s="2" t="s">
        <v>402</v>
      </c>
      <c r="L155" s="2" t="s">
        <v>401</v>
      </c>
      <c r="M155" s="2" t="s">
        <v>400</v>
      </c>
      <c r="N155" s="38">
        <v>450000</v>
      </c>
      <c r="O155" s="37"/>
      <c r="P155" s="8" t="str">
        <f t="shared" si="4"/>
        <v>E00631603100000000000</v>
      </c>
      <c r="R155" s="8" t="str">
        <f t="shared" si="5"/>
        <v>3</v>
      </c>
    </row>
    <row r="156" spans="1:18" s="36" customFormat="1" ht="20.100000000000001" customHeight="1" x14ac:dyDescent="0.25">
      <c r="A156" s="40"/>
      <c r="B156" s="2" t="s">
        <v>409</v>
      </c>
      <c r="C156" s="2" t="s">
        <v>408</v>
      </c>
      <c r="D156" s="2" t="s">
        <v>407</v>
      </c>
      <c r="E156" s="2" t="s">
        <v>406</v>
      </c>
      <c r="F156" s="2" t="s">
        <v>405</v>
      </c>
      <c r="G156" s="2" t="s">
        <v>404</v>
      </c>
      <c r="H156" s="2" t="s">
        <v>403</v>
      </c>
      <c r="I156" s="54" t="s">
        <v>38</v>
      </c>
      <c r="J156" s="2" t="s">
        <v>402</v>
      </c>
      <c r="K156" s="2" t="s">
        <v>402</v>
      </c>
      <c r="L156" s="2" t="s">
        <v>401</v>
      </c>
      <c r="M156" s="2" t="s">
        <v>400</v>
      </c>
      <c r="N156" s="38">
        <v>450000</v>
      </c>
      <c r="O156" s="37"/>
      <c r="P156" s="8" t="str">
        <f t="shared" si="4"/>
        <v>E00631701100000000000</v>
      </c>
      <c r="R156" s="8" t="str">
        <f t="shared" si="5"/>
        <v>3</v>
      </c>
    </row>
    <row r="157" spans="1:18" s="36" customFormat="1" ht="20.100000000000001" customHeight="1" x14ac:dyDescent="0.25">
      <c r="A157" s="40"/>
      <c r="B157" s="2" t="s">
        <v>409</v>
      </c>
      <c r="C157" s="2" t="s">
        <v>408</v>
      </c>
      <c r="D157" s="2" t="s">
        <v>407</v>
      </c>
      <c r="E157" s="2" t="s">
        <v>406</v>
      </c>
      <c r="F157" s="2" t="s">
        <v>405</v>
      </c>
      <c r="G157" s="2" t="s">
        <v>404</v>
      </c>
      <c r="H157" s="2" t="s">
        <v>403</v>
      </c>
      <c r="I157" s="54" t="s">
        <v>38</v>
      </c>
      <c r="J157" s="2" t="s">
        <v>402</v>
      </c>
      <c r="K157" s="2" t="s">
        <v>449</v>
      </c>
      <c r="L157" s="2" t="s">
        <v>401</v>
      </c>
      <c r="M157" s="2" t="s">
        <v>400</v>
      </c>
      <c r="N157" s="38">
        <v>41712</v>
      </c>
      <c r="O157" s="37"/>
      <c r="P157" s="8" t="str">
        <f t="shared" si="4"/>
        <v>E00631701400000000000</v>
      </c>
      <c r="R157" s="8" t="str">
        <f t="shared" si="5"/>
        <v>3</v>
      </c>
    </row>
    <row r="158" spans="1:18" s="36" customFormat="1" ht="20.100000000000001" customHeight="1" x14ac:dyDescent="0.25">
      <c r="A158" s="40"/>
      <c r="B158" s="2" t="s">
        <v>409</v>
      </c>
      <c r="C158" s="2" t="s">
        <v>408</v>
      </c>
      <c r="D158" s="2" t="s">
        <v>407</v>
      </c>
      <c r="E158" s="2" t="s">
        <v>406</v>
      </c>
      <c r="F158" s="2" t="s">
        <v>405</v>
      </c>
      <c r="G158" s="2" t="s">
        <v>404</v>
      </c>
      <c r="H158" s="2" t="s">
        <v>403</v>
      </c>
      <c r="I158" s="54" t="s">
        <v>52</v>
      </c>
      <c r="J158" s="2" t="s">
        <v>402</v>
      </c>
      <c r="K158" s="2" t="s">
        <v>449</v>
      </c>
      <c r="L158" s="2" t="s">
        <v>401</v>
      </c>
      <c r="M158" s="2" t="s">
        <v>400</v>
      </c>
      <c r="N158" s="38">
        <v>338000</v>
      </c>
      <c r="O158" s="37"/>
      <c r="P158" s="8" t="str">
        <f t="shared" si="4"/>
        <v>E00631801400000000000</v>
      </c>
      <c r="R158" s="8" t="str">
        <f t="shared" si="5"/>
        <v>3</v>
      </c>
    </row>
    <row r="159" spans="1:18" s="36" customFormat="1" ht="20.100000000000001" customHeight="1" x14ac:dyDescent="0.25">
      <c r="A159" s="40"/>
      <c r="B159" s="2" t="s">
        <v>409</v>
      </c>
      <c r="C159" s="2" t="s">
        <v>408</v>
      </c>
      <c r="D159" s="2" t="s">
        <v>407</v>
      </c>
      <c r="E159" s="2" t="s">
        <v>406</v>
      </c>
      <c r="F159" s="2" t="s">
        <v>405</v>
      </c>
      <c r="G159" s="2" t="s">
        <v>404</v>
      </c>
      <c r="H159" s="2" t="s">
        <v>403</v>
      </c>
      <c r="I159" s="54" t="s">
        <v>93</v>
      </c>
      <c r="J159" s="2" t="s">
        <v>402</v>
      </c>
      <c r="K159" s="2" t="s">
        <v>402</v>
      </c>
      <c r="L159" s="2" t="s">
        <v>401</v>
      </c>
      <c r="M159" s="2" t="s">
        <v>400</v>
      </c>
      <c r="N159" s="38">
        <v>2647987</v>
      </c>
      <c r="O159" s="37"/>
      <c r="P159" s="8" t="str">
        <f t="shared" si="4"/>
        <v>E00632301100000000000</v>
      </c>
      <c r="R159" s="8" t="str">
        <f t="shared" si="5"/>
        <v>3</v>
      </c>
    </row>
    <row r="160" spans="1:18" s="36" customFormat="1" ht="20.100000000000001" customHeight="1" x14ac:dyDescent="0.25">
      <c r="A160" s="40"/>
      <c r="B160" s="2" t="s">
        <v>409</v>
      </c>
      <c r="C160" s="2" t="s">
        <v>408</v>
      </c>
      <c r="D160" s="2" t="s">
        <v>407</v>
      </c>
      <c r="E160" s="2" t="s">
        <v>406</v>
      </c>
      <c r="F160" s="2" t="s">
        <v>405</v>
      </c>
      <c r="G160" s="2" t="s">
        <v>404</v>
      </c>
      <c r="H160" s="2" t="s">
        <v>403</v>
      </c>
      <c r="I160" s="54" t="s">
        <v>94</v>
      </c>
      <c r="J160" s="2" t="s">
        <v>402</v>
      </c>
      <c r="K160" s="2" t="s">
        <v>402</v>
      </c>
      <c r="L160" s="2" t="s">
        <v>401</v>
      </c>
      <c r="M160" s="2" t="s">
        <v>400</v>
      </c>
      <c r="N160" s="38">
        <v>1791048</v>
      </c>
      <c r="O160" s="37"/>
      <c r="P160" s="8" t="str">
        <f t="shared" si="4"/>
        <v>E00632502100000000000</v>
      </c>
      <c r="R160" s="8" t="str">
        <f t="shared" si="5"/>
        <v>3</v>
      </c>
    </row>
    <row r="161" spans="1:18" s="36" customFormat="1" ht="20.100000000000001" customHeight="1" x14ac:dyDescent="0.25">
      <c r="A161" s="40"/>
      <c r="B161" s="2" t="s">
        <v>409</v>
      </c>
      <c r="C161" s="2" t="s">
        <v>408</v>
      </c>
      <c r="D161" s="2" t="s">
        <v>407</v>
      </c>
      <c r="E161" s="2" t="s">
        <v>406</v>
      </c>
      <c r="F161" s="2" t="s">
        <v>405</v>
      </c>
      <c r="G161" s="2" t="s">
        <v>404</v>
      </c>
      <c r="H161" s="2" t="s">
        <v>403</v>
      </c>
      <c r="I161" s="54" t="s">
        <v>94</v>
      </c>
      <c r="J161" s="2" t="s">
        <v>402</v>
      </c>
      <c r="K161" s="2" t="s">
        <v>449</v>
      </c>
      <c r="L161" s="2" t="s">
        <v>401</v>
      </c>
      <c r="M161" s="2" t="s">
        <v>400</v>
      </c>
      <c r="N161" s="38">
        <v>1000000</v>
      </c>
      <c r="O161" s="37"/>
      <c r="P161" s="8" t="str">
        <f t="shared" si="4"/>
        <v>E00632502400000000000</v>
      </c>
      <c r="R161" s="8" t="str">
        <f t="shared" si="5"/>
        <v>3</v>
      </c>
    </row>
    <row r="162" spans="1:18" s="36" customFormat="1" ht="20.100000000000001" customHeight="1" x14ac:dyDescent="0.25">
      <c r="A162" s="40"/>
      <c r="B162" s="2" t="s">
        <v>409</v>
      </c>
      <c r="C162" s="2" t="s">
        <v>408</v>
      </c>
      <c r="D162" s="2" t="s">
        <v>407</v>
      </c>
      <c r="E162" s="2" t="s">
        <v>406</v>
      </c>
      <c r="F162" s="2" t="s">
        <v>405</v>
      </c>
      <c r="G162" s="2" t="s">
        <v>404</v>
      </c>
      <c r="H162" s="2" t="s">
        <v>403</v>
      </c>
      <c r="I162" s="54" t="s">
        <v>53</v>
      </c>
      <c r="J162" s="2" t="s">
        <v>402</v>
      </c>
      <c r="K162" s="2" t="s">
        <v>402</v>
      </c>
      <c r="L162" s="2" t="s">
        <v>401</v>
      </c>
      <c r="M162" s="2" t="s">
        <v>400</v>
      </c>
      <c r="N162" s="38">
        <v>1900000</v>
      </c>
      <c r="O162" s="37"/>
      <c r="P162" s="8" t="str">
        <f t="shared" si="4"/>
        <v>E00632503100000000000</v>
      </c>
      <c r="R162" s="8" t="str">
        <f t="shared" si="5"/>
        <v>3</v>
      </c>
    </row>
    <row r="163" spans="1:18" s="36" customFormat="1" ht="20.100000000000001" customHeight="1" x14ac:dyDescent="0.25">
      <c r="A163" s="40"/>
      <c r="B163" s="2" t="s">
        <v>409</v>
      </c>
      <c r="C163" s="2" t="s">
        <v>408</v>
      </c>
      <c r="D163" s="2" t="s">
        <v>407</v>
      </c>
      <c r="E163" s="2" t="s">
        <v>406</v>
      </c>
      <c r="F163" s="2" t="s">
        <v>405</v>
      </c>
      <c r="G163" s="2" t="s">
        <v>404</v>
      </c>
      <c r="H163" s="2" t="s">
        <v>403</v>
      </c>
      <c r="I163" s="54" t="s">
        <v>96</v>
      </c>
      <c r="J163" s="2" t="s">
        <v>402</v>
      </c>
      <c r="K163" s="2" t="s">
        <v>449</v>
      </c>
      <c r="L163" s="2" t="s">
        <v>401</v>
      </c>
      <c r="M163" s="2" t="s">
        <v>400</v>
      </c>
      <c r="N163" s="38">
        <v>80000</v>
      </c>
      <c r="O163" s="37"/>
      <c r="P163" s="8" t="str">
        <f t="shared" si="4"/>
        <v>E00632601400000000000</v>
      </c>
      <c r="R163" s="8" t="str">
        <f t="shared" si="5"/>
        <v>3</v>
      </c>
    </row>
    <row r="164" spans="1:18" s="36" customFormat="1" ht="20.100000000000001" customHeight="1" x14ac:dyDescent="0.25">
      <c r="A164" s="40"/>
      <c r="B164" s="2" t="s">
        <v>409</v>
      </c>
      <c r="C164" s="2" t="s">
        <v>408</v>
      </c>
      <c r="D164" s="2" t="s">
        <v>407</v>
      </c>
      <c r="E164" s="2" t="s">
        <v>406</v>
      </c>
      <c r="F164" s="2" t="s">
        <v>405</v>
      </c>
      <c r="G164" s="2" t="s">
        <v>404</v>
      </c>
      <c r="H164" s="2" t="s">
        <v>403</v>
      </c>
      <c r="I164" s="54" t="s">
        <v>54</v>
      </c>
      <c r="J164" s="2" t="s">
        <v>402</v>
      </c>
      <c r="K164" s="2" t="s">
        <v>449</v>
      </c>
      <c r="L164" s="2" t="s">
        <v>401</v>
      </c>
      <c r="M164" s="2" t="s">
        <v>400</v>
      </c>
      <c r="N164" s="38">
        <v>1000000</v>
      </c>
      <c r="O164" s="37"/>
      <c r="P164" s="8" t="str">
        <f t="shared" si="4"/>
        <v>E00632701400000000000</v>
      </c>
      <c r="R164" s="8" t="str">
        <f t="shared" si="5"/>
        <v>3</v>
      </c>
    </row>
    <row r="165" spans="1:18" s="36" customFormat="1" ht="20.100000000000001" customHeight="1" x14ac:dyDescent="0.25">
      <c r="A165" s="40"/>
      <c r="B165" s="2" t="s">
        <v>409</v>
      </c>
      <c r="C165" s="2" t="s">
        <v>408</v>
      </c>
      <c r="D165" s="2" t="s">
        <v>407</v>
      </c>
      <c r="E165" s="2" t="s">
        <v>406</v>
      </c>
      <c r="F165" s="2" t="s">
        <v>405</v>
      </c>
      <c r="G165" s="2" t="s">
        <v>404</v>
      </c>
      <c r="H165" s="2" t="s">
        <v>403</v>
      </c>
      <c r="I165" s="54" t="s">
        <v>55</v>
      </c>
      <c r="J165" s="2" t="s">
        <v>402</v>
      </c>
      <c r="K165" s="2" t="s">
        <v>449</v>
      </c>
      <c r="L165" s="2" t="s">
        <v>401</v>
      </c>
      <c r="M165" s="2" t="s">
        <v>400</v>
      </c>
      <c r="N165" s="38">
        <v>2500000</v>
      </c>
      <c r="O165" s="37"/>
      <c r="P165" s="8" t="str">
        <f t="shared" si="4"/>
        <v>E00633104400000000000</v>
      </c>
      <c r="R165" s="8" t="str">
        <f t="shared" si="5"/>
        <v>3</v>
      </c>
    </row>
    <row r="166" spans="1:18" s="36" customFormat="1" ht="20.100000000000001" customHeight="1" x14ac:dyDescent="0.25">
      <c r="A166" s="40"/>
      <c r="B166" s="2" t="s">
        <v>409</v>
      </c>
      <c r="C166" s="2" t="s">
        <v>408</v>
      </c>
      <c r="D166" s="2" t="s">
        <v>407</v>
      </c>
      <c r="E166" s="2" t="s">
        <v>406</v>
      </c>
      <c r="F166" s="2" t="s">
        <v>405</v>
      </c>
      <c r="G166" s="2" t="s">
        <v>404</v>
      </c>
      <c r="H166" s="2" t="s">
        <v>403</v>
      </c>
      <c r="I166" s="54" t="s">
        <v>56</v>
      </c>
      <c r="J166" s="2" t="s">
        <v>402</v>
      </c>
      <c r="K166" s="2" t="s">
        <v>402</v>
      </c>
      <c r="L166" s="2" t="s">
        <v>401</v>
      </c>
      <c r="M166" s="2" t="s">
        <v>400</v>
      </c>
      <c r="N166" s="38">
        <v>51228078</v>
      </c>
      <c r="O166" s="37"/>
      <c r="P166" s="8" t="str">
        <f t="shared" si="4"/>
        <v>E00633301100000000000</v>
      </c>
      <c r="R166" s="8" t="str">
        <f t="shared" si="5"/>
        <v>3</v>
      </c>
    </row>
    <row r="167" spans="1:18" s="36" customFormat="1" ht="20.100000000000001" customHeight="1" x14ac:dyDescent="0.25">
      <c r="A167" s="40"/>
      <c r="B167" s="2" t="s">
        <v>409</v>
      </c>
      <c r="C167" s="2" t="s">
        <v>408</v>
      </c>
      <c r="D167" s="2" t="s">
        <v>407</v>
      </c>
      <c r="E167" s="2" t="s">
        <v>406</v>
      </c>
      <c r="F167" s="2" t="s">
        <v>405</v>
      </c>
      <c r="G167" s="2" t="s">
        <v>404</v>
      </c>
      <c r="H167" s="2" t="s">
        <v>403</v>
      </c>
      <c r="I167" s="54" t="s">
        <v>65</v>
      </c>
      <c r="J167" s="2" t="s">
        <v>402</v>
      </c>
      <c r="K167" s="2" t="s">
        <v>449</v>
      </c>
      <c r="L167" s="2" t="s">
        <v>401</v>
      </c>
      <c r="M167" s="2" t="s">
        <v>400</v>
      </c>
      <c r="N167" s="38">
        <v>600000</v>
      </c>
      <c r="O167" s="37"/>
      <c r="P167" s="8" t="str">
        <f t="shared" si="4"/>
        <v>E00633303400000000000</v>
      </c>
      <c r="R167" s="8" t="str">
        <f t="shared" si="5"/>
        <v>3</v>
      </c>
    </row>
    <row r="168" spans="1:18" s="36" customFormat="1" ht="20.100000000000001" customHeight="1" x14ac:dyDescent="0.25">
      <c r="A168" s="40"/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405</v>
      </c>
      <c r="G168" s="2" t="s">
        <v>404</v>
      </c>
      <c r="H168" s="2" t="s">
        <v>403</v>
      </c>
      <c r="I168" s="54" t="s">
        <v>57</v>
      </c>
      <c r="J168" s="2" t="s">
        <v>402</v>
      </c>
      <c r="K168" s="2" t="s">
        <v>449</v>
      </c>
      <c r="L168" s="2" t="s">
        <v>401</v>
      </c>
      <c r="M168" s="2" t="s">
        <v>400</v>
      </c>
      <c r="N168" s="38">
        <v>800000</v>
      </c>
      <c r="O168" s="37"/>
      <c r="P168" s="8" t="str">
        <f t="shared" si="4"/>
        <v>E00633401400000000000</v>
      </c>
      <c r="R168" s="8" t="str">
        <f t="shared" si="5"/>
        <v>3</v>
      </c>
    </row>
    <row r="169" spans="1:18" s="36" customFormat="1" ht="20.100000000000001" customHeight="1" x14ac:dyDescent="0.25">
      <c r="A169" s="40"/>
      <c r="B169" s="2" t="s">
        <v>409</v>
      </c>
      <c r="C169" s="2" t="s">
        <v>408</v>
      </c>
      <c r="D169" s="2" t="s">
        <v>407</v>
      </c>
      <c r="E169" s="2" t="s">
        <v>406</v>
      </c>
      <c r="F169" s="2" t="s">
        <v>405</v>
      </c>
      <c r="G169" s="2" t="s">
        <v>404</v>
      </c>
      <c r="H169" s="2" t="s">
        <v>403</v>
      </c>
      <c r="I169" s="54" t="s">
        <v>58</v>
      </c>
      <c r="J169" s="2" t="s">
        <v>402</v>
      </c>
      <c r="K169" s="2" t="s">
        <v>449</v>
      </c>
      <c r="L169" s="2" t="s">
        <v>401</v>
      </c>
      <c r="M169" s="2" t="s">
        <v>400</v>
      </c>
      <c r="N169" s="38">
        <v>700000</v>
      </c>
      <c r="O169" s="37"/>
      <c r="P169" s="8" t="str">
        <f t="shared" si="4"/>
        <v>E00633602400000000000</v>
      </c>
      <c r="R169" s="8" t="str">
        <f t="shared" si="5"/>
        <v>3</v>
      </c>
    </row>
    <row r="170" spans="1:18" s="36" customFormat="1" ht="20.100000000000001" customHeight="1" x14ac:dyDescent="0.25">
      <c r="A170" s="40"/>
      <c r="B170" s="2" t="s">
        <v>409</v>
      </c>
      <c r="C170" s="2" t="s">
        <v>408</v>
      </c>
      <c r="D170" s="2" t="s">
        <v>407</v>
      </c>
      <c r="E170" s="2" t="s">
        <v>406</v>
      </c>
      <c r="F170" s="2" t="s">
        <v>405</v>
      </c>
      <c r="G170" s="2" t="s">
        <v>404</v>
      </c>
      <c r="H170" s="2" t="s">
        <v>403</v>
      </c>
      <c r="I170" s="54" t="s">
        <v>66</v>
      </c>
      <c r="J170" s="2" t="s">
        <v>402</v>
      </c>
      <c r="K170" s="2" t="s">
        <v>449</v>
      </c>
      <c r="L170" s="2" t="s">
        <v>401</v>
      </c>
      <c r="M170" s="2" t="s">
        <v>400</v>
      </c>
      <c r="N170" s="38">
        <v>50000</v>
      </c>
      <c r="O170" s="37"/>
      <c r="P170" s="8" t="str">
        <f t="shared" si="4"/>
        <v>E00633603400000000000</v>
      </c>
      <c r="R170" s="8" t="str">
        <f t="shared" si="5"/>
        <v>3</v>
      </c>
    </row>
    <row r="171" spans="1:18" s="36" customFormat="1" ht="20.100000000000001" customHeight="1" x14ac:dyDescent="0.25">
      <c r="A171" s="40"/>
      <c r="B171" s="2" t="s">
        <v>409</v>
      </c>
      <c r="C171" s="2" t="s">
        <v>408</v>
      </c>
      <c r="D171" s="2" t="s">
        <v>407</v>
      </c>
      <c r="E171" s="2" t="s">
        <v>406</v>
      </c>
      <c r="F171" s="2" t="s">
        <v>405</v>
      </c>
      <c r="G171" s="2" t="s">
        <v>404</v>
      </c>
      <c r="H171" s="2" t="s">
        <v>403</v>
      </c>
      <c r="I171" s="54" t="s">
        <v>67</v>
      </c>
      <c r="J171" s="2" t="s">
        <v>402</v>
      </c>
      <c r="K171" s="2" t="s">
        <v>449</v>
      </c>
      <c r="L171" s="2" t="s">
        <v>401</v>
      </c>
      <c r="M171" s="2" t="s">
        <v>400</v>
      </c>
      <c r="N171" s="38">
        <v>160000</v>
      </c>
      <c r="O171" s="37"/>
      <c r="P171" s="8" t="str">
        <f t="shared" si="4"/>
        <v>E00633604400000000000</v>
      </c>
      <c r="R171" s="8" t="str">
        <f t="shared" si="5"/>
        <v>3</v>
      </c>
    </row>
    <row r="172" spans="1:18" s="36" customFormat="1" ht="20.100000000000001" customHeight="1" x14ac:dyDescent="0.25">
      <c r="A172" s="40"/>
      <c r="B172" s="2" t="s">
        <v>409</v>
      </c>
      <c r="C172" s="2" t="s">
        <v>408</v>
      </c>
      <c r="D172" s="2" t="s">
        <v>407</v>
      </c>
      <c r="E172" s="2" t="s">
        <v>406</v>
      </c>
      <c r="F172" s="2" t="s">
        <v>405</v>
      </c>
      <c r="G172" s="2" t="s">
        <v>404</v>
      </c>
      <c r="H172" s="2" t="s">
        <v>403</v>
      </c>
      <c r="I172" s="54" t="s">
        <v>99</v>
      </c>
      <c r="J172" s="2" t="s">
        <v>402</v>
      </c>
      <c r="K172" s="2" t="s">
        <v>449</v>
      </c>
      <c r="L172" s="2" t="s">
        <v>401</v>
      </c>
      <c r="M172" s="2" t="s">
        <v>400</v>
      </c>
      <c r="N172" s="38">
        <v>250000</v>
      </c>
      <c r="O172" s="37"/>
      <c r="P172" s="8" t="str">
        <f t="shared" si="4"/>
        <v>E00633605400000000000</v>
      </c>
      <c r="R172" s="8" t="str">
        <f t="shared" si="5"/>
        <v>3</v>
      </c>
    </row>
    <row r="173" spans="1:18" s="36" customFormat="1" ht="20.100000000000001" customHeight="1" x14ac:dyDescent="0.25">
      <c r="A173" s="40"/>
      <c r="B173" s="2" t="s">
        <v>409</v>
      </c>
      <c r="C173" s="2" t="s">
        <v>408</v>
      </c>
      <c r="D173" s="2" t="s">
        <v>407</v>
      </c>
      <c r="E173" s="2" t="s">
        <v>406</v>
      </c>
      <c r="F173" s="2" t="s">
        <v>405</v>
      </c>
      <c r="G173" s="2" t="s">
        <v>404</v>
      </c>
      <c r="H173" s="2" t="s">
        <v>403</v>
      </c>
      <c r="I173" s="54" t="s">
        <v>20</v>
      </c>
      <c r="J173" s="2" t="s">
        <v>402</v>
      </c>
      <c r="K173" s="2" t="s">
        <v>402</v>
      </c>
      <c r="L173" s="2" t="s">
        <v>401</v>
      </c>
      <c r="M173" s="2" t="s">
        <v>400</v>
      </c>
      <c r="N173" s="38">
        <v>2530072</v>
      </c>
      <c r="O173" s="37"/>
      <c r="P173" s="8" t="str">
        <f t="shared" si="4"/>
        <v>E00633801100000000000</v>
      </c>
      <c r="R173" s="8" t="str">
        <f t="shared" si="5"/>
        <v>3</v>
      </c>
    </row>
    <row r="174" spans="1:18" s="36" customFormat="1" ht="20.100000000000001" customHeight="1" x14ac:dyDescent="0.25">
      <c r="A174" s="40"/>
      <c r="B174" s="2" t="s">
        <v>409</v>
      </c>
      <c r="C174" s="2" t="s">
        <v>408</v>
      </c>
      <c r="D174" s="2" t="s">
        <v>407</v>
      </c>
      <c r="E174" s="2" t="s">
        <v>406</v>
      </c>
      <c r="F174" s="2" t="s">
        <v>405</v>
      </c>
      <c r="G174" s="2" t="s">
        <v>404</v>
      </c>
      <c r="H174" s="2" t="s">
        <v>403</v>
      </c>
      <c r="I174" s="54" t="s">
        <v>100</v>
      </c>
      <c r="J174" s="2" t="s">
        <v>402</v>
      </c>
      <c r="K174" s="2" t="s">
        <v>449</v>
      </c>
      <c r="L174" s="2" t="s">
        <v>401</v>
      </c>
      <c r="M174" s="2" t="s">
        <v>400</v>
      </c>
      <c r="N174" s="38">
        <v>4000000</v>
      </c>
      <c r="O174" s="37"/>
      <c r="P174" s="8" t="str">
        <f t="shared" si="4"/>
        <v>E00633901400000000000</v>
      </c>
      <c r="R174" s="8" t="str">
        <f t="shared" si="5"/>
        <v>3</v>
      </c>
    </row>
    <row r="175" spans="1:18" s="36" customFormat="1" ht="20.100000000000001" customHeight="1" x14ac:dyDescent="0.25">
      <c r="A175" s="40"/>
      <c r="B175" s="2" t="s">
        <v>409</v>
      </c>
      <c r="C175" s="2" t="s">
        <v>408</v>
      </c>
      <c r="D175" s="2" t="s">
        <v>407</v>
      </c>
      <c r="E175" s="2" t="s">
        <v>406</v>
      </c>
      <c r="F175" s="2" t="s">
        <v>405</v>
      </c>
      <c r="G175" s="2" t="s">
        <v>404</v>
      </c>
      <c r="H175" s="2" t="s">
        <v>403</v>
      </c>
      <c r="I175" s="54" t="s">
        <v>21</v>
      </c>
      <c r="J175" s="2" t="s">
        <v>402</v>
      </c>
      <c r="K175" s="2" t="s">
        <v>449</v>
      </c>
      <c r="L175" s="2" t="s">
        <v>401</v>
      </c>
      <c r="M175" s="2" t="s">
        <v>400</v>
      </c>
      <c r="N175" s="38">
        <v>1700000</v>
      </c>
      <c r="O175" s="37"/>
      <c r="P175" s="8" t="str">
        <f t="shared" si="4"/>
        <v>E00634501400000000000</v>
      </c>
      <c r="R175" s="8" t="str">
        <f t="shared" si="5"/>
        <v>3</v>
      </c>
    </row>
    <row r="176" spans="1:18" s="36" customFormat="1" ht="20.100000000000001" customHeight="1" x14ac:dyDescent="0.25">
      <c r="A176" s="40"/>
      <c r="B176" s="2" t="s">
        <v>409</v>
      </c>
      <c r="C176" s="2" t="s">
        <v>408</v>
      </c>
      <c r="D176" s="2" t="s">
        <v>407</v>
      </c>
      <c r="E176" s="2" t="s">
        <v>406</v>
      </c>
      <c r="F176" s="2" t="s">
        <v>405</v>
      </c>
      <c r="G176" s="2" t="s">
        <v>404</v>
      </c>
      <c r="H176" s="2" t="s">
        <v>403</v>
      </c>
      <c r="I176" s="54" t="s">
        <v>102</v>
      </c>
      <c r="J176" s="2" t="s">
        <v>402</v>
      </c>
      <c r="K176" s="2" t="s">
        <v>449</v>
      </c>
      <c r="L176" s="2" t="s">
        <v>401</v>
      </c>
      <c r="M176" s="2" t="s">
        <v>400</v>
      </c>
      <c r="N176" s="38">
        <v>100000</v>
      </c>
      <c r="O176" s="37"/>
      <c r="P176" s="8" t="str">
        <f t="shared" si="4"/>
        <v>E00634601400000000000</v>
      </c>
      <c r="R176" s="8" t="str">
        <f t="shared" si="5"/>
        <v>3</v>
      </c>
    </row>
    <row r="177" spans="1:18" s="36" customFormat="1" ht="20.100000000000001" customHeight="1" x14ac:dyDescent="0.25">
      <c r="A177" s="40"/>
      <c r="B177" s="2" t="s">
        <v>409</v>
      </c>
      <c r="C177" s="2" t="s">
        <v>408</v>
      </c>
      <c r="D177" s="2" t="s">
        <v>407</v>
      </c>
      <c r="E177" s="2" t="s">
        <v>406</v>
      </c>
      <c r="F177" s="2" t="s">
        <v>405</v>
      </c>
      <c r="G177" s="2" t="s">
        <v>404</v>
      </c>
      <c r="H177" s="2" t="s">
        <v>403</v>
      </c>
      <c r="I177" s="54" t="s">
        <v>103</v>
      </c>
      <c r="J177" s="2" t="s">
        <v>402</v>
      </c>
      <c r="K177" s="2" t="s">
        <v>449</v>
      </c>
      <c r="L177" s="2" t="s">
        <v>401</v>
      </c>
      <c r="M177" s="2" t="s">
        <v>400</v>
      </c>
      <c r="N177" s="38">
        <v>350000</v>
      </c>
      <c r="O177" s="37"/>
      <c r="P177" s="8" t="str">
        <f t="shared" si="4"/>
        <v>E00634701400000000000</v>
      </c>
      <c r="R177" s="8" t="str">
        <f t="shared" si="5"/>
        <v>3</v>
      </c>
    </row>
    <row r="178" spans="1:18" s="36" customFormat="1" ht="20.100000000000001" customHeight="1" x14ac:dyDescent="0.25">
      <c r="A178" s="40"/>
      <c r="B178" s="2" t="s">
        <v>409</v>
      </c>
      <c r="C178" s="2" t="s">
        <v>408</v>
      </c>
      <c r="D178" s="2" t="s">
        <v>407</v>
      </c>
      <c r="E178" s="2" t="s">
        <v>406</v>
      </c>
      <c r="F178" s="2" t="s">
        <v>405</v>
      </c>
      <c r="G178" s="2" t="s">
        <v>404</v>
      </c>
      <c r="H178" s="2" t="s">
        <v>403</v>
      </c>
      <c r="I178" s="54" t="s">
        <v>39</v>
      </c>
      <c r="J178" s="2" t="s">
        <v>402</v>
      </c>
      <c r="K178" s="2" t="s">
        <v>449</v>
      </c>
      <c r="L178" s="2" t="s">
        <v>401</v>
      </c>
      <c r="M178" s="2" t="s">
        <v>400</v>
      </c>
      <c r="N178" s="38">
        <v>1800000</v>
      </c>
      <c r="O178" s="37"/>
      <c r="P178" s="8" t="str">
        <f t="shared" si="4"/>
        <v>E00635102400000000000</v>
      </c>
      <c r="R178" s="8" t="str">
        <f t="shared" si="5"/>
        <v>3</v>
      </c>
    </row>
    <row r="179" spans="1:18" s="36" customFormat="1" ht="20.100000000000001" customHeight="1" x14ac:dyDescent="0.25">
      <c r="A179" s="40"/>
      <c r="B179" s="2" t="s">
        <v>409</v>
      </c>
      <c r="C179" s="2" t="s">
        <v>408</v>
      </c>
      <c r="D179" s="2" t="s">
        <v>407</v>
      </c>
      <c r="E179" s="2" t="s">
        <v>406</v>
      </c>
      <c r="F179" s="2" t="s">
        <v>405</v>
      </c>
      <c r="G179" s="2" t="s">
        <v>404</v>
      </c>
      <c r="H179" s="2" t="s">
        <v>403</v>
      </c>
      <c r="I179" s="54" t="s">
        <v>40</v>
      </c>
      <c r="J179" s="2" t="s">
        <v>402</v>
      </c>
      <c r="K179" s="2" t="s">
        <v>449</v>
      </c>
      <c r="L179" s="2" t="s">
        <v>401</v>
      </c>
      <c r="M179" s="2" t="s">
        <v>400</v>
      </c>
      <c r="N179" s="38">
        <v>30000</v>
      </c>
      <c r="O179" s="37"/>
      <c r="P179" s="8" t="str">
        <f t="shared" si="4"/>
        <v>E00635201400000000000</v>
      </c>
      <c r="R179" s="8" t="str">
        <f t="shared" si="5"/>
        <v>3</v>
      </c>
    </row>
    <row r="180" spans="1:18" s="36" customFormat="1" ht="20.100000000000001" customHeight="1" x14ac:dyDescent="0.25">
      <c r="A180" s="40"/>
      <c r="B180" s="2" t="s">
        <v>409</v>
      </c>
      <c r="C180" s="2" t="s">
        <v>408</v>
      </c>
      <c r="D180" s="2" t="s">
        <v>407</v>
      </c>
      <c r="E180" s="2" t="s">
        <v>406</v>
      </c>
      <c r="F180" s="2" t="s">
        <v>405</v>
      </c>
      <c r="G180" s="2" t="s">
        <v>404</v>
      </c>
      <c r="H180" s="2" t="s">
        <v>403</v>
      </c>
      <c r="I180" s="54" t="s">
        <v>41</v>
      </c>
      <c r="J180" s="2" t="s">
        <v>402</v>
      </c>
      <c r="K180" s="2" t="s">
        <v>402</v>
      </c>
      <c r="L180" s="2" t="s">
        <v>401</v>
      </c>
      <c r="M180" s="2" t="s">
        <v>400</v>
      </c>
      <c r="N180" s="38">
        <v>4000000</v>
      </c>
      <c r="O180" s="37"/>
      <c r="P180" s="8" t="str">
        <f t="shared" si="4"/>
        <v>E00635301100000000000</v>
      </c>
      <c r="R180" s="8" t="str">
        <f t="shared" si="5"/>
        <v>3</v>
      </c>
    </row>
    <row r="181" spans="1:18" s="36" customFormat="1" ht="20.100000000000001" customHeight="1" x14ac:dyDescent="0.25">
      <c r="A181" s="40"/>
      <c r="B181" s="2" t="s">
        <v>409</v>
      </c>
      <c r="C181" s="2" t="s">
        <v>408</v>
      </c>
      <c r="D181" s="2" t="s">
        <v>407</v>
      </c>
      <c r="E181" s="2" t="s">
        <v>406</v>
      </c>
      <c r="F181" s="2" t="s">
        <v>405</v>
      </c>
      <c r="G181" s="2" t="s">
        <v>404</v>
      </c>
      <c r="H181" s="2" t="s">
        <v>403</v>
      </c>
      <c r="I181" s="54" t="s">
        <v>42</v>
      </c>
      <c r="J181" s="2" t="s">
        <v>402</v>
      </c>
      <c r="K181" s="2" t="s">
        <v>402</v>
      </c>
      <c r="L181" s="2" t="s">
        <v>401</v>
      </c>
      <c r="M181" s="2" t="s">
        <v>400</v>
      </c>
      <c r="N181" s="38">
        <v>6500000</v>
      </c>
      <c r="O181" s="37"/>
      <c r="P181" s="8" t="str">
        <f t="shared" si="4"/>
        <v>E00635401100000000000</v>
      </c>
      <c r="R181" s="8" t="str">
        <f t="shared" si="5"/>
        <v>3</v>
      </c>
    </row>
    <row r="182" spans="1:18" s="36" customFormat="1" ht="20.100000000000001" customHeight="1" x14ac:dyDescent="0.25">
      <c r="A182" s="40"/>
      <c r="B182" s="2" t="s">
        <v>409</v>
      </c>
      <c r="C182" s="2" t="s">
        <v>408</v>
      </c>
      <c r="D182" s="2" t="s">
        <v>407</v>
      </c>
      <c r="E182" s="2" t="s">
        <v>406</v>
      </c>
      <c r="F182" s="2" t="s">
        <v>405</v>
      </c>
      <c r="G182" s="2" t="s">
        <v>404</v>
      </c>
      <c r="H182" s="2" t="s">
        <v>403</v>
      </c>
      <c r="I182" s="54" t="s">
        <v>42</v>
      </c>
      <c r="J182" s="2" t="s">
        <v>402</v>
      </c>
      <c r="K182" s="2" t="s">
        <v>449</v>
      </c>
      <c r="L182" s="2" t="s">
        <v>401</v>
      </c>
      <c r="M182" s="2" t="s">
        <v>400</v>
      </c>
      <c r="N182" s="38">
        <v>2000000</v>
      </c>
      <c r="O182" s="37"/>
      <c r="P182" s="8" t="str">
        <f t="shared" si="4"/>
        <v>E00635401400000000000</v>
      </c>
      <c r="R182" s="8" t="str">
        <f t="shared" si="5"/>
        <v>3</v>
      </c>
    </row>
    <row r="183" spans="1:18" s="36" customFormat="1" ht="20.100000000000001" customHeight="1" x14ac:dyDescent="0.25">
      <c r="A183" s="40"/>
      <c r="B183" s="2" t="s">
        <v>409</v>
      </c>
      <c r="C183" s="2" t="s">
        <v>408</v>
      </c>
      <c r="D183" s="2" t="s">
        <v>407</v>
      </c>
      <c r="E183" s="2" t="s">
        <v>406</v>
      </c>
      <c r="F183" s="2" t="s">
        <v>405</v>
      </c>
      <c r="G183" s="2" t="s">
        <v>404</v>
      </c>
      <c r="H183" s="2" t="s">
        <v>403</v>
      </c>
      <c r="I183" s="54" t="s">
        <v>60</v>
      </c>
      <c r="J183" s="2" t="s">
        <v>402</v>
      </c>
      <c r="K183" s="2" t="s">
        <v>449</v>
      </c>
      <c r="L183" s="2" t="s">
        <v>401</v>
      </c>
      <c r="M183" s="2" t="s">
        <v>400</v>
      </c>
      <c r="N183" s="38">
        <v>300000</v>
      </c>
      <c r="O183" s="37"/>
      <c r="P183" s="8" t="str">
        <f t="shared" si="4"/>
        <v>E00635501400000000000</v>
      </c>
      <c r="R183" s="8" t="str">
        <f t="shared" si="5"/>
        <v>3</v>
      </c>
    </row>
    <row r="184" spans="1:18" s="36" customFormat="1" ht="20.100000000000001" customHeight="1" x14ac:dyDescent="0.25">
      <c r="A184" s="40"/>
      <c r="B184" s="2" t="s">
        <v>409</v>
      </c>
      <c r="C184" s="2" t="s">
        <v>408</v>
      </c>
      <c r="D184" s="2" t="s">
        <v>407</v>
      </c>
      <c r="E184" s="2" t="s">
        <v>406</v>
      </c>
      <c r="F184" s="2" t="s">
        <v>405</v>
      </c>
      <c r="G184" s="2" t="s">
        <v>404</v>
      </c>
      <c r="H184" s="2" t="s">
        <v>403</v>
      </c>
      <c r="I184" s="54" t="s">
        <v>43</v>
      </c>
      <c r="J184" s="2" t="s">
        <v>402</v>
      </c>
      <c r="K184" s="2" t="s">
        <v>402</v>
      </c>
      <c r="L184" s="2" t="s">
        <v>401</v>
      </c>
      <c r="M184" s="2" t="s">
        <v>400</v>
      </c>
      <c r="N184" s="38">
        <v>8000000</v>
      </c>
      <c r="O184" s="37"/>
      <c r="P184" s="8" t="str">
        <f t="shared" si="4"/>
        <v>E00635701100000000000</v>
      </c>
      <c r="R184" s="8" t="str">
        <f t="shared" si="5"/>
        <v>3</v>
      </c>
    </row>
    <row r="185" spans="1:18" s="36" customFormat="1" ht="20.100000000000001" customHeight="1" x14ac:dyDescent="0.25">
      <c r="A185" s="40"/>
      <c r="B185" s="2" t="s">
        <v>409</v>
      </c>
      <c r="C185" s="2" t="s">
        <v>408</v>
      </c>
      <c r="D185" s="2" t="s">
        <v>407</v>
      </c>
      <c r="E185" s="2" t="s">
        <v>406</v>
      </c>
      <c r="F185" s="2" t="s">
        <v>405</v>
      </c>
      <c r="G185" s="2" t="s">
        <v>404</v>
      </c>
      <c r="H185" s="2" t="s">
        <v>403</v>
      </c>
      <c r="I185" s="54" t="s">
        <v>43</v>
      </c>
      <c r="J185" s="2" t="s">
        <v>402</v>
      </c>
      <c r="K185" s="2" t="s">
        <v>449</v>
      </c>
      <c r="L185" s="2" t="s">
        <v>401</v>
      </c>
      <c r="M185" s="2" t="s">
        <v>400</v>
      </c>
      <c r="N185" s="38">
        <v>3500000</v>
      </c>
      <c r="O185" s="37"/>
      <c r="P185" s="8" t="str">
        <f t="shared" si="4"/>
        <v>E00635701400000000000</v>
      </c>
      <c r="R185" s="8" t="str">
        <f t="shared" si="5"/>
        <v>3</v>
      </c>
    </row>
    <row r="186" spans="1:18" s="36" customFormat="1" ht="20.100000000000001" customHeight="1" x14ac:dyDescent="0.25">
      <c r="A186" s="40"/>
      <c r="B186" s="2" t="s">
        <v>409</v>
      </c>
      <c r="C186" s="2" t="s">
        <v>408</v>
      </c>
      <c r="D186" s="2" t="s">
        <v>407</v>
      </c>
      <c r="E186" s="2" t="s">
        <v>406</v>
      </c>
      <c r="F186" s="2" t="s">
        <v>405</v>
      </c>
      <c r="G186" s="2" t="s">
        <v>404</v>
      </c>
      <c r="H186" s="2" t="s">
        <v>403</v>
      </c>
      <c r="I186" s="54" t="s">
        <v>44</v>
      </c>
      <c r="J186" s="2" t="s">
        <v>402</v>
      </c>
      <c r="K186" s="2" t="s">
        <v>402</v>
      </c>
      <c r="L186" s="2" t="s">
        <v>401</v>
      </c>
      <c r="M186" s="2" t="s">
        <v>400</v>
      </c>
      <c r="N186" s="38">
        <v>2243707</v>
      </c>
      <c r="O186" s="37"/>
      <c r="P186" s="8" t="str">
        <f t="shared" si="4"/>
        <v>E00635801100000000000</v>
      </c>
      <c r="R186" s="8" t="str">
        <f t="shared" si="5"/>
        <v>3</v>
      </c>
    </row>
    <row r="187" spans="1:18" s="36" customFormat="1" ht="20.100000000000001" customHeight="1" x14ac:dyDescent="0.25">
      <c r="A187" s="40"/>
      <c r="B187" s="2" t="s">
        <v>409</v>
      </c>
      <c r="C187" s="2" t="s">
        <v>408</v>
      </c>
      <c r="D187" s="2" t="s">
        <v>407</v>
      </c>
      <c r="E187" s="2" t="s">
        <v>406</v>
      </c>
      <c r="F187" s="2" t="s">
        <v>405</v>
      </c>
      <c r="G187" s="2" t="s">
        <v>404</v>
      </c>
      <c r="H187" s="2" t="s">
        <v>403</v>
      </c>
      <c r="I187" s="54" t="s">
        <v>45</v>
      </c>
      <c r="J187" s="2" t="s">
        <v>402</v>
      </c>
      <c r="K187" s="2" t="s">
        <v>402</v>
      </c>
      <c r="L187" s="2" t="s">
        <v>401</v>
      </c>
      <c r="M187" s="2" t="s">
        <v>400</v>
      </c>
      <c r="N187" s="38">
        <v>3000000</v>
      </c>
      <c r="O187" s="37"/>
      <c r="P187" s="8" t="str">
        <f t="shared" si="4"/>
        <v>E00635901100000000000</v>
      </c>
      <c r="R187" s="8" t="str">
        <f t="shared" si="5"/>
        <v>3</v>
      </c>
    </row>
    <row r="188" spans="1:18" s="36" customFormat="1" ht="20.100000000000001" customHeight="1" x14ac:dyDescent="0.25">
      <c r="A188" s="40"/>
      <c r="B188" s="2" t="s">
        <v>409</v>
      </c>
      <c r="C188" s="2" t="s">
        <v>408</v>
      </c>
      <c r="D188" s="2" t="s">
        <v>407</v>
      </c>
      <c r="E188" s="2" t="s">
        <v>406</v>
      </c>
      <c r="F188" s="2" t="s">
        <v>405</v>
      </c>
      <c r="G188" s="2" t="s">
        <v>404</v>
      </c>
      <c r="H188" s="2" t="s">
        <v>403</v>
      </c>
      <c r="I188" s="54" t="s">
        <v>104</v>
      </c>
      <c r="J188" s="2" t="s">
        <v>402</v>
      </c>
      <c r="K188" s="2" t="s">
        <v>449</v>
      </c>
      <c r="L188" s="2" t="s">
        <v>401</v>
      </c>
      <c r="M188" s="2" t="s">
        <v>400</v>
      </c>
      <c r="N188" s="38">
        <v>700000</v>
      </c>
      <c r="O188" s="37"/>
      <c r="P188" s="8" t="str">
        <f t="shared" si="4"/>
        <v>E00637101400000000000</v>
      </c>
      <c r="R188" s="8" t="str">
        <f t="shared" si="5"/>
        <v>3</v>
      </c>
    </row>
    <row r="189" spans="1:18" s="36" customFormat="1" ht="20.100000000000001" customHeight="1" x14ac:dyDescent="0.25">
      <c r="A189" s="40"/>
      <c r="B189" s="2" t="s">
        <v>409</v>
      </c>
      <c r="C189" s="2" t="s">
        <v>408</v>
      </c>
      <c r="D189" s="2" t="s">
        <v>407</v>
      </c>
      <c r="E189" s="2" t="s">
        <v>406</v>
      </c>
      <c r="F189" s="2" t="s">
        <v>405</v>
      </c>
      <c r="G189" s="2" t="s">
        <v>404</v>
      </c>
      <c r="H189" s="2" t="s">
        <v>403</v>
      </c>
      <c r="I189" s="54" t="s">
        <v>105</v>
      </c>
      <c r="J189" s="2" t="s">
        <v>402</v>
      </c>
      <c r="K189" s="2" t="s">
        <v>449</v>
      </c>
      <c r="L189" s="2" t="s">
        <v>401</v>
      </c>
      <c r="M189" s="2" t="s">
        <v>400</v>
      </c>
      <c r="N189" s="38">
        <v>300000</v>
      </c>
      <c r="O189" s="37"/>
      <c r="P189" s="8" t="str">
        <f t="shared" si="4"/>
        <v>E00637104400000000000</v>
      </c>
      <c r="R189" s="8" t="str">
        <f t="shared" si="5"/>
        <v>3</v>
      </c>
    </row>
    <row r="190" spans="1:18" s="36" customFormat="1" ht="20.100000000000001" customHeight="1" x14ac:dyDescent="0.25">
      <c r="A190" s="40"/>
      <c r="B190" s="2" t="s">
        <v>409</v>
      </c>
      <c r="C190" s="2" t="s">
        <v>408</v>
      </c>
      <c r="D190" s="2" t="s">
        <v>407</v>
      </c>
      <c r="E190" s="2" t="s">
        <v>406</v>
      </c>
      <c r="F190" s="2" t="s">
        <v>405</v>
      </c>
      <c r="G190" s="2" t="s">
        <v>404</v>
      </c>
      <c r="H190" s="2" t="s">
        <v>403</v>
      </c>
      <c r="I190" s="54" t="s">
        <v>106</v>
      </c>
      <c r="J190" s="2" t="s">
        <v>402</v>
      </c>
      <c r="K190" s="2" t="s">
        <v>449</v>
      </c>
      <c r="L190" s="2" t="s">
        <v>401</v>
      </c>
      <c r="M190" s="2" t="s">
        <v>400</v>
      </c>
      <c r="N190" s="38">
        <v>1500000</v>
      </c>
      <c r="O190" s="37"/>
      <c r="P190" s="8" t="str">
        <f t="shared" si="4"/>
        <v>E00637106400000000000</v>
      </c>
      <c r="R190" s="8" t="str">
        <f t="shared" si="5"/>
        <v>3</v>
      </c>
    </row>
    <row r="191" spans="1:18" s="36" customFormat="1" ht="20.100000000000001" customHeight="1" x14ac:dyDescent="0.25">
      <c r="A191" s="40"/>
      <c r="B191" s="2" t="s">
        <v>409</v>
      </c>
      <c r="C191" s="2" t="s">
        <v>408</v>
      </c>
      <c r="D191" s="2" t="s">
        <v>407</v>
      </c>
      <c r="E191" s="2" t="s">
        <v>406</v>
      </c>
      <c r="F191" s="2" t="s">
        <v>405</v>
      </c>
      <c r="G191" s="2" t="s">
        <v>404</v>
      </c>
      <c r="H191" s="2" t="s">
        <v>403</v>
      </c>
      <c r="I191" s="54" t="s">
        <v>68</v>
      </c>
      <c r="J191" s="2" t="s">
        <v>402</v>
      </c>
      <c r="K191" s="2" t="s">
        <v>449</v>
      </c>
      <c r="L191" s="2" t="s">
        <v>401</v>
      </c>
      <c r="M191" s="2" t="s">
        <v>400</v>
      </c>
      <c r="N191" s="38">
        <v>820000</v>
      </c>
      <c r="O191" s="37"/>
      <c r="P191" s="8" t="str">
        <f t="shared" si="4"/>
        <v>E00637201400000000000</v>
      </c>
      <c r="R191" s="8" t="str">
        <f t="shared" si="5"/>
        <v>3</v>
      </c>
    </row>
    <row r="192" spans="1:18" s="36" customFormat="1" ht="20.100000000000001" customHeight="1" x14ac:dyDescent="0.25">
      <c r="A192" s="40"/>
      <c r="B192" s="2" t="s">
        <v>409</v>
      </c>
      <c r="C192" s="2" t="s">
        <v>408</v>
      </c>
      <c r="D192" s="2" t="s">
        <v>407</v>
      </c>
      <c r="E192" s="2" t="s">
        <v>406</v>
      </c>
      <c r="F192" s="2" t="s">
        <v>405</v>
      </c>
      <c r="G192" s="2" t="s">
        <v>404</v>
      </c>
      <c r="H192" s="2" t="s">
        <v>403</v>
      </c>
      <c r="I192" s="54" t="s">
        <v>61</v>
      </c>
      <c r="J192" s="2" t="s">
        <v>402</v>
      </c>
      <c r="K192" s="2" t="s">
        <v>449</v>
      </c>
      <c r="L192" s="2" t="s">
        <v>401</v>
      </c>
      <c r="M192" s="2" t="s">
        <v>400</v>
      </c>
      <c r="N192" s="38">
        <v>310000</v>
      </c>
      <c r="O192" s="37"/>
      <c r="P192" s="8" t="str">
        <f t="shared" si="4"/>
        <v>E00637204400000000000</v>
      </c>
      <c r="R192" s="8" t="str">
        <f t="shared" si="5"/>
        <v>3</v>
      </c>
    </row>
    <row r="193" spans="1:18" s="36" customFormat="1" ht="20.100000000000001" customHeight="1" x14ac:dyDescent="0.25">
      <c r="A193" s="40"/>
      <c r="B193" s="2" t="s">
        <v>409</v>
      </c>
      <c r="C193" s="2" t="s">
        <v>408</v>
      </c>
      <c r="D193" s="2" t="s">
        <v>407</v>
      </c>
      <c r="E193" s="2" t="s">
        <v>406</v>
      </c>
      <c r="F193" s="2" t="s">
        <v>405</v>
      </c>
      <c r="G193" s="2" t="s">
        <v>404</v>
      </c>
      <c r="H193" s="2" t="s">
        <v>403</v>
      </c>
      <c r="I193" s="54" t="s">
        <v>107</v>
      </c>
      <c r="J193" s="2" t="s">
        <v>402</v>
      </c>
      <c r="K193" s="2" t="s">
        <v>449</v>
      </c>
      <c r="L193" s="2" t="s">
        <v>401</v>
      </c>
      <c r="M193" s="2" t="s">
        <v>400</v>
      </c>
      <c r="N193" s="38">
        <v>150000</v>
      </c>
      <c r="O193" s="37"/>
      <c r="P193" s="8" t="str">
        <f t="shared" si="4"/>
        <v>E00637206400000000000</v>
      </c>
      <c r="R193" s="8" t="str">
        <f t="shared" si="5"/>
        <v>3</v>
      </c>
    </row>
    <row r="194" spans="1:18" s="36" customFormat="1" ht="20.100000000000001" customHeight="1" x14ac:dyDescent="0.25">
      <c r="A194" s="40"/>
      <c r="B194" s="2" t="s">
        <v>409</v>
      </c>
      <c r="C194" s="2" t="s">
        <v>408</v>
      </c>
      <c r="D194" s="2" t="s">
        <v>407</v>
      </c>
      <c r="E194" s="2" t="s">
        <v>406</v>
      </c>
      <c r="F194" s="2" t="s">
        <v>405</v>
      </c>
      <c r="G194" s="2" t="s">
        <v>404</v>
      </c>
      <c r="H194" s="2" t="s">
        <v>403</v>
      </c>
      <c r="I194" s="54" t="s">
        <v>69</v>
      </c>
      <c r="J194" s="2" t="s">
        <v>402</v>
      </c>
      <c r="K194" s="2" t="s">
        <v>449</v>
      </c>
      <c r="L194" s="2" t="s">
        <v>401</v>
      </c>
      <c r="M194" s="2" t="s">
        <v>400</v>
      </c>
      <c r="N194" s="38">
        <v>3000000</v>
      </c>
      <c r="O194" s="37"/>
      <c r="P194" s="8" t="str">
        <f t="shared" si="4"/>
        <v>E00637501400000000000</v>
      </c>
      <c r="R194" s="8" t="str">
        <f t="shared" si="5"/>
        <v>3</v>
      </c>
    </row>
    <row r="195" spans="1:18" s="36" customFormat="1" ht="20.100000000000001" customHeight="1" x14ac:dyDescent="0.25">
      <c r="A195" s="40"/>
      <c r="B195" s="2" t="s">
        <v>409</v>
      </c>
      <c r="C195" s="2" t="s">
        <v>408</v>
      </c>
      <c r="D195" s="2" t="s">
        <v>407</v>
      </c>
      <c r="E195" s="2" t="s">
        <v>406</v>
      </c>
      <c r="F195" s="2" t="s">
        <v>405</v>
      </c>
      <c r="G195" s="2" t="s">
        <v>404</v>
      </c>
      <c r="H195" s="2" t="s">
        <v>403</v>
      </c>
      <c r="I195" s="54" t="s">
        <v>62</v>
      </c>
      <c r="J195" s="2" t="s">
        <v>402</v>
      </c>
      <c r="K195" s="2" t="s">
        <v>449</v>
      </c>
      <c r="L195" s="2" t="s">
        <v>401</v>
      </c>
      <c r="M195" s="2" t="s">
        <v>400</v>
      </c>
      <c r="N195" s="38">
        <v>660000</v>
      </c>
      <c r="O195" s="37"/>
      <c r="P195" s="8" t="str">
        <f t="shared" si="4"/>
        <v>E00637504400000000000</v>
      </c>
      <c r="R195" s="8" t="str">
        <f t="shared" si="5"/>
        <v>3</v>
      </c>
    </row>
    <row r="196" spans="1:18" s="36" customFormat="1" ht="20.100000000000001" customHeight="1" x14ac:dyDescent="0.25">
      <c r="A196" s="40"/>
      <c r="B196" s="2" t="s">
        <v>409</v>
      </c>
      <c r="C196" s="2" t="s">
        <v>408</v>
      </c>
      <c r="D196" s="2" t="s">
        <v>407</v>
      </c>
      <c r="E196" s="2" t="s">
        <v>406</v>
      </c>
      <c r="F196" s="2" t="s">
        <v>405</v>
      </c>
      <c r="G196" s="2" t="s">
        <v>404</v>
      </c>
      <c r="H196" s="2" t="s">
        <v>403</v>
      </c>
      <c r="I196" s="54" t="s">
        <v>108</v>
      </c>
      <c r="J196" s="2" t="s">
        <v>402</v>
      </c>
      <c r="K196" s="2" t="s">
        <v>449</v>
      </c>
      <c r="L196" s="2" t="s">
        <v>401</v>
      </c>
      <c r="M196" s="2" t="s">
        <v>400</v>
      </c>
      <c r="N196" s="38">
        <v>1000000</v>
      </c>
      <c r="O196" s="37"/>
      <c r="P196" s="8" t="str">
        <f t="shared" si="4"/>
        <v>E00637602400000000000</v>
      </c>
      <c r="R196" s="8" t="str">
        <f t="shared" si="5"/>
        <v>3</v>
      </c>
    </row>
    <row r="197" spans="1:18" s="36" customFormat="1" ht="20.100000000000001" customHeight="1" x14ac:dyDescent="0.25">
      <c r="A197" s="40"/>
      <c r="B197" s="2" t="s">
        <v>409</v>
      </c>
      <c r="C197" s="2" t="s">
        <v>408</v>
      </c>
      <c r="D197" s="2" t="s">
        <v>407</v>
      </c>
      <c r="E197" s="2" t="s">
        <v>406</v>
      </c>
      <c r="F197" s="2" t="s">
        <v>405</v>
      </c>
      <c r="G197" s="2" t="s">
        <v>404</v>
      </c>
      <c r="H197" s="2" t="s">
        <v>403</v>
      </c>
      <c r="I197" s="54" t="s">
        <v>70</v>
      </c>
      <c r="J197" s="2" t="s">
        <v>402</v>
      </c>
      <c r="K197" s="2" t="s">
        <v>449</v>
      </c>
      <c r="L197" s="2" t="s">
        <v>401</v>
      </c>
      <c r="M197" s="2" t="s">
        <v>400</v>
      </c>
      <c r="N197" s="38">
        <v>30000</v>
      </c>
      <c r="O197" s="37"/>
      <c r="P197" s="8" t="str">
        <f t="shared" si="4"/>
        <v>E00638201400000000000</v>
      </c>
      <c r="R197" s="8" t="str">
        <f t="shared" si="5"/>
        <v>3</v>
      </c>
    </row>
    <row r="198" spans="1:18" s="36" customFormat="1" ht="20.100000000000001" customHeight="1" x14ac:dyDescent="0.25">
      <c r="A198" s="40"/>
      <c r="B198" s="2" t="s">
        <v>409</v>
      </c>
      <c r="C198" s="2" t="s">
        <v>408</v>
      </c>
      <c r="D198" s="2" t="s">
        <v>407</v>
      </c>
      <c r="E198" s="2" t="s">
        <v>406</v>
      </c>
      <c r="F198" s="2" t="s">
        <v>405</v>
      </c>
      <c r="G198" s="2" t="s">
        <v>404</v>
      </c>
      <c r="H198" s="2" t="s">
        <v>403</v>
      </c>
      <c r="I198" s="54" t="s">
        <v>109</v>
      </c>
      <c r="J198" s="2" t="s">
        <v>402</v>
      </c>
      <c r="K198" s="2" t="s">
        <v>449</v>
      </c>
      <c r="L198" s="2" t="s">
        <v>401</v>
      </c>
      <c r="M198" s="2" t="s">
        <v>400</v>
      </c>
      <c r="N198" s="38">
        <v>1300000</v>
      </c>
      <c r="O198" s="37"/>
      <c r="P198" s="8" t="str">
        <f t="shared" si="4"/>
        <v>E00638301400000000000</v>
      </c>
      <c r="R198" s="8" t="str">
        <f t="shared" si="5"/>
        <v>3</v>
      </c>
    </row>
    <row r="199" spans="1:18" s="36" customFormat="1" ht="20.100000000000001" customHeight="1" x14ac:dyDescent="0.25">
      <c r="A199" s="40"/>
      <c r="B199" s="2" t="s">
        <v>409</v>
      </c>
      <c r="C199" s="2" t="s">
        <v>408</v>
      </c>
      <c r="D199" s="2" t="s">
        <v>407</v>
      </c>
      <c r="E199" s="2" t="s">
        <v>406</v>
      </c>
      <c r="F199" s="2" t="s">
        <v>405</v>
      </c>
      <c r="G199" s="2" t="s">
        <v>404</v>
      </c>
      <c r="H199" s="2" t="s">
        <v>403</v>
      </c>
      <c r="I199" s="54" t="s">
        <v>111</v>
      </c>
      <c r="J199" s="2" t="s">
        <v>402</v>
      </c>
      <c r="K199" s="2" t="s">
        <v>449</v>
      </c>
      <c r="L199" s="2" t="s">
        <v>401</v>
      </c>
      <c r="M199" s="2" t="s">
        <v>400</v>
      </c>
      <c r="N199" s="38">
        <v>100000</v>
      </c>
      <c r="O199" s="37"/>
      <c r="P199" s="8" t="str">
        <f t="shared" si="4"/>
        <v>E00639201400000000000</v>
      </c>
      <c r="R199" s="8" t="str">
        <f t="shared" si="5"/>
        <v>3</v>
      </c>
    </row>
    <row r="200" spans="1:18" s="36" customFormat="1" ht="20.100000000000001" customHeight="1" x14ac:dyDescent="0.25">
      <c r="A200" s="40"/>
      <c r="B200" s="2" t="s">
        <v>409</v>
      </c>
      <c r="C200" s="2" t="s">
        <v>408</v>
      </c>
      <c r="D200" s="2" t="s">
        <v>407</v>
      </c>
      <c r="E200" s="2" t="s">
        <v>406</v>
      </c>
      <c r="F200" s="2" t="s">
        <v>405</v>
      </c>
      <c r="G200" s="2" t="s">
        <v>404</v>
      </c>
      <c r="H200" s="2" t="s">
        <v>403</v>
      </c>
      <c r="I200" s="54" t="s">
        <v>71</v>
      </c>
      <c r="J200" s="2" t="s">
        <v>402</v>
      </c>
      <c r="K200" s="2" t="s">
        <v>449</v>
      </c>
      <c r="L200" s="2" t="s">
        <v>401</v>
      </c>
      <c r="M200" s="2" t="s">
        <v>400</v>
      </c>
      <c r="N200" s="38">
        <v>153000</v>
      </c>
      <c r="O200" s="37"/>
      <c r="P200" s="8" t="str">
        <f t="shared" ref="P200:P203" si="6">+CONCATENATE(H200,I200,K200,M200)</f>
        <v>E00639202400000000000</v>
      </c>
      <c r="R200" s="8" t="str">
        <f t="shared" ref="R200:R203" si="7">+MID(I200,1,1)</f>
        <v>3</v>
      </c>
    </row>
    <row r="201" spans="1:18" s="36" customFormat="1" ht="20.100000000000001" customHeight="1" x14ac:dyDescent="0.25">
      <c r="A201" s="40"/>
      <c r="B201" s="2" t="s">
        <v>409</v>
      </c>
      <c r="C201" s="2" t="s">
        <v>408</v>
      </c>
      <c r="D201" s="2" t="s">
        <v>407</v>
      </c>
      <c r="E201" s="2" t="s">
        <v>406</v>
      </c>
      <c r="F201" s="2" t="s">
        <v>405</v>
      </c>
      <c r="G201" s="2" t="s">
        <v>404</v>
      </c>
      <c r="H201" s="2" t="s">
        <v>403</v>
      </c>
      <c r="I201" s="54" t="s">
        <v>112</v>
      </c>
      <c r="J201" s="2" t="s">
        <v>402</v>
      </c>
      <c r="K201" s="2" t="s">
        <v>449</v>
      </c>
      <c r="L201" s="2" t="s">
        <v>401</v>
      </c>
      <c r="M201" s="2" t="s">
        <v>400</v>
      </c>
      <c r="N201" s="38">
        <v>1520249</v>
      </c>
      <c r="O201" s="37"/>
      <c r="P201" s="8" t="str">
        <f t="shared" si="6"/>
        <v>E00639301400000000000</v>
      </c>
      <c r="R201" s="8" t="str">
        <f t="shared" si="7"/>
        <v>3</v>
      </c>
    </row>
    <row r="202" spans="1:18" s="36" customFormat="1" ht="20.100000000000001" customHeight="1" x14ac:dyDescent="0.25">
      <c r="A202" s="40"/>
      <c r="B202" s="2" t="s">
        <v>409</v>
      </c>
      <c r="C202" s="2" t="s">
        <v>408</v>
      </c>
      <c r="D202" s="2" t="s">
        <v>407</v>
      </c>
      <c r="E202" s="2" t="s">
        <v>406</v>
      </c>
      <c r="F202" s="2" t="s">
        <v>405</v>
      </c>
      <c r="G202" s="2" t="s">
        <v>404</v>
      </c>
      <c r="H202" s="2" t="s">
        <v>403</v>
      </c>
      <c r="I202" s="54" t="s">
        <v>113</v>
      </c>
      <c r="J202" s="2" t="s">
        <v>402</v>
      </c>
      <c r="K202" s="2" t="s">
        <v>449</v>
      </c>
      <c r="L202" s="2" t="s">
        <v>401</v>
      </c>
      <c r="M202" s="2" t="s">
        <v>400</v>
      </c>
      <c r="N202" s="38">
        <v>3000000</v>
      </c>
      <c r="O202" s="37"/>
      <c r="P202" s="8" t="str">
        <f t="shared" si="6"/>
        <v>E00639401400000000000</v>
      </c>
      <c r="R202" s="8" t="str">
        <f t="shared" si="7"/>
        <v>3</v>
      </c>
    </row>
    <row r="203" spans="1:18" s="36" customFormat="1" ht="20.100000000000001" customHeight="1" x14ac:dyDescent="0.25">
      <c r="A203" s="40"/>
      <c r="B203" s="2" t="s">
        <v>409</v>
      </c>
      <c r="C203" s="2" t="s">
        <v>408</v>
      </c>
      <c r="D203" s="2" t="s">
        <v>407</v>
      </c>
      <c r="E203" s="2" t="s">
        <v>406</v>
      </c>
      <c r="F203" s="2" t="s">
        <v>405</v>
      </c>
      <c r="G203" s="2" t="s">
        <v>404</v>
      </c>
      <c r="H203" s="2" t="s">
        <v>403</v>
      </c>
      <c r="I203" s="54" t="s">
        <v>22</v>
      </c>
      <c r="J203" s="2" t="s">
        <v>402</v>
      </c>
      <c r="K203" s="2" t="s">
        <v>402</v>
      </c>
      <c r="L203" s="2" t="s">
        <v>401</v>
      </c>
      <c r="M203" s="2" t="s">
        <v>400</v>
      </c>
      <c r="N203" s="38">
        <v>1811394</v>
      </c>
      <c r="O203" s="37"/>
      <c r="P203" s="8" t="str">
        <f t="shared" si="6"/>
        <v>E00639801100000000000</v>
      </c>
      <c r="R203" s="8" t="str">
        <f t="shared" si="7"/>
        <v>3</v>
      </c>
    </row>
    <row r="204" spans="1:18" s="36" customFormat="1" ht="20.100000000000001" customHeight="1" thickBot="1" x14ac:dyDescent="0.3">
      <c r="A204" s="40"/>
      <c r="B204" s="2" t="s">
        <v>409</v>
      </c>
      <c r="C204" s="2" t="s">
        <v>408</v>
      </c>
      <c r="D204" s="2" t="s">
        <v>407</v>
      </c>
      <c r="E204" s="2" t="s">
        <v>406</v>
      </c>
      <c r="F204" s="2" t="s">
        <v>405</v>
      </c>
      <c r="G204" s="2" t="s">
        <v>404</v>
      </c>
      <c r="H204" s="2" t="s">
        <v>469</v>
      </c>
      <c r="I204" s="54" t="s">
        <v>48</v>
      </c>
      <c r="J204" s="2" t="s">
        <v>408</v>
      </c>
      <c r="K204" s="2" t="s">
        <v>402</v>
      </c>
      <c r="L204" s="2" t="s">
        <v>401</v>
      </c>
      <c r="M204" s="2" t="s">
        <v>470</v>
      </c>
      <c r="N204" s="38">
        <v>3056000</v>
      </c>
      <c r="O204" s="37"/>
      <c r="P204" s="8" t="str">
        <f t="shared" ref="P204" si="8">+CONCATENATE(H204,I204,K204,M204)</f>
        <v>K0286270111510K2H0001</v>
      </c>
      <c r="R204" s="8" t="str">
        <f t="shared" ref="R204:R212" si="9">+MID(I204,1,1)</f>
        <v>6</v>
      </c>
    </row>
    <row r="205" spans="1:18" ht="20.100000000000001" customHeight="1" thickBot="1" x14ac:dyDescent="0.3">
      <c r="A205" s="35"/>
      <c r="B205" s="3" t="s">
        <v>399</v>
      </c>
      <c r="C205" s="3"/>
      <c r="D205" s="3"/>
      <c r="E205" s="3"/>
      <c r="F205" s="3"/>
      <c r="G205" s="3"/>
      <c r="H205" s="3"/>
      <c r="I205" s="55"/>
      <c r="J205" s="3"/>
      <c r="K205" s="3"/>
      <c r="L205" s="3"/>
      <c r="M205" s="3"/>
      <c r="N205" s="34">
        <f>SUM(N8:N204)</f>
        <v>325552860</v>
      </c>
      <c r="O205" s="33"/>
      <c r="R205" s="8" t="str">
        <f t="shared" si="9"/>
        <v/>
      </c>
    </row>
    <row r="206" spans="1:18" x14ac:dyDescent="0.25">
      <c r="O206" s="31"/>
      <c r="R206" s="8" t="str">
        <f t="shared" si="9"/>
        <v/>
      </c>
    </row>
    <row r="207" spans="1:18" x14ac:dyDescent="0.25">
      <c r="O207" s="31"/>
      <c r="R207" s="8" t="str">
        <f t="shared" si="9"/>
        <v/>
      </c>
    </row>
    <row r="208" spans="1:18" x14ac:dyDescent="0.25">
      <c r="R208" s="8" t="str">
        <f t="shared" si="9"/>
        <v/>
      </c>
    </row>
    <row r="209" spans="18:18" x14ac:dyDescent="0.25">
      <c r="R209" s="8" t="str">
        <f t="shared" si="9"/>
        <v/>
      </c>
    </row>
    <row r="210" spans="18:18" x14ac:dyDescent="0.25">
      <c r="R210" s="8" t="str">
        <f t="shared" si="9"/>
        <v/>
      </c>
    </row>
    <row r="211" spans="18:18" x14ac:dyDescent="0.25">
      <c r="R211" s="8" t="str">
        <f t="shared" si="9"/>
        <v/>
      </c>
    </row>
    <row r="212" spans="18:18" x14ac:dyDescent="0.25">
      <c r="R212" s="8" t="str">
        <f t="shared" si="9"/>
        <v/>
      </c>
    </row>
  </sheetData>
  <autoFilter ref="R1:R213" xr:uid="{00000000-0009-0000-0000-000007000000}"/>
  <pageMargins left="0.6692913385826772" right="0.15748031496062992" top="0.61" bottom="0.39" header="0.31496062992125984" footer="0.19685039370078741"/>
  <pageSetup paperSize="5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4"/>
  <sheetViews>
    <sheetView showGridLines="0" workbookViewId="0">
      <selection sqref="A1:J1"/>
    </sheetView>
  </sheetViews>
  <sheetFormatPr baseColWidth="10" defaultRowHeight="13.5" x14ac:dyDescent="0.25"/>
  <cols>
    <col min="1" max="1" width="15.7109375" style="8" customWidth="1"/>
    <col min="2" max="2" width="90" style="6" customWidth="1"/>
    <col min="3" max="3" width="12.7109375" style="7" customWidth="1"/>
    <col min="4" max="6" width="14.85546875" style="7" customWidth="1"/>
    <col min="7" max="7" width="14.85546875" style="7" hidden="1" customWidth="1"/>
    <col min="8" max="10" width="14.85546875" style="7" customWidth="1"/>
    <col min="11" max="16384" width="11.42578125" style="8"/>
  </cols>
  <sheetData>
    <row r="1" spans="1:10" s="6" customFormat="1" ht="15.75" customHeight="1" x14ac:dyDescent="0.2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6" customFormat="1" ht="32.25" customHeight="1" x14ac:dyDescent="0.2">
      <c r="A2" s="112" t="s">
        <v>472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" customFormat="1" ht="17.100000000000001" customHeight="1" x14ac:dyDescent="0.2">
      <c r="A3" s="113" t="s">
        <v>114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7.100000000000001" customHeight="1" thickBot="1" x14ac:dyDescent="0.3"/>
    <row r="5" spans="1:10" s="9" customFormat="1" ht="17.100000000000001" customHeight="1" x14ac:dyDescent="0.25">
      <c r="A5" s="12" t="s">
        <v>204</v>
      </c>
      <c r="B5" s="120" t="s">
        <v>115</v>
      </c>
      <c r="C5" s="123" t="s">
        <v>394</v>
      </c>
      <c r="D5" s="114" t="s">
        <v>397</v>
      </c>
      <c r="E5" s="115"/>
      <c r="F5" s="115"/>
      <c r="G5" s="115"/>
      <c r="H5" s="114" t="s">
        <v>398</v>
      </c>
      <c r="I5" s="115"/>
      <c r="J5" s="118"/>
    </row>
    <row r="6" spans="1:10" s="9" customFormat="1" ht="17.100000000000001" customHeight="1" thickBot="1" x14ac:dyDescent="0.3">
      <c r="A6" s="59" t="s">
        <v>115</v>
      </c>
      <c r="B6" s="121"/>
      <c r="C6" s="124"/>
      <c r="D6" s="116"/>
      <c r="E6" s="117"/>
      <c r="F6" s="117"/>
      <c r="G6" s="117"/>
      <c r="H6" s="116"/>
      <c r="I6" s="117"/>
      <c r="J6" s="119"/>
    </row>
    <row r="7" spans="1:10" s="9" customFormat="1" ht="111" customHeight="1" thickBot="1" x14ac:dyDescent="0.3">
      <c r="A7" s="59" t="s">
        <v>116</v>
      </c>
      <c r="B7" s="121"/>
      <c r="C7" s="124"/>
      <c r="D7" s="69" t="s">
        <v>482</v>
      </c>
      <c r="E7" s="69" t="s">
        <v>483</v>
      </c>
      <c r="F7" s="71" t="s">
        <v>484</v>
      </c>
      <c r="G7" s="56" t="s">
        <v>469</v>
      </c>
      <c r="H7" s="72" t="s">
        <v>482</v>
      </c>
      <c r="I7" s="72" t="s">
        <v>483</v>
      </c>
      <c r="J7" s="63" t="s">
        <v>484</v>
      </c>
    </row>
    <row r="8" spans="1:10" s="9" customFormat="1" ht="17.100000000000001" customHeight="1" thickBot="1" x14ac:dyDescent="0.3">
      <c r="A8" s="59" t="s">
        <v>117</v>
      </c>
      <c r="B8" s="122"/>
      <c r="C8" s="125"/>
      <c r="D8" s="69"/>
      <c r="E8" s="69"/>
      <c r="F8" s="79" t="s">
        <v>400</v>
      </c>
      <c r="G8" s="57" t="s">
        <v>470</v>
      </c>
      <c r="H8" s="78"/>
      <c r="I8" s="70"/>
      <c r="J8" s="79" t="s">
        <v>400</v>
      </c>
    </row>
    <row r="9" spans="1:10" ht="17.100000000000001" customHeight="1" x14ac:dyDescent="0.25">
      <c r="A9" s="10"/>
      <c r="B9" s="14"/>
      <c r="C9" s="15"/>
      <c r="D9" s="15"/>
      <c r="E9" s="15"/>
      <c r="F9" s="15"/>
      <c r="G9" s="15"/>
      <c r="H9" s="15"/>
      <c r="I9" s="15"/>
      <c r="J9" s="15"/>
    </row>
    <row r="10" spans="1:10" s="9" customFormat="1" ht="17.100000000000001" customHeight="1" x14ac:dyDescent="0.2">
      <c r="A10" s="16">
        <v>1000</v>
      </c>
      <c r="B10" s="17" t="s">
        <v>205</v>
      </c>
      <c r="C10" s="18">
        <f>+C11+C14+C17+C23++C37+C43</f>
        <v>154508053</v>
      </c>
      <c r="D10" s="18">
        <f>+D11+D14+D17+D23+D37+D43</f>
        <v>4969337</v>
      </c>
      <c r="E10" s="18">
        <f t="shared" ref="E10:J10" si="0">+E11+E14+E17+E23++E37+E43</f>
        <v>12734068</v>
      </c>
      <c r="F10" s="18">
        <f t="shared" si="0"/>
        <v>132405618</v>
      </c>
      <c r="G10" s="18">
        <f t="shared" si="0"/>
        <v>0</v>
      </c>
      <c r="H10" s="18">
        <f t="shared" si="0"/>
        <v>104320</v>
      </c>
      <c r="I10" s="18">
        <f t="shared" si="0"/>
        <v>1687999</v>
      </c>
      <c r="J10" s="18">
        <f t="shared" si="0"/>
        <v>2606711</v>
      </c>
    </row>
    <row r="11" spans="1:10" s="9" customFormat="1" ht="17.100000000000001" customHeight="1" x14ac:dyDescent="0.2">
      <c r="A11" s="26">
        <v>1100</v>
      </c>
      <c r="B11" s="19" t="s">
        <v>206</v>
      </c>
      <c r="C11" s="20">
        <f t="shared" ref="C11:J12" si="1">+C12</f>
        <v>28585033</v>
      </c>
      <c r="D11" s="20">
        <f t="shared" si="1"/>
        <v>978526</v>
      </c>
      <c r="E11" s="20">
        <f t="shared" si="1"/>
        <v>3231763</v>
      </c>
      <c r="F11" s="20">
        <f t="shared" si="1"/>
        <v>24374744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  <row r="12" spans="1:10" ht="17.100000000000001" customHeight="1" x14ac:dyDescent="0.25">
      <c r="A12" s="27">
        <v>113</v>
      </c>
      <c r="B12" s="21" t="s">
        <v>207</v>
      </c>
      <c r="C12" s="22">
        <f t="shared" si="1"/>
        <v>28585033</v>
      </c>
      <c r="D12" s="22">
        <f t="shared" si="1"/>
        <v>978526</v>
      </c>
      <c r="E12" s="22">
        <f t="shared" si="1"/>
        <v>3231763</v>
      </c>
      <c r="F12" s="22">
        <f t="shared" si="1"/>
        <v>24374744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</row>
    <row r="13" spans="1:10" ht="17.100000000000001" customHeight="1" x14ac:dyDescent="0.25">
      <c r="A13" s="28">
        <v>11301</v>
      </c>
      <c r="B13" s="21" t="s">
        <v>208</v>
      </c>
      <c r="C13" s="22">
        <f>+SUM(D13:J13)</f>
        <v>28585033</v>
      </c>
      <c r="D13" s="22">
        <f>+SUMIF('TOTAL RECURSOS 2017'!$P:$P,CONCATENATE("O001",$A13,1,$F$8),'TOTAL RECURSOS 2017'!$N:$N)</f>
        <v>978526</v>
      </c>
      <c r="E13" s="22">
        <f>+SUMIF('TOTAL RECURSOS 2017'!$P:$P,CONCATENATE("M001",$A13,1,$F$8),'TOTAL RECURSOS 2017'!$N:$N)</f>
        <v>3231763</v>
      </c>
      <c r="F13" s="22">
        <f>+SUMIF('TOTAL RECURSOS 2017'!$P:$P,CONCATENATE("E006",$A13,1,$F$8),'TOTAL RECURSOS 2017'!$N:$N)</f>
        <v>24374744</v>
      </c>
      <c r="G13" s="22">
        <f>+SUMIF('TOTAL RECURSOS 2017'!$P:$P,CONCATENATE("K024",$A13,1,$G$8),'TOTAL RECURSOS 2017'!$N:$N)</f>
        <v>0</v>
      </c>
      <c r="H13" s="22">
        <f>+SUMIF('TOTAL RECURSOS 2017'!$P:$P,CONCATENATE("O001",$A13,4,$F$8),'TOTAL RECURSOS 2017'!$N:$N)</f>
        <v>0</v>
      </c>
      <c r="I13" s="22">
        <f>+SUMIF('TOTAL RECURSOS 2017'!$P:$P,CONCATENATE("M001",$A13,4,$F$8),'TOTAL RECURSOS 2017'!$N:$N)</f>
        <v>0</v>
      </c>
      <c r="J13" s="22">
        <f>+SUMIF('TOTAL RECURSOS 2017'!$P:$P,CONCATENATE("E006",$A13,4,$F$8),'TOTAL RECURSOS 2017'!$N:$N)</f>
        <v>0</v>
      </c>
    </row>
    <row r="14" spans="1:10" s="9" customFormat="1" ht="17.100000000000001" customHeight="1" x14ac:dyDescent="0.2">
      <c r="A14" s="26">
        <v>1200</v>
      </c>
      <c r="B14" s="19" t="s">
        <v>209</v>
      </c>
      <c r="C14" s="20">
        <f t="shared" ref="C14:J15" si="2">+C15</f>
        <v>3392634</v>
      </c>
      <c r="D14" s="20">
        <f t="shared" si="2"/>
        <v>0</v>
      </c>
      <c r="E14" s="20">
        <f t="shared" si="2"/>
        <v>0</v>
      </c>
      <c r="F14" s="20">
        <f t="shared" si="2"/>
        <v>2052544</v>
      </c>
      <c r="G14" s="20">
        <f t="shared" si="2"/>
        <v>0</v>
      </c>
      <c r="H14" s="20">
        <f t="shared" si="2"/>
        <v>0</v>
      </c>
      <c r="I14" s="20">
        <f t="shared" si="2"/>
        <v>1340090</v>
      </c>
      <c r="J14" s="20">
        <f t="shared" si="2"/>
        <v>0</v>
      </c>
    </row>
    <row r="15" spans="1:10" ht="17.100000000000001" customHeight="1" x14ac:dyDescent="0.25">
      <c r="A15" s="27" t="s">
        <v>119</v>
      </c>
      <c r="B15" s="21" t="s">
        <v>210</v>
      </c>
      <c r="C15" s="22">
        <f t="shared" si="2"/>
        <v>3392634</v>
      </c>
      <c r="D15" s="22">
        <f t="shared" si="2"/>
        <v>0</v>
      </c>
      <c r="E15" s="22">
        <f t="shared" si="2"/>
        <v>0</v>
      </c>
      <c r="F15" s="22">
        <f t="shared" si="2"/>
        <v>2052544</v>
      </c>
      <c r="G15" s="22">
        <f t="shared" si="2"/>
        <v>0</v>
      </c>
      <c r="H15" s="22">
        <f t="shared" si="2"/>
        <v>0</v>
      </c>
      <c r="I15" s="22">
        <f t="shared" si="2"/>
        <v>1340090</v>
      </c>
      <c r="J15" s="22">
        <f t="shared" si="2"/>
        <v>0</v>
      </c>
    </row>
    <row r="16" spans="1:10" ht="17.100000000000001" customHeight="1" x14ac:dyDescent="0.25">
      <c r="A16" s="28" t="s">
        <v>23</v>
      </c>
      <c r="B16" s="21" t="s">
        <v>211</v>
      </c>
      <c r="C16" s="22">
        <f>+SUM(D16:J16)</f>
        <v>3392634</v>
      </c>
      <c r="D16" s="22">
        <f>+SUMIF('TOTAL RECURSOS 2017'!$P:$P,CONCATENATE("O001",$A16,1,$F$8),'TOTAL RECURSOS 2017'!$N:$N)</f>
        <v>0</v>
      </c>
      <c r="E16" s="22">
        <f>+SUMIF('TOTAL RECURSOS 2017'!$P:$P,CONCATENATE("M001",$A16,1,$F$8),'TOTAL RECURSOS 2017'!$N:$N)</f>
        <v>0</v>
      </c>
      <c r="F16" s="22">
        <f>+SUMIF('TOTAL RECURSOS 2017'!$P:$P,CONCATENATE("E006",$A16,1,$F$8),'TOTAL RECURSOS 2017'!$N:$N)</f>
        <v>2052544</v>
      </c>
      <c r="G16" s="22">
        <f>+SUMIF('TOTAL RECURSOS 2017'!$P:$P,CONCATENATE("K024",$A16,1,$G$8),'TOTAL RECURSOS 2017'!$N:$N)</f>
        <v>0</v>
      </c>
      <c r="H16" s="22">
        <f>+SUMIF('TOTAL RECURSOS 2017'!$P:$P,CONCATENATE("O001",$A16,4,$F$8),'TOTAL RECURSOS 2017'!$N:$N)</f>
        <v>0</v>
      </c>
      <c r="I16" s="22">
        <f>+SUMIF('TOTAL RECURSOS 2017'!$P:$P,CONCATENATE("M001",$A16,4,$F$8),'TOTAL RECURSOS 2017'!$N:$N)</f>
        <v>1340090</v>
      </c>
      <c r="J16" s="22">
        <f>+SUMIF('TOTAL RECURSOS 2017'!$P:$P,CONCATENATE("E006",$A16,4,$F$8),'TOTAL RECURSOS 2017'!$N:$N)</f>
        <v>0</v>
      </c>
    </row>
    <row r="17" spans="1:10" s="9" customFormat="1" ht="17.100000000000001" customHeight="1" x14ac:dyDescent="0.2">
      <c r="A17" s="26">
        <v>1300</v>
      </c>
      <c r="B17" s="19" t="s">
        <v>212</v>
      </c>
      <c r="C17" s="20">
        <f t="shared" ref="C17:J17" si="3">+C18+C20</f>
        <v>4529968</v>
      </c>
      <c r="D17" s="20">
        <f t="shared" si="3"/>
        <v>318533</v>
      </c>
      <c r="E17" s="20">
        <f t="shared" si="3"/>
        <v>647864</v>
      </c>
      <c r="F17" s="20">
        <f t="shared" si="3"/>
        <v>3563571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7.100000000000001" customHeight="1" x14ac:dyDescent="0.25">
      <c r="A18" s="27" t="s">
        <v>120</v>
      </c>
      <c r="B18" s="21" t="s">
        <v>213</v>
      </c>
      <c r="C18" s="22">
        <f t="shared" ref="C18:J18" si="4">+C19</f>
        <v>558000</v>
      </c>
      <c r="D18" s="22">
        <f t="shared" si="4"/>
        <v>16451</v>
      </c>
      <c r="E18" s="22">
        <f t="shared" si="4"/>
        <v>41486</v>
      </c>
      <c r="F18" s="22">
        <f t="shared" si="4"/>
        <v>500063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</row>
    <row r="19" spans="1:10" ht="17.100000000000001" customHeight="1" x14ac:dyDescent="0.25">
      <c r="A19" s="28" t="s">
        <v>3</v>
      </c>
      <c r="B19" s="21" t="s">
        <v>214</v>
      </c>
      <c r="C19" s="22">
        <f>+SUM(D19:J19)</f>
        <v>558000</v>
      </c>
      <c r="D19" s="22">
        <f>+SUMIF('TOTAL RECURSOS 2017'!$P:$P,CONCATENATE("O001",$A19,1,$F$8),'TOTAL RECURSOS 2017'!$N:$N)</f>
        <v>16451</v>
      </c>
      <c r="E19" s="22">
        <f>+SUMIF('TOTAL RECURSOS 2017'!$P:$P,CONCATENATE("M001",$A19,1,$F$8),'TOTAL RECURSOS 2017'!$N:$N)</f>
        <v>41486</v>
      </c>
      <c r="F19" s="22">
        <f>+SUMIF('TOTAL RECURSOS 2017'!$P:$P,CONCATENATE("E006",$A19,1,$F$8),'TOTAL RECURSOS 2017'!$N:$N)</f>
        <v>500063</v>
      </c>
      <c r="G19" s="22">
        <f>+SUMIF('TOTAL RECURSOS 2017'!$P:$P,CONCATENATE("K024",$A19,1,$G$8),'TOTAL RECURSOS 2017'!$N:$N)</f>
        <v>0</v>
      </c>
      <c r="H19" s="22">
        <f>+SUMIF('TOTAL RECURSOS 2017'!$P:$P,CONCATENATE("O001",$A19,4,$F$8),'TOTAL RECURSOS 2017'!$N:$N)</f>
        <v>0</v>
      </c>
      <c r="I19" s="22">
        <f>+SUMIF('TOTAL RECURSOS 2017'!$P:$P,CONCATENATE("M001",$A19,4,$F$8),'TOTAL RECURSOS 2017'!$N:$N)</f>
        <v>0</v>
      </c>
      <c r="J19" s="22">
        <f>+SUMIF('TOTAL RECURSOS 2017'!$P:$P,CONCATENATE("E006",$A19,4,$F$8),'TOTAL RECURSOS 2017'!$N:$N)</f>
        <v>0</v>
      </c>
    </row>
    <row r="20" spans="1:10" ht="17.100000000000001" customHeight="1" x14ac:dyDescent="0.25">
      <c r="A20" s="27" t="s">
        <v>121</v>
      </c>
      <c r="B20" s="21" t="s">
        <v>215</v>
      </c>
      <c r="C20" s="22">
        <f t="shared" ref="C20:J20" si="5">+C21+C22</f>
        <v>3971968</v>
      </c>
      <c r="D20" s="22">
        <f t="shared" si="5"/>
        <v>302082</v>
      </c>
      <c r="E20" s="22">
        <f t="shared" si="5"/>
        <v>606378</v>
      </c>
      <c r="F20" s="22">
        <f t="shared" si="5"/>
        <v>3063508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</row>
    <row r="21" spans="1:10" ht="17.100000000000001" customHeight="1" x14ac:dyDescent="0.25">
      <c r="A21" s="28" t="s">
        <v>4</v>
      </c>
      <c r="B21" s="21" t="s">
        <v>216</v>
      </c>
      <c r="C21" s="22">
        <f>+SUM(D21:J21)</f>
        <v>794395</v>
      </c>
      <c r="D21" s="22">
        <f>+SUMIF('TOTAL RECURSOS 2017'!$P:$P,CONCATENATE("O001",$A21,1,$F$8),'TOTAL RECURSOS 2017'!$N:$N)</f>
        <v>22988</v>
      </c>
      <c r="E21" s="22">
        <f>+SUMIF('TOTAL RECURSOS 2017'!$P:$P,CONCATENATE("M001",$A21,1,$F$8),'TOTAL RECURSOS 2017'!$N:$N)</f>
        <v>65092</v>
      </c>
      <c r="F21" s="22">
        <f>+SUMIF('TOTAL RECURSOS 2017'!$P:$P,CONCATENATE("E006",$A21,1,$F$8),'TOTAL RECURSOS 2017'!$N:$N)</f>
        <v>706315</v>
      </c>
      <c r="G21" s="22">
        <f>+SUMIF('TOTAL RECURSOS 2017'!$P:$P,CONCATENATE("K024",$A21,1,$G$8),'TOTAL RECURSOS 2017'!$N:$N)</f>
        <v>0</v>
      </c>
      <c r="H21" s="22">
        <f>+SUMIF('TOTAL RECURSOS 2017'!$P:$P,CONCATENATE("O001",$A21,4,$F$8),'TOTAL RECURSOS 2017'!$N:$N)</f>
        <v>0</v>
      </c>
      <c r="I21" s="22">
        <f>+SUMIF('TOTAL RECURSOS 2017'!$P:$P,CONCATENATE("M001",$A21,4,$F$8),'TOTAL RECURSOS 2017'!$N:$N)</f>
        <v>0</v>
      </c>
      <c r="J21" s="22">
        <f>+SUMIF('TOTAL RECURSOS 2017'!$P:$P,CONCATENATE("E006",$A21,4,$F$8),'TOTAL RECURSOS 2017'!$N:$N)</f>
        <v>0</v>
      </c>
    </row>
    <row r="22" spans="1:10" ht="17.100000000000001" customHeight="1" x14ac:dyDescent="0.25">
      <c r="A22" s="28" t="s">
        <v>5</v>
      </c>
      <c r="B22" s="21" t="s">
        <v>217</v>
      </c>
      <c r="C22" s="22">
        <f>+SUM(D22:J22)</f>
        <v>3177573</v>
      </c>
      <c r="D22" s="22">
        <f>+SUMIF('TOTAL RECURSOS 2017'!$P:$P,CONCATENATE("O001",$A22,1,$F$8),'TOTAL RECURSOS 2017'!$N:$N)</f>
        <v>279094</v>
      </c>
      <c r="E22" s="22">
        <f>+SUMIF('TOTAL RECURSOS 2017'!$P:$P,CONCATENATE("M001",$A22,1,$F$8),'TOTAL RECURSOS 2017'!$N:$N)</f>
        <v>541286</v>
      </c>
      <c r="F22" s="22">
        <f>+SUMIF('TOTAL RECURSOS 2017'!$P:$P,CONCATENATE("E006",$A22,1,$F$8),'TOTAL RECURSOS 2017'!$N:$N)</f>
        <v>2357193</v>
      </c>
      <c r="G22" s="22">
        <f>+SUMIF('TOTAL RECURSOS 2017'!$P:$P,CONCATENATE("K024",$A22,1,$G$8),'TOTAL RECURSOS 2017'!$N:$N)</f>
        <v>0</v>
      </c>
      <c r="H22" s="22">
        <f>+SUMIF('TOTAL RECURSOS 2017'!$P:$P,CONCATENATE("O001",$A22,4,$F$8),'TOTAL RECURSOS 2017'!$N:$N)</f>
        <v>0</v>
      </c>
      <c r="I22" s="22">
        <f>+SUMIF('TOTAL RECURSOS 2017'!$P:$P,CONCATENATE("M001",$A22,4,$F$8),'TOTAL RECURSOS 2017'!$N:$N)</f>
        <v>0</v>
      </c>
      <c r="J22" s="22">
        <f>+SUMIF('TOTAL RECURSOS 2017'!$P:$P,CONCATENATE("E006",$A22,4,$F$8),'TOTAL RECURSOS 2017'!$N:$N)</f>
        <v>0</v>
      </c>
    </row>
    <row r="23" spans="1:10" s="9" customFormat="1" ht="17.100000000000001" customHeight="1" x14ac:dyDescent="0.2">
      <c r="A23" s="26">
        <v>1400</v>
      </c>
      <c r="B23" s="19" t="s">
        <v>218</v>
      </c>
      <c r="C23" s="20">
        <f t="shared" ref="C23:J23" si="6">+C24+C27+C29+C32</f>
        <v>30729713</v>
      </c>
      <c r="D23" s="20">
        <f t="shared" si="6"/>
        <v>822722</v>
      </c>
      <c r="E23" s="20">
        <f t="shared" si="6"/>
        <v>2679486</v>
      </c>
      <c r="F23" s="20">
        <f t="shared" si="6"/>
        <v>27227505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</row>
    <row r="24" spans="1:10" ht="17.100000000000001" customHeight="1" x14ac:dyDescent="0.25">
      <c r="A24" s="27" t="s">
        <v>122</v>
      </c>
      <c r="B24" s="21" t="s">
        <v>219</v>
      </c>
      <c r="C24" s="22">
        <f t="shared" ref="C24:J24" si="7">+C25+C26</f>
        <v>5391317</v>
      </c>
      <c r="D24" s="22">
        <f t="shared" si="7"/>
        <v>132892</v>
      </c>
      <c r="E24" s="22">
        <f t="shared" si="7"/>
        <v>392896</v>
      </c>
      <c r="F24" s="22">
        <f t="shared" si="7"/>
        <v>4865529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</row>
    <row r="25" spans="1:10" ht="17.100000000000001" customHeight="1" x14ac:dyDescent="0.25">
      <c r="A25" s="28" t="s">
        <v>6</v>
      </c>
      <c r="B25" s="21" t="s">
        <v>220</v>
      </c>
      <c r="C25" s="22">
        <f>+SUM(D25:J25)</f>
        <v>4020646</v>
      </c>
      <c r="D25" s="22">
        <f>+SUMIF('TOTAL RECURSOS 2017'!$P:$P,CONCATENATE("O001",$A25,1,$F$8),'TOTAL RECURSOS 2017'!$N:$N)</f>
        <v>99187</v>
      </c>
      <c r="E25" s="22">
        <f>+SUMIF('TOTAL RECURSOS 2017'!$P:$P,CONCATENATE("M001",$A25,1,$F$8),'TOTAL RECURSOS 2017'!$N:$N)</f>
        <v>292714</v>
      </c>
      <c r="F25" s="22">
        <f>+SUMIF('TOTAL RECURSOS 2017'!$P:$P,CONCATENATE("E006",$A25,1,$F$8),'TOTAL RECURSOS 2017'!$N:$N)</f>
        <v>3628745</v>
      </c>
      <c r="G25" s="22">
        <f>+SUMIF('TOTAL RECURSOS 2017'!$P:$P,CONCATENATE("K024",$A25,1,$G$8),'TOTAL RECURSOS 2017'!$N:$N)</f>
        <v>0</v>
      </c>
      <c r="H25" s="22">
        <f>+SUMIF('TOTAL RECURSOS 2017'!$P:$P,CONCATENATE("O001",$A25,4,$F$8),'TOTAL RECURSOS 2017'!$N:$N)</f>
        <v>0</v>
      </c>
      <c r="I25" s="22">
        <f>+SUMIF('TOTAL RECURSOS 2017'!$P:$P,CONCATENATE("M001",$A25,4,$F$8),'TOTAL RECURSOS 2017'!$N:$N)</f>
        <v>0</v>
      </c>
      <c r="J25" s="22">
        <f>+SUMIF('TOTAL RECURSOS 2017'!$P:$P,CONCATENATE("E006",$A25,4,$F$8),'TOTAL RECURSOS 2017'!$N:$N)</f>
        <v>0</v>
      </c>
    </row>
    <row r="26" spans="1:10" ht="17.100000000000001" customHeight="1" x14ac:dyDescent="0.25">
      <c r="A26" s="28" t="s">
        <v>7</v>
      </c>
      <c r="B26" s="21" t="s">
        <v>221</v>
      </c>
      <c r="C26" s="22">
        <f>+SUM(D26:J26)</f>
        <v>1370671</v>
      </c>
      <c r="D26" s="22">
        <f>+SUMIF('TOTAL RECURSOS 2017'!$P:$P,CONCATENATE("O001",$A26,1,$F$8),'TOTAL RECURSOS 2017'!$N:$N)</f>
        <v>33705</v>
      </c>
      <c r="E26" s="22">
        <f>+SUMIF('TOTAL RECURSOS 2017'!$P:$P,CONCATENATE("M001",$A26,1,$F$8),'TOTAL RECURSOS 2017'!$N:$N)</f>
        <v>100182</v>
      </c>
      <c r="F26" s="22">
        <f>+SUMIF('TOTAL RECURSOS 2017'!$P:$P,CONCATENATE("E006",$A26,1,$F$8),'TOTAL RECURSOS 2017'!$N:$N)</f>
        <v>1236784</v>
      </c>
      <c r="G26" s="22">
        <f>+SUMIF('TOTAL RECURSOS 2017'!$P:$P,CONCATENATE("K024",$A26,1,$G$8),'TOTAL RECURSOS 2017'!$N:$N)</f>
        <v>0</v>
      </c>
      <c r="H26" s="22">
        <f>+SUMIF('TOTAL RECURSOS 2017'!$P:$P,CONCATENATE("O001",$A26,4,$F$8),'TOTAL RECURSOS 2017'!$N:$N)</f>
        <v>0</v>
      </c>
      <c r="I26" s="22">
        <f>+SUMIF('TOTAL RECURSOS 2017'!$P:$P,CONCATENATE("M001",$A26,4,$F$8),'TOTAL RECURSOS 2017'!$N:$N)</f>
        <v>0</v>
      </c>
      <c r="J26" s="22">
        <f>+SUMIF('TOTAL RECURSOS 2017'!$P:$P,CONCATENATE("E006",$A26,4,$F$8),'TOTAL RECURSOS 2017'!$N:$N)</f>
        <v>0</v>
      </c>
    </row>
    <row r="27" spans="1:10" ht="17.100000000000001" customHeight="1" x14ac:dyDescent="0.25">
      <c r="A27" s="27" t="s">
        <v>123</v>
      </c>
      <c r="B27" s="21" t="s">
        <v>222</v>
      </c>
      <c r="C27" s="22">
        <f t="shared" ref="C27:J27" si="8">+C28</f>
        <v>1430093</v>
      </c>
      <c r="D27" s="22">
        <f t="shared" si="8"/>
        <v>41471</v>
      </c>
      <c r="E27" s="22">
        <f t="shared" si="8"/>
        <v>117169</v>
      </c>
      <c r="F27" s="22">
        <f t="shared" si="8"/>
        <v>1271453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</row>
    <row r="28" spans="1:10" ht="17.100000000000001" customHeight="1" x14ac:dyDescent="0.25">
      <c r="A28" s="28" t="s">
        <v>8</v>
      </c>
      <c r="B28" s="21" t="s">
        <v>223</v>
      </c>
      <c r="C28" s="22">
        <f>+SUM(D28:J28)</f>
        <v>1430093</v>
      </c>
      <c r="D28" s="22">
        <f>+SUMIF('TOTAL RECURSOS 2017'!$P:$P,CONCATENATE("O001",$A28,1,$F$8),'TOTAL RECURSOS 2017'!$N:$N)</f>
        <v>41471</v>
      </c>
      <c r="E28" s="22">
        <f>+SUMIF('TOTAL RECURSOS 2017'!$P:$P,CONCATENATE("M001",$A28,1,$F$8),'TOTAL RECURSOS 2017'!$N:$N)</f>
        <v>117169</v>
      </c>
      <c r="F28" s="22">
        <f>+SUMIF('TOTAL RECURSOS 2017'!$P:$P,CONCATENATE("E006",$A28,1,$F$8),'TOTAL RECURSOS 2017'!$N:$N)</f>
        <v>1271453</v>
      </c>
      <c r="G28" s="22">
        <f>+SUMIF('TOTAL RECURSOS 2017'!$P:$P,CONCATENATE("K024",$A28,1,$G$8),'TOTAL RECURSOS 2017'!$N:$N)</f>
        <v>0</v>
      </c>
      <c r="H28" s="22">
        <f>+SUMIF('TOTAL RECURSOS 2017'!$P:$P,CONCATENATE("O001",$A28,4,$F$8),'TOTAL RECURSOS 2017'!$N:$N)</f>
        <v>0</v>
      </c>
      <c r="I28" s="22">
        <f>+SUMIF('TOTAL RECURSOS 2017'!$P:$P,CONCATENATE("M001",$A28,4,$F$8),'TOTAL RECURSOS 2017'!$N:$N)</f>
        <v>0</v>
      </c>
      <c r="J28" s="22">
        <f>+SUMIF('TOTAL RECURSOS 2017'!$P:$P,CONCATENATE("E006",$A28,4,$F$8),'TOTAL RECURSOS 2017'!$N:$N)</f>
        <v>0</v>
      </c>
    </row>
    <row r="29" spans="1:10" ht="17.100000000000001" customHeight="1" x14ac:dyDescent="0.25">
      <c r="A29" s="27" t="s">
        <v>124</v>
      </c>
      <c r="B29" s="21" t="s">
        <v>224</v>
      </c>
      <c r="C29" s="22">
        <f t="shared" ref="C29:J29" si="9">+C30+C31</f>
        <v>1501601</v>
      </c>
      <c r="D29" s="22">
        <f t="shared" si="9"/>
        <v>51777</v>
      </c>
      <c r="E29" s="22">
        <f t="shared" si="9"/>
        <v>134773</v>
      </c>
      <c r="F29" s="22">
        <f t="shared" si="9"/>
        <v>1315051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</row>
    <row r="30" spans="1:10" ht="17.100000000000001" customHeight="1" x14ac:dyDescent="0.25">
      <c r="A30" s="28" t="s">
        <v>9</v>
      </c>
      <c r="B30" s="21" t="s">
        <v>225</v>
      </c>
      <c r="C30" s="22">
        <f>+SUM(D30:J30)</f>
        <v>572040</v>
      </c>
      <c r="D30" s="22">
        <f>+SUMIF('TOTAL RECURSOS 2017'!$P:$P,CONCATENATE("O001",$A30,1,$F$8),'TOTAL RECURSOS 2017'!$N:$N)</f>
        <v>16589</v>
      </c>
      <c r="E30" s="22">
        <f>+SUMIF('TOTAL RECURSOS 2017'!$P:$P,CONCATENATE("M001",$A30,1,$F$8),'TOTAL RECURSOS 2017'!$N:$N)</f>
        <v>46868</v>
      </c>
      <c r="F30" s="22">
        <f>+SUMIF('TOTAL RECURSOS 2017'!$P:$P,CONCATENATE("E006",$A30,1,$F$8),'TOTAL RECURSOS 2017'!$N:$N)</f>
        <v>508583</v>
      </c>
      <c r="G30" s="22">
        <f>+SUMIF('TOTAL RECURSOS 2017'!$P:$P,CONCATENATE("K024",$A30,1,$G$8),'TOTAL RECURSOS 2017'!$N:$N)</f>
        <v>0</v>
      </c>
      <c r="H30" s="22">
        <f>+SUMIF('TOTAL RECURSOS 2017'!$P:$P,CONCATENATE("O001",$A30,4,$F$8),'TOTAL RECURSOS 2017'!$N:$N)</f>
        <v>0</v>
      </c>
      <c r="I30" s="22">
        <f>+SUMIF('TOTAL RECURSOS 2017'!$P:$P,CONCATENATE("M001",$A30,4,$F$8),'TOTAL RECURSOS 2017'!$N:$N)</f>
        <v>0</v>
      </c>
      <c r="J30" s="22">
        <f>+SUMIF('TOTAL RECURSOS 2017'!$P:$P,CONCATENATE("E006",$A30,4,$F$8),'TOTAL RECURSOS 2017'!$N:$N)</f>
        <v>0</v>
      </c>
    </row>
    <row r="31" spans="1:10" ht="17.100000000000001" customHeight="1" x14ac:dyDescent="0.25">
      <c r="A31" s="28">
        <v>14302</v>
      </c>
      <c r="B31" s="21" t="s">
        <v>448</v>
      </c>
      <c r="C31" s="22">
        <f>+SUM(D31:J31)</f>
        <v>929561</v>
      </c>
      <c r="D31" s="22">
        <f>+SUMIF('TOTAL RECURSOS 2017'!$P:$P,CONCATENATE("O001",$A31,1,$F$8),'TOTAL RECURSOS 2017'!$N:$N)</f>
        <v>35188</v>
      </c>
      <c r="E31" s="22">
        <f>+SUMIF('TOTAL RECURSOS 2017'!$P:$P,CONCATENATE("M001",$A31,1,$F$8),'TOTAL RECURSOS 2017'!$N:$N)</f>
        <v>87905</v>
      </c>
      <c r="F31" s="22">
        <f>+SUMIF('TOTAL RECURSOS 2017'!$P:$P,CONCATENATE("E006",$A31,1,$F$8),'TOTAL RECURSOS 2017'!$N:$N)</f>
        <v>806468</v>
      </c>
      <c r="G31" s="22">
        <f>+SUMIF('TOTAL RECURSOS 2017'!$P:$P,CONCATENATE("K024",$A31,1,$G$8),'TOTAL RECURSOS 2017'!$N:$N)</f>
        <v>0</v>
      </c>
      <c r="H31" s="22">
        <f>+SUMIF('TOTAL RECURSOS 2017'!$P:$P,CONCATENATE("O001",$A31,4,$F$8),'TOTAL RECURSOS 2017'!$N:$N)</f>
        <v>0</v>
      </c>
      <c r="I31" s="22">
        <f>+SUMIF('TOTAL RECURSOS 2017'!$P:$P,CONCATENATE("M001",$A31,4,$F$8),'TOTAL RECURSOS 2017'!$N:$N)</f>
        <v>0</v>
      </c>
      <c r="J31" s="22">
        <f>+SUMIF('TOTAL RECURSOS 2017'!$P:$P,CONCATENATE("E006",$A31,4,$F$8),'TOTAL RECURSOS 2017'!$N:$N)</f>
        <v>0</v>
      </c>
    </row>
    <row r="32" spans="1:10" ht="17.100000000000001" customHeight="1" x14ac:dyDescent="0.25">
      <c r="A32" s="27" t="s">
        <v>125</v>
      </c>
      <c r="B32" s="21" t="s">
        <v>226</v>
      </c>
      <c r="C32" s="22">
        <f t="shared" ref="C32:J32" si="10">+C33+C34+C35+C36</f>
        <v>22406702</v>
      </c>
      <c r="D32" s="22">
        <f t="shared" si="10"/>
        <v>596582</v>
      </c>
      <c r="E32" s="22">
        <f t="shared" si="10"/>
        <v>2034648</v>
      </c>
      <c r="F32" s="22">
        <f t="shared" si="10"/>
        <v>19775472</v>
      </c>
      <c r="G32" s="22">
        <f t="shared" si="10"/>
        <v>0</v>
      </c>
      <c r="H32" s="22">
        <f t="shared" si="10"/>
        <v>0</v>
      </c>
      <c r="I32" s="22">
        <f t="shared" si="10"/>
        <v>0</v>
      </c>
      <c r="J32" s="22">
        <f t="shared" si="10"/>
        <v>0</v>
      </c>
    </row>
    <row r="33" spans="1:10" ht="17.100000000000001" customHeight="1" x14ac:dyDescent="0.25">
      <c r="A33" s="28" t="s">
        <v>10</v>
      </c>
      <c r="B33" s="21" t="s">
        <v>227</v>
      </c>
      <c r="C33" s="22">
        <f>+SUM(D33:J33)</f>
        <v>1744650</v>
      </c>
      <c r="D33" s="22">
        <f>+SUMIF('TOTAL RECURSOS 2017'!$P:$P,CONCATENATE("O001",$A33,1,$F$8),'TOTAL RECURSOS 2017'!$N:$N)</f>
        <v>45989</v>
      </c>
      <c r="E33" s="22">
        <f>+SUMIF('TOTAL RECURSOS 2017'!$P:$P,CONCATENATE("M001",$A33,1,$F$8),'TOTAL RECURSOS 2017'!$N:$N)</f>
        <v>115902</v>
      </c>
      <c r="F33" s="22">
        <f>+SUMIF('TOTAL RECURSOS 2017'!$P:$P,CONCATENATE("E006",$A33,1,$F$8),'TOTAL RECURSOS 2017'!$N:$N)</f>
        <v>1582759</v>
      </c>
      <c r="G33" s="22">
        <f>+SUMIF('TOTAL RECURSOS 2017'!$P:$P,CONCATENATE("K024",$A33,1,$G$8),'TOTAL RECURSOS 2017'!$N:$N)</f>
        <v>0</v>
      </c>
      <c r="H33" s="22">
        <f>+SUMIF('TOTAL RECURSOS 2017'!$P:$P,CONCATENATE("O001",$A33,4,$F$8),'TOTAL RECURSOS 2017'!$N:$N)</f>
        <v>0</v>
      </c>
      <c r="I33" s="22">
        <f>+SUMIF('TOTAL RECURSOS 2017'!$P:$P,CONCATENATE("M001",$A33,4,$F$8),'TOTAL RECURSOS 2017'!$N:$N)</f>
        <v>0</v>
      </c>
      <c r="J33" s="22">
        <f>+SUMIF('TOTAL RECURSOS 2017'!$P:$P,CONCATENATE("E006",$A33,4,$F$8),'TOTAL RECURSOS 2017'!$N:$N)</f>
        <v>0</v>
      </c>
    </row>
    <row r="34" spans="1:10" ht="17.100000000000001" customHeight="1" x14ac:dyDescent="0.25">
      <c r="A34" s="28" t="s">
        <v>11</v>
      </c>
      <c r="B34" s="21" t="s">
        <v>228</v>
      </c>
      <c r="C34" s="22">
        <f>+SUM(D34:J34)</f>
        <v>5623386</v>
      </c>
      <c r="D34" s="22">
        <f>+SUMIF('TOTAL RECURSOS 2017'!$P:$P,CONCATENATE("O001",$A34,1,$F$8),'TOTAL RECURSOS 2017'!$N:$N)</f>
        <v>149215</v>
      </c>
      <c r="E34" s="22">
        <f>+SUMIF('TOTAL RECURSOS 2017'!$P:$P,CONCATENATE("M001",$A34,1,$F$8),'TOTAL RECURSOS 2017'!$N:$N)</f>
        <v>377141</v>
      </c>
      <c r="F34" s="22">
        <f>+SUMIF('TOTAL RECURSOS 2017'!$P:$P,CONCATENATE("E006",$A34,1,$F$8),'TOTAL RECURSOS 2017'!$N:$N)</f>
        <v>5097030</v>
      </c>
      <c r="G34" s="22">
        <f>+SUMIF('TOTAL RECURSOS 2017'!$P:$P,CONCATENATE("K024",$A34,1,$G$8),'TOTAL RECURSOS 2017'!$N:$N)</f>
        <v>0</v>
      </c>
      <c r="H34" s="22">
        <f>+SUMIF('TOTAL RECURSOS 2017'!$P:$P,CONCATENATE("O001",$A34,4,$F$8),'TOTAL RECURSOS 2017'!$N:$N)</f>
        <v>0</v>
      </c>
      <c r="I34" s="22">
        <f>+SUMIF('TOTAL RECURSOS 2017'!$P:$P,CONCATENATE("M001",$A34,4,$F$8),'TOTAL RECURSOS 2017'!$N:$N)</f>
        <v>0</v>
      </c>
      <c r="J34" s="22">
        <f>+SUMIF('TOTAL RECURSOS 2017'!$P:$P,CONCATENATE("E006",$A34,4,$F$8),'TOTAL RECURSOS 2017'!$N:$N)</f>
        <v>0</v>
      </c>
    </row>
    <row r="35" spans="1:10" ht="17.100000000000001" customHeight="1" x14ac:dyDescent="0.25">
      <c r="A35" s="28" t="s">
        <v>12</v>
      </c>
      <c r="B35" s="21" t="s">
        <v>229</v>
      </c>
      <c r="C35" s="22">
        <f>+SUM(D35:J35)</f>
        <v>14893148</v>
      </c>
      <c r="D35" s="22">
        <f>+SUMIF('TOTAL RECURSOS 2017'!$P:$P,CONCATENATE("O001",$A35,1,$F$8),'TOTAL RECURSOS 2017'!$N:$N)</f>
        <v>397142</v>
      </c>
      <c r="E35" s="22">
        <f>+SUMIF('TOTAL RECURSOS 2017'!$P:$P,CONCATENATE("M001",$A35,1,$F$8),'TOTAL RECURSOS 2017'!$N:$N)</f>
        <v>1528383</v>
      </c>
      <c r="F35" s="22">
        <f>+SUMIF('TOTAL RECURSOS 2017'!$P:$P,CONCATENATE("E006",$A35,1,$F$8),'TOTAL RECURSOS 2017'!$N:$N)</f>
        <v>12967623</v>
      </c>
      <c r="G35" s="22">
        <f>+SUMIF('TOTAL RECURSOS 2017'!$P:$P,CONCATENATE("K024",$A35,1,$G$8),'TOTAL RECURSOS 2017'!$N:$N)</f>
        <v>0</v>
      </c>
      <c r="H35" s="22">
        <f>+SUMIF('TOTAL RECURSOS 2017'!$P:$P,CONCATENATE("O001",$A35,4,$F$8),'TOTAL RECURSOS 2017'!$N:$N)</f>
        <v>0</v>
      </c>
      <c r="I35" s="22">
        <f>+SUMIF('TOTAL RECURSOS 2017'!$P:$P,CONCATENATE("M001",$A35,4,$F$8),'TOTAL RECURSOS 2017'!$N:$N)</f>
        <v>0</v>
      </c>
      <c r="J35" s="22">
        <f>+SUMIF('TOTAL RECURSOS 2017'!$P:$P,CONCATENATE("E006",$A35,4,$F$8),'TOTAL RECURSOS 2017'!$N:$N)</f>
        <v>0</v>
      </c>
    </row>
    <row r="36" spans="1:10" ht="17.100000000000001" customHeight="1" x14ac:dyDescent="0.25">
      <c r="A36" s="28" t="s">
        <v>13</v>
      </c>
      <c r="B36" s="21" t="s">
        <v>230</v>
      </c>
      <c r="C36" s="22">
        <f>+SUM(D36:J36)</f>
        <v>145518</v>
      </c>
      <c r="D36" s="22">
        <f>+SUMIF('TOTAL RECURSOS 2017'!$P:$P,CONCATENATE("O001",$A36,1,$F$8),'TOTAL RECURSOS 2017'!$N:$N)</f>
        <v>4236</v>
      </c>
      <c r="E36" s="22">
        <f>+SUMIF('TOTAL RECURSOS 2017'!$P:$P,CONCATENATE("M001",$A36,1,$F$8),'TOTAL RECURSOS 2017'!$N:$N)</f>
        <v>13222</v>
      </c>
      <c r="F36" s="22">
        <f>+SUMIF('TOTAL RECURSOS 2017'!$P:$P,CONCATENATE("E006",$A36,1,$F$8),'TOTAL RECURSOS 2017'!$N:$N)</f>
        <v>128060</v>
      </c>
      <c r="G36" s="22">
        <f>+SUMIF('TOTAL RECURSOS 2017'!$P:$P,CONCATENATE("K024",$A36,1,$G$8),'TOTAL RECURSOS 2017'!$N:$N)</f>
        <v>0</v>
      </c>
      <c r="H36" s="22">
        <f>+SUMIF('TOTAL RECURSOS 2017'!$P:$P,CONCATENATE("O001",$A36,4,$F$8),'TOTAL RECURSOS 2017'!$N:$N)</f>
        <v>0</v>
      </c>
      <c r="I36" s="22">
        <f>+SUMIF('TOTAL RECURSOS 2017'!$P:$P,CONCATENATE("M001",$A36,4,$F$8),'TOTAL RECURSOS 2017'!$N:$N)</f>
        <v>0</v>
      </c>
      <c r="J36" s="22">
        <f>+SUMIF('TOTAL RECURSOS 2017'!$P:$P,CONCATENATE("E006",$A36,4,$F$8),'TOTAL RECURSOS 2017'!$N:$N)</f>
        <v>0</v>
      </c>
    </row>
    <row r="37" spans="1:10" s="9" customFormat="1" ht="17.100000000000001" customHeight="1" x14ac:dyDescent="0.2">
      <c r="A37" s="26">
        <v>1500</v>
      </c>
      <c r="B37" s="19" t="s">
        <v>231</v>
      </c>
      <c r="C37" s="20">
        <f t="shared" ref="C37:J37" si="11">+C38+C41</f>
        <v>87270705</v>
      </c>
      <c r="D37" s="20">
        <f t="shared" si="11"/>
        <v>2849556</v>
      </c>
      <c r="E37" s="20">
        <f t="shared" si="11"/>
        <v>6174955</v>
      </c>
      <c r="F37" s="20">
        <f t="shared" si="11"/>
        <v>75187254</v>
      </c>
      <c r="G37" s="20">
        <f t="shared" si="11"/>
        <v>0</v>
      </c>
      <c r="H37" s="20">
        <f t="shared" si="11"/>
        <v>104320</v>
      </c>
      <c r="I37" s="20">
        <f t="shared" si="11"/>
        <v>347909</v>
      </c>
      <c r="J37" s="20">
        <f t="shared" si="11"/>
        <v>2606711</v>
      </c>
    </row>
    <row r="38" spans="1:10" ht="17.100000000000001" customHeight="1" x14ac:dyDescent="0.25">
      <c r="A38" s="27" t="s">
        <v>126</v>
      </c>
      <c r="B38" s="21" t="s">
        <v>232</v>
      </c>
      <c r="C38" s="22">
        <f t="shared" ref="C38:J38" si="12">+C39+C40</f>
        <v>83949380</v>
      </c>
      <c r="D38" s="22">
        <f t="shared" si="12"/>
        <v>2587171</v>
      </c>
      <c r="E38" s="22">
        <f t="shared" si="12"/>
        <v>6174955</v>
      </c>
      <c r="F38" s="22">
        <f t="shared" si="12"/>
        <v>75187254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0</v>
      </c>
    </row>
    <row r="39" spans="1:10" ht="17.100000000000001" customHeight="1" x14ac:dyDescent="0.25">
      <c r="A39" s="28" t="s">
        <v>14</v>
      </c>
      <c r="B39" s="21" t="s">
        <v>233</v>
      </c>
      <c r="C39" s="22">
        <f>+SUM(D39:J39)</f>
        <v>81835520</v>
      </c>
      <c r="D39" s="22">
        <f>+SUMIF('TOTAL RECURSOS 2017'!$P:$P,CONCATENATE("O001",$A39,1,$F$8),'TOTAL RECURSOS 2017'!$N:$N)</f>
        <v>2503997</v>
      </c>
      <c r="E39" s="22">
        <f>+SUMIF('TOTAL RECURSOS 2017'!$P:$P,CONCATENATE("M001",$A39,1,$F$8),'TOTAL RECURSOS 2017'!$N:$N)</f>
        <v>5890511</v>
      </c>
      <c r="F39" s="22">
        <f>+SUMIF('TOTAL RECURSOS 2017'!$P:$P,CONCATENATE("E006",$A39,1,$F$8),'TOTAL RECURSOS 2017'!$N:$N)</f>
        <v>73441012</v>
      </c>
      <c r="G39" s="22">
        <f>+SUMIF('TOTAL RECURSOS 2017'!$P:$P,CONCATENATE("K024",$A39,1,$G$8),'TOTAL RECURSOS 2017'!$N:$N)</f>
        <v>0</v>
      </c>
      <c r="H39" s="22">
        <f>+SUMIF('TOTAL RECURSOS 2017'!$P:$P,CONCATENATE("O001",$A39,4,$F$8),'TOTAL RECURSOS 2017'!$N:$N)</f>
        <v>0</v>
      </c>
      <c r="I39" s="22">
        <f>+SUMIF('TOTAL RECURSOS 2017'!$P:$P,CONCATENATE("M001",$A39,4,$F$8),'TOTAL RECURSOS 2017'!$N:$N)</f>
        <v>0</v>
      </c>
      <c r="J39" s="22">
        <f>+SUMIF('TOTAL RECURSOS 2017'!$P:$P,CONCATENATE("E006",$A39,4,$F$8),'TOTAL RECURSOS 2017'!$N:$N)</f>
        <v>0</v>
      </c>
    </row>
    <row r="40" spans="1:10" ht="17.100000000000001" customHeight="1" x14ac:dyDescent="0.25">
      <c r="A40" s="28" t="s">
        <v>15</v>
      </c>
      <c r="B40" s="21" t="s">
        <v>234</v>
      </c>
      <c r="C40" s="22">
        <f>+SUM(D40:J40)</f>
        <v>2113860</v>
      </c>
      <c r="D40" s="22">
        <f>+SUMIF('TOTAL RECURSOS 2017'!$P:$P,CONCATENATE("O001",$A40,1,$F$8),'TOTAL RECURSOS 2017'!$N:$N)</f>
        <v>83174</v>
      </c>
      <c r="E40" s="22">
        <f>+SUMIF('TOTAL RECURSOS 2017'!$P:$P,CONCATENATE("M001",$A40,1,$F$8),'TOTAL RECURSOS 2017'!$N:$N)</f>
        <v>284444</v>
      </c>
      <c r="F40" s="22">
        <f>+SUMIF('TOTAL RECURSOS 2017'!$P:$P,CONCATENATE("E006",$A40,1,$F$8),'TOTAL RECURSOS 2017'!$N:$N)</f>
        <v>1746242</v>
      </c>
      <c r="G40" s="22">
        <f>+SUMIF('TOTAL RECURSOS 2017'!$P:$P,CONCATENATE("K024",$A40,1,$G$8),'TOTAL RECURSOS 2017'!$N:$N)</f>
        <v>0</v>
      </c>
      <c r="H40" s="22">
        <f>+SUMIF('TOTAL RECURSOS 2017'!$P:$P,CONCATENATE("O001",$A40,4,$F$8),'TOTAL RECURSOS 2017'!$N:$N)</f>
        <v>0</v>
      </c>
      <c r="I40" s="22">
        <f>+SUMIF('TOTAL RECURSOS 2017'!$P:$P,CONCATENATE("M001",$A40,4,$F$8),'TOTAL RECURSOS 2017'!$N:$N)</f>
        <v>0</v>
      </c>
      <c r="J40" s="22">
        <f>+SUMIF('TOTAL RECURSOS 2017'!$P:$P,CONCATENATE("E006",$A40,4,$F$8),'TOTAL RECURSOS 2017'!$N:$N)</f>
        <v>0</v>
      </c>
    </row>
    <row r="41" spans="1:10" ht="17.100000000000001" customHeight="1" x14ac:dyDescent="0.25">
      <c r="A41" s="27" t="s">
        <v>127</v>
      </c>
      <c r="B41" s="21" t="s">
        <v>235</v>
      </c>
      <c r="C41" s="22">
        <f t="shared" ref="C41:J41" si="13">+C42</f>
        <v>3321325</v>
      </c>
      <c r="D41" s="22">
        <f t="shared" si="13"/>
        <v>262385</v>
      </c>
      <c r="E41" s="22">
        <f t="shared" si="13"/>
        <v>0</v>
      </c>
      <c r="F41" s="22">
        <f t="shared" si="13"/>
        <v>0</v>
      </c>
      <c r="G41" s="22">
        <f t="shared" si="13"/>
        <v>0</v>
      </c>
      <c r="H41" s="22">
        <f t="shared" si="13"/>
        <v>104320</v>
      </c>
      <c r="I41" s="22">
        <f t="shared" si="13"/>
        <v>347909</v>
      </c>
      <c r="J41" s="22">
        <f t="shared" si="13"/>
        <v>2606711</v>
      </c>
    </row>
    <row r="42" spans="1:10" ht="17.100000000000001" customHeight="1" x14ac:dyDescent="0.25">
      <c r="A42" s="28" t="s">
        <v>24</v>
      </c>
      <c r="B42" s="21" t="s">
        <v>236</v>
      </c>
      <c r="C42" s="22">
        <f>+SUM(D42:J42)</f>
        <v>3321325</v>
      </c>
      <c r="D42" s="22">
        <f>+SUMIF('TOTAL RECURSOS 2017'!$P:$P,CONCATENATE("O001",$A42,1,$F$8),'TOTAL RECURSOS 2017'!$N:$N)</f>
        <v>262385</v>
      </c>
      <c r="E42" s="22">
        <f>+SUMIF('TOTAL RECURSOS 2017'!$P:$P,CONCATENATE("M001",$A42,1,$F$8),'TOTAL RECURSOS 2017'!$N:$N)</f>
        <v>0</v>
      </c>
      <c r="F42" s="22">
        <f>+SUMIF('TOTAL RECURSOS 2017'!$P:$P,CONCATENATE("E006",$A42,1,$F$8),'TOTAL RECURSOS 2017'!$N:$N)</f>
        <v>0</v>
      </c>
      <c r="G42" s="22">
        <f>+SUMIF('TOTAL RECURSOS 2017'!$P:$P,CONCATENATE("K024",$A42,1,$G$8),'TOTAL RECURSOS 2017'!$N:$N)</f>
        <v>0</v>
      </c>
      <c r="H42" s="22">
        <f>+SUMIF('TOTAL RECURSOS 2017'!$P:$P,CONCATENATE("O001",$A42,4,$F$8),'TOTAL RECURSOS 2017'!$N:$N)</f>
        <v>104320</v>
      </c>
      <c r="I42" s="22">
        <f>+SUMIF('TOTAL RECURSOS 2017'!$P:$P,CONCATENATE("M001",$A42,4,$F$8),'TOTAL RECURSOS 2017'!$N:$N)</f>
        <v>347909</v>
      </c>
      <c r="J42" s="22">
        <f>+SUMIF('TOTAL RECURSOS 2017'!$P:$P,CONCATENATE("E006",$A42,4,$F$8),'TOTAL RECURSOS 2017'!$N:$N)</f>
        <v>2606711</v>
      </c>
    </row>
    <row r="43" spans="1:10" s="9" customFormat="1" ht="17.100000000000001" customHeight="1" x14ac:dyDescent="0.2">
      <c r="A43" s="26">
        <v>1600</v>
      </c>
      <c r="B43" s="19" t="s">
        <v>434</v>
      </c>
      <c r="C43" s="20">
        <f t="shared" ref="C43:J43" si="14">+C44</f>
        <v>0</v>
      </c>
      <c r="D43" s="20">
        <f t="shared" si="14"/>
        <v>0</v>
      </c>
      <c r="E43" s="20">
        <f t="shared" si="14"/>
        <v>0</v>
      </c>
      <c r="F43" s="20">
        <f t="shared" si="14"/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</row>
    <row r="44" spans="1:10" ht="17.100000000000001" customHeight="1" x14ac:dyDescent="0.25">
      <c r="A44" s="27">
        <v>161</v>
      </c>
      <c r="B44" s="21" t="s">
        <v>435</v>
      </c>
      <c r="C44" s="22">
        <f t="shared" ref="C44:J44" si="15">+SUM(C45:C52)</f>
        <v>0</v>
      </c>
      <c r="D44" s="22">
        <f t="shared" si="15"/>
        <v>0</v>
      </c>
      <c r="E44" s="22">
        <f t="shared" si="15"/>
        <v>0</v>
      </c>
      <c r="F44" s="22">
        <f t="shared" si="15"/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</row>
    <row r="45" spans="1:10" ht="17.100000000000001" customHeight="1" x14ac:dyDescent="0.25">
      <c r="A45" s="28" t="s">
        <v>420</v>
      </c>
      <c r="B45" s="21" t="s">
        <v>436</v>
      </c>
      <c r="C45" s="22">
        <f t="shared" ref="C45:C52" si="16">+SUM(D45:J45)</f>
        <v>0</v>
      </c>
      <c r="D45" s="22">
        <f>+SUMIF('TOTAL RECURSOS 2017'!$P:$P,CONCATENATE("O001",$A45,1,$F$8),'TOTAL RECURSOS 2017'!$N:$N)</f>
        <v>0</v>
      </c>
      <c r="E45" s="22">
        <f>+SUMIF('TOTAL RECURSOS 2017'!$P:$P,CONCATENATE("M001",$A45,1,$F$8),'TOTAL RECURSOS 2017'!$N:$N)</f>
        <v>0</v>
      </c>
      <c r="F45" s="22">
        <f>+SUMIF('TOTAL RECURSOS 2017'!$P:$P,CONCATENATE("E006",$A45,1,$F$8),'TOTAL RECURSOS 2017'!$N:$N)</f>
        <v>0</v>
      </c>
      <c r="G45" s="22">
        <f>+SUMIF('TOTAL RECURSOS 2017'!$P:$P,CONCATENATE("K024",$A45,1,$G$8),'TOTAL RECURSOS 2017'!$N:$N)</f>
        <v>0</v>
      </c>
      <c r="H45" s="22">
        <f>+SUMIF('TOTAL RECURSOS 2017'!$P:$P,CONCATENATE("O001",$A45,4,$F$8),'TOTAL RECURSOS 2017'!$N:$N)</f>
        <v>0</v>
      </c>
      <c r="I45" s="22">
        <f>+SUMIF('TOTAL RECURSOS 2017'!$P:$P,CONCATENATE("M001",$A45,4,$F$8),'TOTAL RECURSOS 2017'!$N:$N)</f>
        <v>0</v>
      </c>
      <c r="J45" s="22">
        <f>+SUMIF('TOTAL RECURSOS 2017'!$P:$P,CONCATENATE("E006",$A45,4,$F$8),'TOTAL RECURSOS 2017'!$N:$N)</f>
        <v>0</v>
      </c>
    </row>
    <row r="46" spans="1:10" ht="17.100000000000001" customHeight="1" x14ac:dyDescent="0.25">
      <c r="A46" s="28">
        <v>16102</v>
      </c>
      <c r="B46" s="21" t="s">
        <v>437</v>
      </c>
      <c r="C46" s="22">
        <f t="shared" si="16"/>
        <v>0</v>
      </c>
      <c r="D46" s="22">
        <f>+SUMIF('TOTAL RECURSOS 2017'!$P:$P,CONCATENATE("O001",$A46,1,$F$8),'TOTAL RECURSOS 2017'!$N:$N)</f>
        <v>0</v>
      </c>
      <c r="E46" s="22">
        <f>+SUMIF('TOTAL RECURSOS 2017'!$P:$P,CONCATENATE("M001",$A46,1,$F$8),'TOTAL RECURSOS 2017'!$N:$N)</f>
        <v>0</v>
      </c>
      <c r="F46" s="22">
        <f>+SUMIF('TOTAL RECURSOS 2017'!$P:$P,CONCATENATE("E006",$A46,1,$F$8),'TOTAL RECURSOS 2017'!$N:$N)</f>
        <v>0</v>
      </c>
      <c r="G46" s="22">
        <f>+SUMIF('TOTAL RECURSOS 2017'!$P:$P,CONCATENATE("K024",$A46,1,$G$8),'TOTAL RECURSOS 2017'!$N:$N)</f>
        <v>0</v>
      </c>
      <c r="H46" s="22">
        <f>+SUMIF('TOTAL RECURSOS 2017'!$P:$P,CONCATENATE("O001",$A46,4,$F$8),'TOTAL RECURSOS 2017'!$N:$N)</f>
        <v>0</v>
      </c>
      <c r="I46" s="22">
        <f>+SUMIF('TOTAL RECURSOS 2017'!$P:$P,CONCATENATE("M001",$A46,4,$F$8),'TOTAL RECURSOS 2017'!$N:$N)</f>
        <v>0</v>
      </c>
      <c r="J46" s="22">
        <f>+SUMIF('TOTAL RECURSOS 2017'!$P:$P,CONCATENATE("E006",$A46,4,$F$8),'TOTAL RECURSOS 2017'!$N:$N)</f>
        <v>0</v>
      </c>
    </row>
    <row r="47" spans="1:10" ht="17.100000000000001" customHeight="1" x14ac:dyDescent="0.25">
      <c r="A47" s="28" t="s">
        <v>419</v>
      </c>
      <c r="B47" s="21" t="s">
        <v>437</v>
      </c>
      <c r="C47" s="22">
        <f t="shared" si="16"/>
        <v>0</v>
      </c>
      <c r="D47" s="22">
        <f>+SUMIF('TOTAL RECURSOS 2017'!$P:$P,CONCATENATE("O001",$A47,1,$F$8),'TOTAL RECURSOS 2017'!$N:$N)</f>
        <v>0</v>
      </c>
      <c r="E47" s="22">
        <f>+SUMIF('TOTAL RECURSOS 2017'!$P:$P,CONCATENATE("M001",$A47,1,$F$8),'TOTAL RECURSOS 2017'!$N:$N)</f>
        <v>0</v>
      </c>
      <c r="F47" s="22">
        <f>+SUMIF('TOTAL RECURSOS 2017'!$P:$P,CONCATENATE("E006",$A47,1,$F$8),'TOTAL RECURSOS 2017'!$N:$N)</f>
        <v>0</v>
      </c>
      <c r="G47" s="22">
        <f>+SUMIF('TOTAL RECURSOS 2017'!$P:$P,CONCATENATE("K024",$A47,1,$G$8),'TOTAL RECURSOS 2017'!$N:$N)</f>
        <v>0</v>
      </c>
      <c r="H47" s="22">
        <f>+SUMIF('TOTAL RECURSOS 2017'!$P:$P,CONCATENATE("O001",$A47,4,$F$8),'TOTAL RECURSOS 2017'!$N:$N)</f>
        <v>0</v>
      </c>
      <c r="I47" s="22">
        <f>+SUMIF('TOTAL RECURSOS 2017'!$P:$P,CONCATENATE("M001",$A47,4,$F$8),'TOTAL RECURSOS 2017'!$N:$N)</f>
        <v>0</v>
      </c>
      <c r="J47" s="22">
        <f>+SUMIF('TOTAL RECURSOS 2017'!$P:$P,CONCATENATE("E006",$A47,4,$F$8),'TOTAL RECURSOS 2017'!$N:$N)</f>
        <v>0</v>
      </c>
    </row>
    <row r="48" spans="1:10" ht="17.100000000000001" customHeight="1" x14ac:dyDescent="0.25">
      <c r="A48" s="28" t="s">
        <v>418</v>
      </c>
      <c r="B48" s="21" t="s">
        <v>439</v>
      </c>
      <c r="C48" s="22">
        <f t="shared" si="16"/>
        <v>0</v>
      </c>
      <c r="D48" s="22">
        <f>+SUMIF('TOTAL RECURSOS 2017'!$P:$P,CONCATENATE("O001",$A48,1,$F$8),'TOTAL RECURSOS 2017'!$N:$N)</f>
        <v>0</v>
      </c>
      <c r="E48" s="22">
        <f>+SUMIF('TOTAL RECURSOS 2017'!$P:$P,CONCATENATE("M001",$A48,1,$F$8),'TOTAL RECURSOS 2017'!$N:$N)</f>
        <v>0</v>
      </c>
      <c r="F48" s="22">
        <f>+SUMIF('TOTAL RECURSOS 2017'!$P:$P,CONCATENATE("E006",$A48,1,$F$8),'TOTAL RECURSOS 2017'!$N:$N)</f>
        <v>0</v>
      </c>
      <c r="G48" s="22">
        <f>+SUMIF('TOTAL RECURSOS 2017'!$P:$P,CONCATENATE("K024",$A48,1,$G$8),'TOTAL RECURSOS 2017'!$N:$N)</f>
        <v>0</v>
      </c>
      <c r="H48" s="22">
        <f>+SUMIF('TOTAL RECURSOS 2017'!$P:$P,CONCATENATE("O001",$A48,4,$F$8),'TOTAL RECURSOS 2017'!$N:$N)</f>
        <v>0</v>
      </c>
      <c r="I48" s="22">
        <f>+SUMIF('TOTAL RECURSOS 2017'!$P:$P,CONCATENATE("M001",$A48,4,$F$8),'TOTAL RECURSOS 2017'!$N:$N)</f>
        <v>0</v>
      </c>
      <c r="J48" s="22">
        <f>+SUMIF('TOTAL RECURSOS 2017'!$P:$P,CONCATENATE("E006",$A48,4,$F$8),'TOTAL RECURSOS 2017'!$N:$N)</f>
        <v>0</v>
      </c>
    </row>
    <row r="49" spans="1:10" ht="17.100000000000001" customHeight="1" x14ac:dyDescent="0.25">
      <c r="A49" s="28" t="s">
        <v>417</v>
      </c>
      <c r="B49" s="21" t="s">
        <v>440</v>
      </c>
      <c r="C49" s="22">
        <f t="shared" si="16"/>
        <v>0</v>
      </c>
      <c r="D49" s="22">
        <f>+SUMIF('TOTAL RECURSOS 2017'!$P:$P,CONCATENATE("O001",$A49,1,$F$8),'TOTAL RECURSOS 2017'!$N:$N)</f>
        <v>0</v>
      </c>
      <c r="E49" s="22">
        <f>+SUMIF('TOTAL RECURSOS 2017'!$P:$P,CONCATENATE("M001",$A49,1,$F$8),'TOTAL RECURSOS 2017'!$N:$N)</f>
        <v>0</v>
      </c>
      <c r="F49" s="22">
        <f>+SUMIF('TOTAL RECURSOS 2017'!$P:$P,CONCATENATE("E006",$A49,1,$F$8),'TOTAL RECURSOS 2017'!$N:$N)</f>
        <v>0</v>
      </c>
      <c r="G49" s="22">
        <f>+SUMIF('TOTAL RECURSOS 2017'!$P:$P,CONCATENATE("K024",$A49,1,$G$8),'TOTAL RECURSOS 2017'!$N:$N)</f>
        <v>0</v>
      </c>
      <c r="H49" s="22">
        <f>+SUMIF('TOTAL RECURSOS 2017'!$P:$P,CONCATENATE("O001",$A49,4,$F$8),'TOTAL RECURSOS 2017'!$N:$N)</f>
        <v>0</v>
      </c>
      <c r="I49" s="22">
        <f>+SUMIF('TOTAL RECURSOS 2017'!$P:$P,CONCATENATE("M001",$A49,4,$F$8),'TOTAL RECURSOS 2017'!$N:$N)</f>
        <v>0</v>
      </c>
      <c r="J49" s="22">
        <f>+SUMIF('TOTAL RECURSOS 2017'!$P:$P,CONCATENATE("E006",$A49,4,$F$8),'TOTAL RECURSOS 2017'!$N:$N)</f>
        <v>0</v>
      </c>
    </row>
    <row r="50" spans="1:10" ht="17.100000000000001" customHeight="1" x14ac:dyDescent="0.25">
      <c r="A50" s="28" t="s">
        <v>416</v>
      </c>
      <c r="B50" s="21" t="s">
        <v>438</v>
      </c>
      <c r="C50" s="22">
        <f t="shared" si="16"/>
        <v>0</v>
      </c>
      <c r="D50" s="22">
        <f>+SUMIF('TOTAL RECURSOS 2017'!$P:$P,CONCATENATE("O001",$A50,1,$F$8),'TOTAL RECURSOS 2017'!$N:$N)</f>
        <v>0</v>
      </c>
      <c r="E50" s="22">
        <f>+SUMIF('TOTAL RECURSOS 2017'!$P:$P,CONCATENATE("M001",$A50,1,$F$8),'TOTAL RECURSOS 2017'!$N:$N)</f>
        <v>0</v>
      </c>
      <c r="F50" s="22">
        <f>+SUMIF('TOTAL RECURSOS 2017'!$P:$P,CONCATENATE("E006",$A50,1,$F$8),'TOTAL RECURSOS 2017'!$N:$N)</f>
        <v>0</v>
      </c>
      <c r="G50" s="22">
        <f>+SUMIF('TOTAL RECURSOS 2017'!$P:$P,CONCATENATE("K024",$A50,1,$G$8),'TOTAL RECURSOS 2017'!$N:$N)</f>
        <v>0</v>
      </c>
      <c r="H50" s="22">
        <f>+SUMIF('TOTAL RECURSOS 2017'!$P:$P,CONCATENATE("O001",$A50,4,$F$8),'TOTAL RECURSOS 2017'!$N:$N)</f>
        <v>0</v>
      </c>
      <c r="I50" s="22">
        <f>+SUMIF('TOTAL RECURSOS 2017'!$P:$P,CONCATENATE("M001",$A50,4,$F$8),'TOTAL RECURSOS 2017'!$N:$N)</f>
        <v>0</v>
      </c>
      <c r="J50" s="22">
        <f>+SUMIF('TOTAL RECURSOS 2017'!$P:$P,CONCATENATE("E006",$A50,4,$F$8),'TOTAL RECURSOS 2017'!$N:$N)</f>
        <v>0</v>
      </c>
    </row>
    <row r="51" spans="1:10" ht="17.100000000000001" customHeight="1" x14ac:dyDescent="0.25">
      <c r="A51" s="28">
        <v>16107</v>
      </c>
      <c r="B51" s="21" t="s">
        <v>441</v>
      </c>
      <c r="C51" s="22">
        <f t="shared" si="16"/>
        <v>0</v>
      </c>
      <c r="D51" s="22">
        <f>+SUMIF('TOTAL RECURSOS 2017'!$P:$P,CONCATENATE("O001",$A51,1,$F$8),'TOTAL RECURSOS 2017'!$N:$N)</f>
        <v>0</v>
      </c>
      <c r="E51" s="22">
        <f>+SUMIF('TOTAL RECURSOS 2017'!$P:$P,CONCATENATE("M001",$A51,1,$F$8),'TOTAL RECURSOS 2017'!$N:$N)</f>
        <v>0</v>
      </c>
      <c r="F51" s="22">
        <f>+SUMIF('TOTAL RECURSOS 2017'!$P:$P,CONCATENATE("E006",$A51,1,$F$8),'TOTAL RECURSOS 2017'!$N:$N)</f>
        <v>0</v>
      </c>
      <c r="G51" s="22">
        <f>+SUMIF('TOTAL RECURSOS 2017'!$P:$P,CONCATENATE("K024",$A51,1,$G$8),'TOTAL RECURSOS 2017'!$N:$N)</f>
        <v>0</v>
      </c>
      <c r="H51" s="22">
        <f>+SUMIF('TOTAL RECURSOS 2017'!$P:$P,CONCATENATE("O001",$A51,4,$F$8),'TOTAL RECURSOS 2017'!$N:$N)</f>
        <v>0</v>
      </c>
      <c r="I51" s="22">
        <f>+SUMIF('TOTAL RECURSOS 2017'!$P:$P,CONCATENATE("M001",$A51,4,$F$8),'TOTAL RECURSOS 2017'!$N:$N)</f>
        <v>0</v>
      </c>
      <c r="J51" s="22">
        <f>+SUMIF('TOTAL RECURSOS 2017'!$P:$P,CONCATENATE("E006",$A51,4,$F$8),'TOTAL RECURSOS 2017'!$N:$N)</f>
        <v>0</v>
      </c>
    </row>
    <row r="52" spans="1:10" ht="17.100000000000001" customHeight="1" x14ac:dyDescent="0.25">
      <c r="A52" s="28">
        <v>16108</v>
      </c>
      <c r="B52" s="21" t="s">
        <v>442</v>
      </c>
      <c r="C52" s="22">
        <f t="shared" si="16"/>
        <v>0</v>
      </c>
      <c r="D52" s="22">
        <f>+SUMIF('TOTAL RECURSOS 2017'!$P:$P,CONCATENATE("O001",$A52,1,$F$8),'TOTAL RECURSOS 2017'!$N:$N)</f>
        <v>0</v>
      </c>
      <c r="E52" s="22">
        <f>+SUMIF('TOTAL RECURSOS 2017'!$P:$P,CONCATENATE("M001",$A52,1,$F$8),'TOTAL RECURSOS 2017'!$N:$N)</f>
        <v>0</v>
      </c>
      <c r="F52" s="22">
        <f>+SUMIF('TOTAL RECURSOS 2017'!$P:$P,CONCATENATE("E006",$A52,1,$F$8),'TOTAL RECURSOS 2017'!$N:$N)</f>
        <v>0</v>
      </c>
      <c r="G52" s="22">
        <f>+SUMIF('TOTAL RECURSOS 2017'!$P:$P,CONCATENATE("K024",$A52,1,$G$8),'TOTAL RECURSOS 2017'!$N:$N)</f>
        <v>0</v>
      </c>
      <c r="H52" s="22">
        <f>+SUMIF('TOTAL RECURSOS 2017'!$P:$P,CONCATENATE("O001",$A52,4,$F$8),'TOTAL RECURSOS 2017'!$N:$N)</f>
        <v>0</v>
      </c>
      <c r="I52" s="22">
        <f>+SUMIF('TOTAL RECURSOS 2017'!$P:$P,CONCATENATE("M001",$A52,4,$F$8),'TOTAL RECURSOS 2017'!$N:$N)</f>
        <v>0</v>
      </c>
      <c r="J52" s="22">
        <f>+SUMIF('TOTAL RECURSOS 2017'!$P:$P,CONCATENATE("E006",$A52,4,$F$8),'TOTAL RECURSOS 2017'!$N:$N)</f>
        <v>0</v>
      </c>
    </row>
    <row r="53" spans="1:10" s="9" customFormat="1" ht="17.100000000000001" customHeight="1" x14ac:dyDescent="0.2">
      <c r="A53" s="23">
        <v>2000</v>
      </c>
      <c r="B53" s="24" t="s">
        <v>237</v>
      </c>
      <c r="C53" s="18">
        <f t="shared" ref="C53:J53" si="17">+C54+C66+C73++C92+C103+C108+C119</f>
        <v>23836999</v>
      </c>
      <c r="D53" s="18">
        <f t="shared" si="17"/>
        <v>0</v>
      </c>
      <c r="E53" s="18">
        <f t="shared" si="17"/>
        <v>0</v>
      </c>
      <c r="F53" s="18">
        <f t="shared" si="17"/>
        <v>3336999</v>
      </c>
      <c r="G53" s="18">
        <f t="shared" si="17"/>
        <v>0</v>
      </c>
      <c r="H53" s="18">
        <f t="shared" si="17"/>
        <v>19000</v>
      </c>
      <c r="I53" s="18">
        <f t="shared" si="17"/>
        <v>79000</v>
      </c>
      <c r="J53" s="18">
        <f t="shared" si="17"/>
        <v>20402000</v>
      </c>
    </row>
    <row r="54" spans="1:10" s="9" customFormat="1" ht="17.100000000000001" customHeight="1" x14ac:dyDescent="0.2">
      <c r="A54" s="26">
        <v>2100</v>
      </c>
      <c r="B54" s="19" t="s">
        <v>238</v>
      </c>
      <c r="C54" s="20">
        <f t="shared" ref="C54:J54" si="18">+C55+C57+C59+C61+C64</f>
        <v>2684000</v>
      </c>
      <c r="D54" s="20">
        <f t="shared" si="18"/>
        <v>0</v>
      </c>
      <c r="E54" s="20">
        <f t="shared" si="18"/>
        <v>0</v>
      </c>
      <c r="F54" s="20">
        <f t="shared" si="18"/>
        <v>0</v>
      </c>
      <c r="G54" s="20">
        <f t="shared" si="18"/>
        <v>0</v>
      </c>
      <c r="H54" s="20">
        <f t="shared" si="18"/>
        <v>3000</v>
      </c>
      <c r="I54" s="20">
        <f t="shared" si="18"/>
        <v>38000</v>
      </c>
      <c r="J54" s="20">
        <f t="shared" si="18"/>
        <v>2643000</v>
      </c>
    </row>
    <row r="55" spans="1:10" ht="17.100000000000001" customHeight="1" x14ac:dyDescent="0.25">
      <c r="A55" s="27" t="s">
        <v>128</v>
      </c>
      <c r="B55" s="21" t="s">
        <v>239</v>
      </c>
      <c r="C55" s="22">
        <f t="shared" ref="C55:J55" si="19">+C56</f>
        <v>570000</v>
      </c>
      <c r="D55" s="22">
        <f t="shared" si="19"/>
        <v>0</v>
      </c>
      <c r="E55" s="22">
        <f t="shared" si="19"/>
        <v>0</v>
      </c>
      <c r="F55" s="22">
        <f t="shared" si="19"/>
        <v>0</v>
      </c>
      <c r="G55" s="22">
        <f t="shared" si="19"/>
        <v>0</v>
      </c>
      <c r="H55" s="22">
        <f t="shared" si="19"/>
        <v>2000</v>
      </c>
      <c r="I55" s="22">
        <f t="shared" si="19"/>
        <v>15000</v>
      </c>
      <c r="J55" s="22">
        <f t="shared" si="19"/>
        <v>553000</v>
      </c>
    </row>
    <row r="56" spans="1:10" ht="17.100000000000001" customHeight="1" x14ac:dyDescent="0.25">
      <c r="A56" s="28" t="s">
        <v>25</v>
      </c>
      <c r="B56" s="21" t="s">
        <v>240</v>
      </c>
      <c r="C56" s="22">
        <f>+SUM(D56:J56)</f>
        <v>570000</v>
      </c>
      <c r="D56" s="22">
        <f>+SUMIF('TOTAL RECURSOS 2017'!$P:$P,CONCATENATE("O001",$A56,1,$F$8),'TOTAL RECURSOS 2017'!$N:$N)</f>
        <v>0</v>
      </c>
      <c r="E56" s="22">
        <f>+SUMIF('TOTAL RECURSOS 2017'!$P:$P,CONCATENATE("M001",$A56,1,$F$8),'TOTAL RECURSOS 2017'!$N:$N)</f>
        <v>0</v>
      </c>
      <c r="F56" s="22">
        <f>+SUMIF('TOTAL RECURSOS 2017'!$P:$P,CONCATENATE("E006",$A56,1,$F$8),'TOTAL RECURSOS 2017'!$N:$N)</f>
        <v>0</v>
      </c>
      <c r="G56" s="22">
        <f>+SUMIF('TOTAL RECURSOS 2017'!$P:$P,CONCATENATE("K024",$A56,1,$G$8),'TOTAL RECURSOS 2017'!$N:$N)</f>
        <v>0</v>
      </c>
      <c r="H56" s="22">
        <f>+SUMIF('TOTAL RECURSOS 2017'!$P:$P,CONCATENATE("O001",$A56,4,$F$8),'TOTAL RECURSOS 2017'!$N:$N)</f>
        <v>2000</v>
      </c>
      <c r="I56" s="22">
        <f>+SUMIF('TOTAL RECURSOS 2017'!$P:$P,CONCATENATE("M001",$A56,4,$F$8),'TOTAL RECURSOS 2017'!$N:$N)</f>
        <v>15000</v>
      </c>
      <c r="J56" s="22">
        <f>+SUMIF('TOTAL RECURSOS 2017'!$P:$P,CONCATENATE("E006",$A56,4,$F$8),'TOTAL RECURSOS 2017'!$N:$N)</f>
        <v>553000</v>
      </c>
    </row>
    <row r="57" spans="1:10" ht="17.100000000000001" customHeight="1" x14ac:dyDescent="0.25">
      <c r="A57" s="27" t="s">
        <v>129</v>
      </c>
      <c r="B57" s="21" t="s">
        <v>241</v>
      </c>
      <c r="C57" s="22">
        <f t="shared" ref="C57:J57" si="20">+C58</f>
        <v>0</v>
      </c>
      <c r="D57" s="22">
        <f t="shared" si="20"/>
        <v>0</v>
      </c>
      <c r="E57" s="22">
        <f t="shared" si="20"/>
        <v>0</v>
      </c>
      <c r="F57" s="22">
        <f t="shared" si="20"/>
        <v>0</v>
      </c>
      <c r="G57" s="22">
        <f t="shared" si="20"/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</row>
    <row r="58" spans="1:10" ht="17.100000000000001" customHeight="1" x14ac:dyDescent="0.25">
      <c r="A58" s="28" t="s">
        <v>72</v>
      </c>
      <c r="B58" s="21" t="s">
        <v>241</v>
      </c>
      <c r="C58" s="22">
        <f>+SUM(D58:J58)</f>
        <v>0</v>
      </c>
      <c r="D58" s="22">
        <f>+SUMIF('TOTAL RECURSOS 2017'!$P:$P,CONCATENATE("O001",$A58,1,$F$8),'TOTAL RECURSOS 2017'!$N:$N)</f>
        <v>0</v>
      </c>
      <c r="E58" s="22">
        <f>+SUMIF('TOTAL RECURSOS 2017'!$P:$P,CONCATENATE("M001",$A58,1,$F$8),'TOTAL RECURSOS 2017'!$N:$N)</f>
        <v>0</v>
      </c>
      <c r="F58" s="22">
        <f>+SUMIF('TOTAL RECURSOS 2017'!$P:$P,CONCATENATE("E006",$A58,1,$F$8),'TOTAL RECURSOS 2017'!$N:$N)</f>
        <v>0</v>
      </c>
      <c r="G58" s="22">
        <f>+SUMIF('TOTAL RECURSOS 2017'!$P:$P,CONCATENATE("K024",$A58,1,$G$8),'TOTAL RECURSOS 2017'!$N:$N)</f>
        <v>0</v>
      </c>
      <c r="H58" s="22">
        <f>+SUMIF('TOTAL RECURSOS 2017'!$P:$P,CONCATENATE("O001",$A58,4,$F$8),'TOTAL RECURSOS 2017'!$N:$N)</f>
        <v>0</v>
      </c>
      <c r="I58" s="22">
        <f>+SUMIF('TOTAL RECURSOS 2017'!$P:$P,CONCATENATE("M001",$A58,4,$F$8),'TOTAL RECURSOS 2017'!$N:$N)</f>
        <v>0</v>
      </c>
      <c r="J58" s="22">
        <f>+SUMIF('TOTAL RECURSOS 2017'!$P:$P,CONCATENATE("E006",$A58,4,$F$8),'TOTAL RECURSOS 2017'!$N:$N)</f>
        <v>0</v>
      </c>
    </row>
    <row r="59" spans="1:10" ht="17.100000000000001" customHeight="1" x14ac:dyDescent="0.25">
      <c r="A59" s="27" t="s">
        <v>130</v>
      </c>
      <c r="B59" s="21" t="s">
        <v>242</v>
      </c>
      <c r="C59" s="22">
        <f t="shared" ref="C59:J59" si="21">+C60</f>
        <v>850000</v>
      </c>
      <c r="D59" s="22">
        <f t="shared" si="21"/>
        <v>0</v>
      </c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8000</v>
      </c>
      <c r="J59" s="22">
        <f t="shared" si="21"/>
        <v>842000</v>
      </c>
    </row>
    <row r="60" spans="1:10" ht="17.100000000000001" customHeight="1" x14ac:dyDescent="0.25">
      <c r="A60" s="28" t="s">
        <v>26</v>
      </c>
      <c r="B60" s="21" t="s">
        <v>243</v>
      </c>
      <c r="C60" s="22">
        <f>+SUM(D60:J60)</f>
        <v>850000</v>
      </c>
      <c r="D60" s="22">
        <f>+SUMIF('TOTAL RECURSOS 2017'!$P:$P,CONCATENATE("O001",$A60,1,$F$8),'TOTAL RECURSOS 2017'!$N:$N)</f>
        <v>0</v>
      </c>
      <c r="E60" s="22">
        <f>+SUMIF('TOTAL RECURSOS 2017'!$P:$P,CONCATENATE("M001",$A60,1,$F$8),'TOTAL RECURSOS 2017'!$N:$N)</f>
        <v>0</v>
      </c>
      <c r="F60" s="22">
        <f>+SUMIF('TOTAL RECURSOS 2017'!$P:$P,CONCATENATE("E006",$A60,1,$F$8),'TOTAL RECURSOS 2017'!$N:$N)</f>
        <v>0</v>
      </c>
      <c r="G60" s="22">
        <f>+SUMIF('TOTAL RECURSOS 2017'!$P:$P,CONCATENATE("K024",$A60,1,$G$8),'TOTAL RECURSOS 2017'!$N:$N)</f>
        <v>0</v>
      </c>
      <c r="H60" s="22">
        <f>+SUMIF('TOTAL RECURSOS 2017'!$P:$P,CONCATENATE("O001",$A60,4,$F$8),'TOTAL RECURSOS 2017'!$N:$N)</f>
        <v>0</v>
      </c>
      <c r="I60" s="22">
        <f>+SUMIF('TOTAL RECURSOS 2017'!$P:$P,CONCATENATE("M001",$A60,4,$F$8),'TOTAL RECURSOS 2017'!$N:$N)</f>
        <v>8000</v>
      </c>
      <c r="J60" s="22">
        <f>+SUMIF('TOTAL RECURSOS 2017'!$P:$P,CONCATENATE("E006",$A60,4,$F$8),'TOTAL RECURSOS 2017'!$N:$N)</f>
        <v>842000</v>
      </c>
    </row>
    <row r="61" spans="1:10" ht="17.100000000000001" customHeight="1" x14ac:dyDescent="0.25">
      <c r="A61" s="27" t="s">
        <v>131</v>
      </c>
      <c r="B61" s="21" t="s">
        <v>244</v>
      </c>
      <c r="C61" s="22">
        <f t="shared" ref="C61:J61" si="22">+C62+C63</f>
        <v>1204000</v>
      </c>
      <c r="D61" s="22">
        <f t="shared" si="22"/>
        <v>0</v>
      </c>
      <c r="E61" s="22">
        <f t="shared" si="22"/>
        <v>0</v>
      </c>
      <c r="F61" s="22">
        <f t="shared" si="22"/>
        <v>0</v>
      </c>
      <c r="G61" s="22">
        <f t="shared" si="22"/>
        <v>0</v>
      </c>
      <c r="H61" s="22">
        <f t="shared" si="22"/>
        <v>1000</v>
      </c>
      <c r="I61" s="22">
        <f t="shared" si="22"/>
        <v>15000</v>
      </c>
      <c r="J61" s="22">
        <f t="shared" si="22"/>
        <v>1188000</v>
      </c>
    </row>
    <row r="62" spans="1:10" ht="17.100000000000001" customHeight="1" x14ac:dyDescent="0.25">
      <c r="A62" s="28" t="s">
        <v>49</v>
      </c>
      <c r="B62" s="21" t="s">
        <v>245</v>
      </c>
      <c r="C62" s="22">
        <f>+SUM(D62:J62)</f>
        <v>104000</v>
      </c>
      <c r="D62" s="22">
        <f>+SUMIF('TOTAL RECURSOS 2017'!$P:$P,CONCATENATE("O001",$A62,1,$F$8),'TOTAL RECURSOS 2017'!$N:$N)</f>
        <v>0</v>
      </c>
      <c r="E62" s="22">
        <f>+SUMIF('TOTAL RECURSOS 2017'!$P:$P,CONCATENATE("M001",$A62,1,$F$8),'TOTAL RECURSOS 2017'!$N:$N)</f>
        <v>0</v>
      </c>
      <c r="F62" s="22">
        <f>+SUMIF('TOTAL RECURSOS 2017'!$P:$P,CONCATENATE("E006",$A62,1,$F$8),'TOTAL RECURSOS 2017'!$N:$N)</f>
        <v>0</v>
      </c>
      <c r="G62" s="22">
        <f>+SUMIF('TOTAL RECURSOS 2017'!$P:$P,CONCATENATE("K024",$A62,1,$G$8),'TOTAL RECURSOS 2017'!$N:$N)</f>
        <v>0</v>
      </c>
      <c r="H62" s="22">
        <f>+SUMIF('TOTAL RECURSOS 2017'!$P:$P,CONCATENATE("O001",$A62,4,$F$8),'TOTAL RECURSOS 2017'!$N:$N)</f>
        <v>1000</v>
      </c>
      <c r="I62" s="22">
        <f>+SUMIF('TOTAL RECURSOS 2017'!$P:$P,CONCATENATE("M001",$A62,4,$F$8),'TOTAL RECURSOS 2017'!$N:$N)</f>
        <v>15000</v>
      </c>
      <c r="J62" s="22">
        <f>+SUMIF('TOTAL RECURSOS 2017'!$P:$P,CONCATENATE("E006",$A62,4,$F$8),'TOTAL RECURSOS 2017'!$N:$N)</f>
        <v>88000</v>
      </c>
    </row>
    <row r="63" spans="1:10" ht="17.100000000000001" customHeight="1" x14ac:dyDescent="0.25">
      <c r="A63" s="28" t="s">
        <v>73</v>
      </c>
      <c r="B63" s="21" t="s">
        <v>246</v>
      </c>
      <c r="C63" s="22">
        <f>+SUM(D63:J63)</f>
        <v>1100000</v>
      </c>
      <c r="D63" s="22">
        <f>+SUMIF('TOTAL RECURSOS 2017'!$P:$P,CONCATENATE("O001",$A63,1,$F$8),'TOTAL RECURSOS 2017'!$N:$N)</f>
        <v>0</v>
      </c>
      <c r="E63" s="22">
        <f>+SUMIF('TOTAL RECURSOS 2017'!$P:$P,CONCATENATE("M001",$A63,1,$F$8),'TOTAL RECURSOS 2017'!$N:$N)</f>
        <v>0</v>
      </c>
      <c r="F63" s="22">
        <f>+SUMIF('TOTAL RECURSOS 2017'!$P:$P,CONCATENATE("E006",$A63,1,$F$8),'TOTAL RECURSOS 2017'!$N:$N)</f>
        <v>0</v>
      </c>
      <c r="G63" s="22">
        <f>+SUMIF('TOTAL RECURSOS 2017'!$P:$P,CONCATENATE("K024",$A63,1,$G$8),'TOTAL RECURSOS 2017'!$N:$N)</f>
        <v>0</v>
      </c>
      <c r="H63" s="22">
        <f>+SUMIF('TOTAL RECURSOS 2017'!$P:$P,CONCATENATE("O001",$A63,4,$F$8),'TOTAL RECURSOS 2017'!$N:$N)</f>
        <v>0</v>
      </c>
      <c r="I63" s="22">
        <f>+SUMIF('TOTAL RECURSOS 2017'!$P:$P,CONCATENATE("M001",$A63,4,$F$8),'TOTAL RECURSOS 2017'!$N:$N)</f>
        <v>0</v>
      </c>
      <c r="J63" s="22">
        <f>+SUMIF('TOTAL RECURSOS 2017'!$P:$P,CONCATENATE("E006",$A63,4,$F$8),'TOTAL RECURSOS 2017'!$N:$N)</f>
        <v>1100000</v>
      </c>
    </row>
    <row r="64" spans="1:10" ht="17.100000000000001" customHeight="1" x14ac:dyDescent="0.25">
      <c r="A64" s="27" t="s">
        <v>132</v>
      </c>
      <c r="B64" s="21" t="s">
        <v>247</v>
      </c>
      <c r="C64" s="22">
        <f t="shared" ref="C64:J64" si="23">+C65</f>
        <v>60000</v>
      </c>
      <c r="D64" s="22">
        <f t="shared" si="23"/>
        <v>0</v>
      </c>
      <c r="E64" s="22">
        <f t="shared" si="23"/>
        <v>0</v>
      </c>
      <c r="F64" s="22">
        <f t="shared" si="23"/>
        <v>0</v>
      </c>
      <c r="G64" s="22">
        <f t="shared" si="23"/>
        <v>0</v>
      </c>
      <c r="H64" s="22">
        <f t="shared" si="23"/>
        <v>0</v>
      </c>
      <c r="I64" s="22">
        <f t="shared" si="23"/>
        <v>0</v>
      </c>
      <c r="J64" s="22">
        <f t="shared" si="23"/>
        <v>60000</v>
      </c>
    </row>
    <row r="65" spans="1:10" ht="17.100000000000001" customHeight="1" x14ac:dyDescent="0.25">
      <c r="A65" s="28" t="s">
        <v>74</v>
      </c>
      <c r="B65" s="21" t="s">
        <v>247</v>
      </c>
      <c r="C65" s="22">
        <f>+SUM(D65:J65)</f>
        <v>60000</v>
      </c>
      <c r="D65" s="22">
        <f>+SUMIF('TOTAL RECURSOS 2017'!$P:$P,CONCATENATE("O001",$A65,1,$F$8),'TOTAL RECURSOS 2017'!$N:$N)</f>
        <v>0</v>
      </c>
      <c r="E65" s="22">
        <f>+SUMIF('TOTAL RECURSOS 2017'!$P:$P,CONCATENATE("M001",$A65,1,$F$8),'TOTAL RECURSOS 2017'!$N:$N)</f>
        <v>0</v>
      </c>
      <c r="F65" s="22">
        <f>+SUMIF('TOTAL RECURSOS 2017'!$P:$P,CONCATENATE("E006",$A65,1,$F$8),'TOTAL RECURSOS 2017'!$N:$N)</f>
        <v>0</v>
      </c>
      <c r="G65" s="22">
        <f>+SUMIF('TOTAL RECURSOS 2017'!$P:$P,CONCATENATE("K024",$A65,1,$G$8),'TOTAL RECURSOS 2017'!$N:$N)</f>
        <v>0</v>
      </c>
      <c r="H65" s="22">
        <f>+SUMIF('TOTAL RECURSOS 2017'!$P:$P,CONCATENATE("O001",$A65,4,$F$8),'TOTAL RECURSOS 2017'!$N:$N)</f>
        <v>0</v>
      </c>
      <c r="I65" s="22">
        <f>+SUMIF('TOTAL RECURSOS 2017'!$P:$P,CONCATENATE("M001",$A65,4,$F$8),'TOTAL RECURSOS 2017'!$N:$N)</f>
        <v>0</v>
      </c>
      <c r="J65" s="22">
        <f>+SUMIF('TOTAL RECURSOS 2017'!$P:$P,CONCATENATE("E006",$A65,4,$F$8),'TOTAL RECURSOS 2017'!$N:$N)</f>
        <v>60000</v>
      </c>
    </row>
    <row r="66" spans="1:10" s="9" customFormat="1" ht="17.100000000000001" customHeight="1" x14ac:dyDescent="0.2">
      <c r="A66" s="26">
        <v>2200</v>
      </c>
      <c r="B66" s="19" t="s">
        <v>248</v>
      </c>
      <c r="C66" s="20">
        <f t="shared" ref="C66:J66" si="24">+C67+C71</f>
        <v>917000</v>
      </c>
      <c r="D66" s="20">
        <f t="shared" si="24"/>
        <v>0</v>
      </c>
      <c r="E66" s="20">
        <f t="shared" si="24"/>
        <v>0</v>
      </c>
      <c r="F66" s="20">
        <f t="shared" si="24"/>
        <v>0</v>
      </c>
      <c r="G66" s="20">
        <f t="shared" si="24"/>
        <v>0</v>
      </c>
      <c r="H66" s="20">
        <f t="shared" si="24"/>
        <v>5000</v>
      </c>
      <c r="I66" s="20">
        <f t="shared" si="24"/>
        <v>40000</v>
      </c>
      <c r="J66" s="20">
        <f t="shared" si="24"/>
        <v>872000</v>
      </c>
    </row>
    <row r="67" spans="1:10" ht="17.100000000000001" customHeight="1" x14ac:dyDescent="0.25">
      <c r="A67" s="27" t="s">
        <v>133</v>
      </c>
      <c r="B67" s="21" t="s">
        <v>249</v>
      </c>
      <c r="C67" s="22">
        <f>+C68+C69+C70</f>
        <v>887000</v>
      </c>
      <c r="D67" s="22">
        <f t="shared" ref="D67:J67" si="25">+D68+D69+D70</f>
        <v>0</v>
      </c>
      <c r="E67" s="22">
        <f t="shared" si="25"/>
        <v>0</v>
      </c>
      <c r="F67" s="22">
        <f t="shared" si="25"/>
        <v>0</v>
      </c>
      <c r="G67" s="22">
        <f t="shared" si="25"/>
        <v>0</v>
      </c>
      <c r="H67" s="22">
        <f t="shared" si="25"/>
        <v>5000</v>
      </c>
      <c r="I67" s="22">
        <f t="shared" si="25"/>
        <v>40000</v>
      </c>
      <c r="J67" s="22">
        <f t="shared" si="25"/>
        <v>842000</v>
      </c>
    </row>
    <row r="68" spans="1:10" ht="17.100000000000001" customHeight="1" x14ac:dyDescent="0.25">
      <c r="A68" s="28">
        <v>22103</v>
      </c>
      <c r="B68" s="29" t="s">
        <v>474</v>
      </c>
      <c r="C68" s="22">
        <f>+SUM(D68:J68)</f>
        <v>10000</v>
      </c>
      <c r="D68" s="22">
        <f>+SUMIF('TOTAL RECURSOS 2017'!$P:$P,CONCATENATE("O001",$A68,1,$F$8),'TOTAL RECURSOS 2017'!$N:$N)</f>
        <v>0</v>
      </c>
      <c r="E68" s="22">
        <f>+SUMIF('TOTAL RECURSOS 2017'!$P:$P,CONCATENATE("M001",$A68,1,$F$8),'TOTAL RECURSOS 2017'!$N:$N)</f>
        <v>0</v>
      </c>
      <c r="F68" s="22">
        <f>+SUMIF('TOTAL RECURSOS 2017'!$P:$P,CONCATENATE("E006",$A68,1,$F$8),'TOTAL RECURSOS 2017'!$N:$N)</f>
        <v>0</v>
      </c>
      <c r="G68" s="22">
        <f>+SUMIF('TOTAL RECURSOS 2017'!$P:$P,CONCATENATE("K024",$A68,1,$G$8),'TOTAL RECURSOS 2017'!$N:$N)</f>
        <v>0</v>
      </c>
      <c r="H68" s="22">
        <f>+SUMIF('TOTAL RECURSOS 2017'!$P:$P,CONCATENATE("O001",$A68,4,$F$8),'TOTAL RECURSOS 2017'!$N:$N)</f>
        <v>0</v>
      </c>
      <c r="I68" s="22">
        <f>+SUMIF('TOTAL RECURSOS 2017'!$P:$P,CONCATENATE("M001",$A68,4,$F$8),'TOTAL RECURSOS 2017'!$N:$N)</f>
        <v>0</v>
      </c>
      <c r="J68" s="22">
        <f>+SUMIF('TOTAL RECURSOS 2017'!$P:$P,CONCATENATE("E006",$A68,4,$F$8),'TOTAL RECURSOS 2017'!$N:$N)</f>
        <v>10000</v>
      </c>
    </row>
    <row r="69" spans="1:10" ht="17.100000000000001" customHeight="1" x14ac:dyDescent="0.25">
      <c r="A69" s="28" t="s">
        <v>16</v>
      </c>
      <c r="B69" s="29" t="s">
        <v>250</v>
      </c>
      <c r="C69" s="22">
        <f>+SUM(D69:J69)</f>
        <v>817000</v>
      </c>
      <c r="D69" s="22">
        <f>+SUMIF('TOTAL RECURSOS 2017'!$P:$P,CONCATENATE("O001",$A69,1,$F$8),'TOTAL RECURSOS 2017'!$N:$N)</f>
        <v>0</v>
      </c>
      <c r="E69" s="22">
        <f>+SUMIF('TOTAL RECURSOS 2017'!$P:$P,CONCATENATE("M001",$A69,1,$F$8),'TOTAL RECURSOS 2017'!$N:$N)</f>
        <v>0</v>
      </c>
      <c r="F69" s="22">
        <f>+SUMIF('TOTAL RECURSOS 2017'!$P:$P,CONCATENATE("E006",$A69,1,$F$8),'TOTAL RECURSOS 2017'!$N:$N)</f>
        <v>0</v>
      </c>
      <c r="G69" s="22">
        <f>+SUMIF('TOTAL RECURSOS 2017'!$P:$P,CONCATENATE("K024",$A69,1,$G$8),'TOTAL RECURSOS 2017'!$N:$N)</f>
        <v>0</v>
      </c>
      <c r="H69" s="22">
        <f>+SUMIF('TOTAL RECURSOS 2017'!$P:$P,CONCATENATE("O001",$A69,4,$F$8),'TOTAL RECURSOS 2017'!$N:$N)</f>
        <v>5000</v>
      </c>
      <c r="I69" s="22">
        <f>+SUMIF('TOTAL RECURSOS 2017'!$P:$P,CONCATENATE("M001",$A69,4,$F$8),'TOTAL RECURSOS 2017'!$N:$N)</f>
        <v>22000</v>
      </c>
      <c r="J69" s="22">
        <f>+SUMIF('TOTAL RECURSOS 2017'!$P:$P,CONCATENATE("E006",$A69,4,$F$8),'TOTAL RECURSOS 2017'!$N:$N)</f>
        <v>790000</v>
      </c>
    </row>
    <row r="70" spans="1:10" ht="17.100000000000001" customHeight="1" x14ac:dyDescent="0.25">
      <c r="A70" s="28" t="s">
        <v>63</v>
      </c>
      <c r="B70" s="21" t="s">
        <v>251</v>
      </c>
      <c r="C70" s="22">
        <f>+SUM(D70:J70)</f>
        <v>60000</v>
      </c>
      <c r="D70" s="22">
        <f>+SUMIF('TOTAL RECURSOS 2017'!$P:$P,CONCATENATE("O001",$A70,1,$F$8),'TOTAL RECURSOS 2017'!$N:$N)</f>
        <v>0</v>
      </c>
      <c r="E70" s="22">
        <f>+SUMIF('TOTAL RECURSOS 2017'!$P:$P,CONCATENATE("M001",$A70,1,$F$8),'TOTAL RECURSOS 2017'!$N:$N)</f>
        <v>0</v>
      </c>
      <c r="F70" s="22">
        <f>+SUMIF('TOTAL RECURSOS 2017'!$P:$P,CONCATENATE("E006",$A70,1,$F$8),'TOTAL RECURSOS 2017'!$N:$N)</f>
        <v>0</v>
      </c>
      <c r="G70" s="22">
        <f>+SUMIF('TOTAL RECURSOS 2017'!$P:$P,CONCATENATE("K024",$A70,1,$G$8),'TOTAL RECURSOS 2017'!$N:$N)</f>
        <v>0</v>
      </c>
      <c r="H70" s="22">
        <f>+SUMIF('TOTAL RECURSOS 2017'!$P:$P,CONCATENATE("O001",$A70,4,$F$8),'TOTAL RECURSOS 2017'!$N:$N)</f>
        <v>0</v>
      </c>
      <c r="I70" s="22">
        <f>+SUMIF('TOTAL RECURSOS 2017'!$P:$P,CONCATENATE("M001",$A70,4,$F$8),'TOTAL RECURSOS 2017'!$N:$N)</f>
        <v>18000</v>
      </c>
      <c r="J70" s="22">
        <f>+SUMIF('TOTAL RECURSOS 2017'!$P:$P,CONCATENATE("E006",$A70,4,$F$8),'TOTAL RECURSOS 2017'!$N:$N)</f>
        <v>42000</v>
      </c>
    </row>
    <row r="71" spans="1:10" ht="17.100000000000001" customHeight="1" x14ac:dyDescent="0.25">
      <c r="A71" s="27" t="s">
        <v>134</v>
      </c>
      <c r="B71" s="21" t="s">
        <v>252</v>
      </c>
      <c r="C71" s="22">
        <f t="shared" ref="C71:J71" si="26">+C72</f>
        <v>30000</v>
      </c>
      <c r="D71" s="22">
        <f t="shared" si="26"/>
        <v>0</v>
      </c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0</v>
      </c>
      <c r="J71" s="22">
        <f t="shared" si="26"/>
        <v>30000</v>
      </c>
    </row>
    <row r="72" spans="1:10" ht="17.100000000000001" customHeight="1" x14ac:dyDescent="0.25">
      <c r="A72" s="28" t="s">
        <v>75</v>
      </c>
      <c r="B72" s="21" t="s">
        <v>252</v>
      </c>
      <c r="C72" s="22">
        <f>+SUM(D72:J72)</f>
        <v>30000</v>
      </c>
      <c r="D72" s="22">
        <f>+SUMIF('TOTAL RECURSOS 2017'!$P:$P,CONCATENATE("O001",$A72,1,$F$8),'TOTAL RECURSOS 2017'!$N:$N)</f>
        <v>0</v>
      </c>
      <c r="E72" s="22">
        <f>+SUMIF('TOTAL RECURSOS 2017'!$P:$P,CONCATENATE("M001",$A72,1,$F$8),'TOTAL RECURSOS 2017'!$N:$N)</f>
        <v>0</v>
      </c>
      <c r="F72" s="22">
        <f>+SUMIF('TOTAL RECURSOS 2017'!$P:$P,CONCATENATE("E006",$A72,1,$F$8),'TOTAL RECURSOS 2017'!$N:$N)</f>
        <v>0</v>
      </c>
      <c r="G72" s="22">
        <f>+SUMIF('TOTAL RECURSOS 2017'!$P:$P,CONCATENATE("K024",$A72,1,$G$8),'TOTAL RECURSOS 2017'!$N:$N)</f>
        <v>0</v>
      </c>
      <c r="H72" s="22">
        <f>+SUMIF('TOTAL RECURSOS 2017'!$P:$P,CONCATENATE("O001",$A72,4,$F$8),'TOTAL RECURSOS 2017'!$N:$N)</f>
        <v>0</v>
      </c>
      <c r="I72" s="22">
        <f>+SUMIF('TOTAL RECURSOS 2017'!$P:$P,CONCATENATE("M001",$A72,4,$F$8),'TOTAL RECURSOS 2017'!$N:$N)</f>
        <v>0</v>
      </c>
      <c r="J72" s="22">
        <f>+SUMIF('TOTAL RECURSOS 2017'!$P:$P,CONCATENATE("E006",$A72,4,$F$8),'TOTAL RECURSOS 2017'!$N:$N)</f>
        <v>30000</v>
      </c>
    </row>
    <row r="73" spans="1:10" s="9" customFormat="1" ht="17.100000000000001" customHeight="1" x14ac:dyDescent="0.2">
      <c r="A73" s="26">
        <v>2400</v>
      </c>
      <c r="B73" s="19" t="s">
        <v>253</v>
      </c>
      <c r="C73" s="20">
        <f t="shared" ref="C73:J73" si="27">+C74+C76+C78+C80+C82+C84+C86+C88+C90</f>
        <v>4143000</v>
      </c>
      <c r="D73" s="20">
        <f t="shared" si="27"/>
        <v>0</v>
      </c>
      <c r="E73" s="20">
        <f t="shared" si="27"/>
        <v>0</v>
      </c>
      <c r="F73" s="20">
        <f t="shared" si="27"/>
        <v>0</v>
      </c>
      <c r="G73" s="20">
        <f t="shared" si="27"/>
        <v>0</v>
      </c>
      <c r="H73" s="20">
        <f t="shared" si="27"/>
        <v>0</v>
      </c>
      <c r="I73" s="20">
        <f t="shared" si="27"/>
        <v>0</v>
      </c>
      <c r="J73" s="20">
        <f t="shared" si="27"/>
        <v>4143000</v>
      </c>
    </row>
    <row r="74" spans="1:10" ht="17.100000000000001" customHeight="1" x14ac:dyDescent="0.25">
      <c r="A74" s="27" t="s">
        <v>135</v>
      </c>
      <c r="B74" s="21" t="s">
        <v>254</v>
      </c>
      <c r="C74" s="22">
        <f t="shared" ref="C74:J74" si="28">+C75</f>
        <v>10000</v>
      </c>
      <c r="D74" s="22">
        <f t="shared" si="28"/>
        <v>0</v>
      </c>
      <c r="E74" s="22">
        <f t="shared" si="28"/>
        <v>0</v>
      </c>
      <c r="F74" s="22">
        <f t="shared" si="28"/>
        <v>0</v>
      </c>
      <c r="G74" s="22">
        <f t="shared" si="28"/>
        <v>0</v>
      </c>
      <c r="H74" s="22">
        <f t="shared" si="28"/>
        <v>0</v>
      </c>
      <c r="I74" s="22">
        <f t="shared" si="28"/>
        <v>0</v>
      </c>
      <c r="J74" s="22">
        <f t="shared" si="28"/>
        <v>10000</v>
      </c>
    </row>
    <row r="75" spans="1:10" ht="17.100000000000001" customHeight="1" x14ac:dyDescent="0.25">
      <c r="A75" s="28" t="s">
        <v>76</v>
      </c>
      <c r="B75" s="21" t="s">
        <v>254</v>
      </c>
      <c r="C75" s="22">
        <f>+SUM(D75:J75)</f>
        <v>10000</v>
      </c>
      <c r="D75" s="22">
        <f>+SUMIF('TOTAL RECURSOS 2017'!$P:$P,CONCATENATE("O001",$A75,1,$F$8),'TOTAL RECURSOS 2017'!$N:$N)</f>
        <v>0</v>
      </c>
      <c r="E75" s="22">
        <f>+SUMIF('TOTAL RECURSOS 2017'!$P:$P,CONCATENATE("M001",$A75,1,$F$8),'TOTAL RECURSOS 2017'!$N:$N)</f>
        <v>0</v>
      </c>
      <c r="F75" s="22">
        <f>+SUMIF('TOTAL RECURSOS 2017'!$P:$P,CONCATENATE("E006",$A75,1,$F$8),'TOTAL RECURSOS 2017'!$N:$N)</f>
        <v>0</v>
      </c>
      <c r="G75" s="22">
        <f>+SUMIF('TOTAL RECURSOS 2017'!$P:$P,CONCATENATE("K024",$A75,1,$G$8),'TOTAL RECURSOS 2017'!$N:$N)</f>
        <v>0</v>
      </c>
      <c r="H75" s="22">
        <f>+SUMIF('TOTAL RECURSOS 2017'!$P:$P,CONCATENATE("O001",$A75,4,$F$8),'TOTAL RECURSOS 2017'!$N:$N)</f>
        <v>0</v>
      </c>
      <c r="I75" s="22">
        <f>+SUMIF('TOTAL RECURSOS 2017'!$P:$P,CONCATENATE("M001",$A75,4,$F$8),'TOTAL RECURSOS 2017'!$N:$N)</f>
        <v>0</v>
      </c>
      <c r="J75" s="22">
        <f>+SUMIF('TOTAL RECURSOS 2017'!$P:$P,CONCATENATE("E006",$A75,4,$F$8),'TOTAL RECURSOS 2017'!$N:$N)</f>
        <v>10000</v>
      </c>
    </row>
    <row r="76" spans="1:10" ht="17.100000000000001" customHeight="1" x14ac:dyDescent="0.25">
      <c r="A76" s="27" t="s">
        <v>136</v>
      </c>
      <c r="B76" s="21" t="s">
        <v>255</v>
      </c>
      <c r="C76" s="22">
        <f t="shared" ref="C76:J76" si="29">+C77</f>
        <v>10000</v>
      </c>
      <c r="D76" s="22">
        <f t="shared" si="29"/>
        <v>0</v>
      </c>
      <c r="E76" s="22">
        <f t="shared" si="29"/>
        <v>0</v>
      </c>
      <c r="F76" s="22">
        <f t="shared" si="29"/>
        <v>0</v>
      </c>
      <c r="G76" s="22">
        <f t="shared" si="29"/>
        <v>0</v>
      </c>
      <c r="H76" s="22">
        <f t="shared" si="29"/>
        <v>0</v>
      </c>
      <c r="I76" s="22">
        <f t="shared" si="29"/>
        <v>0</v>
      </c>
      <c r="J76" s="22">
        <f t="shared" si="29"/>
        <v>10000</v>
      </c>
    </row>
    <row r="77" spans="1:10" ht="17.100000000000001" customHeight="1" x14ac:dyDescent="0.25">
      <c r="A77" s="28" t="s">
        <v>77</v>
      </c>
      <c r="B77" s="21" t="s">
        <v>255</v>
      </c>
      <c r="C77" s="22">
        <f>+SUM(D77:J77)</f>
        <v>10000</v>
      </c>
      <c r="D77" s="22">
        <f>+SUMIF('TOTAL RECURSOS 2017'!$P:$P,CONCATENATE("O001",$A77,1,$F$8),'TOTAL RECURSOS 2017'!$N:$N)</f>
        <v>0</v>
      </c>
      <c r="E77" s="22">
        <f>+SUMIF('TOTAL RECURSOS 2017'!$P:$P,CONCATENATE("M001",$A77,1,$F$8),'TOTAL RECURSOS 2017'!$N:$N)</f>
        <v>0</v>
      </c>
      <c r="F77" s="22">
        <f>+SUMIF('TOTAL RECURSOS 2017'!$P:$P,CONCATENATE("E006",$A77,1,$F$8),'TOTAL RECURSOS 2017'!$N:$N)</f>
        <v>0</v>
      </c>
      <c r="G77" s="22">
        <f>+SUMIF('TOTAL RECURSOS 2017'!$P:$P,CONCATENATE("K024",$A77,1,$G$8),'TOTAL RECURSOS 2017'!$N:$N)</f>
        <v>0</v>
      </c>
      <c r="H77" s="22">
        <f>+SUMIF('TOTAL RECURSOS 2017'!$P:$P,CONCATENATE("O001",$A77,4,$F$8),'TOTAL RECURSOS 2017'!$N:$N)</f>
        <v>0</v>
      </c>
      <c r="I77" s="22">
        <f>+SUMIF('TOTAL RECURSOS 2017'!$P:$P,CONCATENATE("M001",$A77,4,$F$8),'TOTAL RECURSOS 2017'!$N:$N)</f>
        <v>0</v>
      </c>
      <c r="J77" s="22">
        <f>+SUMIF('TOTAL RECURSOS 2017'!$P:$P,CONCATENATE("E006",$A77,4,$F$8),'TOTAL RECURSOS 2017'!$N:$N)</f>
        <v>10000</v>
      </c>
    </row>
    <row r="78" spans="1:10" ht="17.100000000000001" customHeight="1" x14ac:dyDescent="0.25">
      <c r="A78" s="27" t="s">
        <v>137</v>
      </c>
      <c r="B78" s="21" t="s">
        <v>256</v>
      </c>
      <c r="C78" s="22">
        <f t="shared" ref="C78:J78" si="30">+C79</f>
        <v>10000</v>
      </c>
      <c r="D78" s="22">
        <f t="shared" si="30"/>
        <v>0</v>
      </c>
      <c r="E78" s="22">
        <f t="shared" si="30"/>
        <v>0</v>
      </c>
      <c r="F78" s="22">
        <f t="shared" si="30"/>
        <v>0</v>
      </c>
      <c r="G78" s="22">
        <f t="shared" si="30"/>
        <v>0</v>
      </c>
      <c r="H78" s="22">
        <f t="shared" si="30"/>
        <v>0</v>
      </c>
      <c r="I78" s="22">
        <f t="shared" si="30"/>
        <v>0</v>
      </c>
      <c r="J78" s="22">
        <f t="shared" si="30"/>
        <v>10000</v>
      </c>
    </row>
    <row r="79" spans="1:10" ht="17.100000000000001" customHeight="1" x14ac:dyDescent="0.25">
      <c r="A79" s="28" t="s">
        <v>78</v>
      </c>
      <c r="B79" s="21" t="s">
        <v>256</v>
      </c>
      <c r="C79" s="22">
        <f>+SUM(D79:J79)</f>
        <v>10000</v>
      </c>
      <c r="D79" s="22">
        <f>+SUMIF('TOTAL RECURSOS 2017'!$P:$P,CONCATENATE("O001",$A79,1,$F$8),'TOTAL RECURSOS 2017'!$N:$N)</f>
        <v>0</v>
      </c>
      <c r="E79" s="22">
        <f>+SUMIF('TOTAL RECURSOS 2017'!$P:$P,CONCATENATE("M001",$A79,1,$F$8),'TOTAL RECURSOS 2017'!$N:$N)</f>
        <v>0</v>
      </c>
      <c r="F79" s="22">
        <f>+SUMIF('TOTAL RECURSOS 2017'!$P:$P,CONCATENATE("E006",$A79,1,$F$8),'TOTAL RECURSOS 2017'!$N:$N)</f>
        <v>0</v>
      </c>
      <c r="G79" s="22">
        <f>+SUMIF('TOTAL RECURSOS 2017'!$P:$P,CONCATENATE("K024",$A79,1,$G$8),'TOTAL RECURSOS 2017'!$N:$N)</f>
        <v>0</v>
      </c>
      <c r="H79" s="22">
        <f>+SUMIF('TOTAL RECURSOS 2017'!$P:$P,CONCATENATE("O001",$A79,4,$F$8),'TOTAL RECURSOS 2017'!$N:$N)</f>
        <v>0</v>
      </c>
      <c r="I79" s="22">
        <f>+SUMIF('TOTAL RECURSOS 2017'!$P:$P,CONCATENATE("M001",$A79,4,$F$8),'TOTAL RECURSOS 2017'!$N:$N)</f>
        <v>0</v>
      </c>
      <c r="J79" s="22">
        <f>+SUMIF('TOTAL RECURSOS 2017'!$P:$P,CONCATENATE("E006",$A79,4,$F$8),'TOTAL RECURSOS 2017'!$N:$N)</f>
        <v>10000</v>
      </c>
    </row>
    <row r="80" spans="1:10" ht="17.100000000000001" customHeight="1" x14ac:dyDescent="0.25">
      <c r="A80" s="27" t="s">
        <v>138</v>
      </c>
      <c r="B80" s="21" t="s">
        <v>257</v>
      </c>
      <c r="C80" s="22">
        <f t="shared" ref="C80:J80" si="31">+C81</f>
        <v>20000</v>
      </c>
      <c r="D80" s="22">
        <f t="shared" si="31"/>
        <v>0</v>
      </c>
      <c r="E80" s="22">
        <f t="shared" si="31"/>
        <v>0</v>
      </c>
      <c r="F80" s="22">
        <f t="shared" si="31"/>
        <v>0</v>
      </c>
      <c r="G80" s="22">
        <f t="shared" si="31"/>
        <v>0</v>
      </c>
      <c r="H80" s="22">
        <f t="shared" si="31"/>
        <v>0</v>
      </c>
      <c r="I80" s="22">
        <f t="shared" si="31"/>
        <v>0</v>
      </c>
      <c r="J80" s="22">
        <f t="shared" si="31"/>
        <v>20000</v>
      </c>
    </row>
    <row r="81" spans="1:10" ht="17.100000000000001" customHeight="1" x14ac:dyDescent="0.25">
      <c r="A81" s="28" t="s">
        <v>79</v>
      </c>
      <c r="B81" s="21" t="s">
        <v>257</v>
      </c>
      <c r="C81" s="22">
        <f>+SUM(D81:J81)</f>
        <v>20000</v>
      </c>
      <c r="D81" s="22">
        <f>+SUMIF('TOTAL RECURSOS 2017'!$P:$P,CONCATENATE("O001",$A81,1,$F$8),'TOTAL RECURSOS 2017'!$N:$N)</f>
        <v>0</v>
      </c>
      <c r="E81" s="22">
        <f>+SUMIF('TOTAL RECURSOS 2017'!$P:$P,CONCATENATE("M001",$A81,1,$F$8),'TOTAL RECURSOS 2017'!$N:$N)</f>
        <v>0</v>
      </c>
      <c r="F81" s="22">
        <f>+SUMIF('TOTAL RECURSOS 2017'!$P:$P,CONCATENATE("E006",$A81,1,$F$8),'TOTAL RECURSOS 2017'!$N:$N)</f>
        <v>0</v>
      </c>
      <c r="G81" s="22">
        <f>+SUMIF('TOTAL RECURSOS 2017'!$P:$P,CONCATENATE("K024",$A81,1,$G$8),'TOTAL RECURSOS 2017'!$N:$N)</f>
        <v>0</v>
      </c>
      <c r="H81" s="22">
        <f>+SUMIF('TOTAL RECURSOS 2017'!$P:$P,CONCATENATE("O001",$A81,4,$F$8),'TOTAL RECURSOS 2017'!$N:$N)</f>
        <v>0</v>
      </c>
      <c r="I81" s="22">
        <f>+SUMIF('TOTAL RECURSOS 2017'!$P:$P,CONCATENATE("M001",$A81,4,$F$8),'TOTAL RECURSOS 2017'!$N:$N)</f>
        <v>0</v>
      </c>
      <c r="J81" s="22">
        <f>+SUMIF('TOTAL RECURSOS 2017'!$P:$P,CONCATENATE("E006",$A81,4,$F$8),'TOTAL RECURSOS 2017'!$N:$N)</f>
        <v>20000</v>
      </c>
    </row>
    <row r="82" spans="1:10" ht="17.100000000000001" customHeight="1" x14ac:dyDescent="0.25">
      <c r="A82" s="27" t="s">
        <v>139</v>
      </c>
      <c r="B82" s="21" t="s">
        <v>258</v>
      </c>
      <c r="C82" s="22">
        <f t="shared" ref="C82:J82" si="32">+C83</f>
        <v>10000</v>
      </c>
      <c r="D82" s="22">
        <f t="shared" si="32"/>
        <v>0</v>
      </c>
      <c r="E82" s="22">
        <f t="shared" si="32"/>
        <v>0</v>
      </c>
      <c r="F82" s="22">
        <f t="shared" si="32"/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10000</v>
      </c>
    </row>
    <row r="83" spans="1:10" ht="17.100000000000001" customHeight="1" x14ac:dyDescent="0.25">
      <c r="A83" s="28" t="s">
        <v>80</v>
      </c>
      <c r="B83" s="21" t="s">
        <v>258</v>
      </c>
      <c r="C83" s="22">
        <f>+SUM(D83:J83)</f>
        <v>10000</v>
      </c>
      <c r="D83" s="22">
        <f>+SUMIF('TOTAL RECURSOS 2017'!$P:$P,CONCATENATE("O001",$A83,1,$F$8),'TOTAL RECURSOS 2017'!$N:$N)</f>
        <v>0</v>
      </c>
      <c r="E83" s="22">
        <f>+SUMIF('TOTAL RECURSOS 2017'!$P:$P,CONCATENATE("M001",$A83,1,$F$8),'TOTAL RECURSOS 2017'!$N:$N)</f>
        <v>0</v>
      </c>
      <c r="F83" s="22">
        <f>+SUMIF('TOTAL RECURSOS 2017'!$P:$P,CONCATENATE("E006",$A83,1,$F$8),'TOTAL RECURSOS 2017'!$N:$N)</f>
        <v>0</v>
      </c>
      <c r="G83" s="22">
        <f>+SUMIF('TOTAL RECURSOS 2017'!$P:$P,CONCATENATE("K024",$A83,1,$G$8),'TOTAL RECURSOS 2017'!$N:$N)</f>
        <v>0</v>
      </c>
      <c r="H83" s="22">
        <f>+SUMIF('TOTAL RECURSOS 2017'!$P:$P,CONCATENATE("O001",$A83,4,$F$8),'TOTAL RECURSOS 2017'!$N:$N)</f>
        <v>0</v>
      </c>
      <c r="I83" s="22">
        <f>+SUMIF('TOTAL RECURSOS 2017'!$P:$P,CONCATENATE("M001",$A83,4,$F$8),'TOTAL RECURSOS 2017'!$N:$N)</f>
        <v>0</v>
      </c>
      <c r="J83" s="22">
        <f>+SUMIF('TOTAL RECURSOS 2017'!$P:$P,CONCATENATE("E006",$A83,4,$F$8),'TOTAL RECURSOS 2017'!$N:$N)</f>
        <v>10000</v>
      </c>
    </row>
    <row r="84" spans="1:10" ht="17.100000000000001" customHeight="1" x14ac:dyDescent="0.25">
      <c r="A84" s="27" t="s">
        <v>140</v>
      </c>
      <c r="B84" s="21" t="s">
        <v>259</v>
      </c>
      <c r="C84" s="22">
        <f t="shared" ref="C84:J84" si="33">+C85</f>
        <v>2200000</v>
      </c>
      <c r="D84" s="22">
        <f t="shared" si="33"/>
        <v>0</v>
      </c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0</v>
      </c>
      <c r="I84" s="22">
        <f t="shared" si="33"/>
        <v>0</v>
      </c>
      <c r="J84" s="22">
        <f t="shared" si="33"/>
        <v>2200000</v>
      </c>
    </row>
    <row r="85" spans="1:10" ht="17.100000000000001" customHeight="1" x14ac:dyDescent="0.25">
      <c r="A85" s="28" t="s">
        <v>27</v>
      </c>
      <c r="B85" s="21" t="s">
        <v>259</v>
      </c>
      <c r="C85" s="22">
        <f>+SUM(D85:J85)</f>
        <v>2200000</v>
      </c>
      <c r="D85" s="22">
        <f>+SUMIF('TOTAL RECURSOS 2017'!$P:$P,CONCATENATE("O001",$A85,1,$F$8),'TOTAL RECURSOS 2017'!$N:$N)</f>
        <v>0</v>
      </c>
      <c r="E85" s="22">
        <f>+SUMIF('TOTAL RECURSOS 2017'!$P:$P,CONCATENATE("M001",$A85,1,$F$8),'TOTAL RECURSOS 2017'!$N:$N)</f>
        <v>0</v>
      </c>
      <c r="F85" s="22">
        <f>+SUMIF('TOTAL RECURSOS 2017'!$P:$P,CONCATENATE("E006",$A85,1,$F$8),'TOTAL RECURSOS 2017'!$N:$N)</f>
        <v>0</v>
      </c>
      <c r="G85" s="22">
        <f>+SUMIF('TOTAL RECURSOS 2017'!$P:$P,CONCATENATE("K024",$A85,1,$G$8),'TOTAL RECURSOS 2017'!$N:$N)</f>
        <v>0</v>
      </c>
      <c r="H85" s="22">
        <f>+SUMIF('TOTAL RECURSOS 2017'!$P:$P,CONCATENATE("O001",$A85,4,$F$8),'TOTAL RECURSOS 2017'!$N:$N)</f>
        <v>0</v>
      </c>
      <c r="I85" s="22">
        <f>+SUMIF('TOTAL RECURSOS 2017'!$P:$P,CONCATENATE("M001",$A85,4,$F$8),'TOTAL RECURSOS 2017'!$N:$N)</f>
        <v>0</v>
      </c>
      <c r="J85" s="22">
        <f>+SUMIF('TOTAL RECURSOS 2017'!$P:$P,CONCATENATE("E006",$A85,4,$F$8),'TOTAL RECURSOS 2017'!$N:$N)</f>
        <v>2200000</v>
      </c>
    </row>
    <row r="86" spans="1:10" ht="17.100000000000001" customHeight="1" x14ac:dyDescent="0.25">
      <c r="A86" s="27" t="s">
        <v>141</v>
      </c>
      <c r="B86" s="21" t="s">
        <v>260</v>
      </c>
      <c r="C86" s="22">
        <f t="shared" ref="C86:J86" si="34">+C87</f>
        <v>1500000</v>
      </c>
      <c r="D86" s="22">
        <f t="shared" si="34"/>
        <v>0</v>
      </c>
      <c r="E86" s="22">
        <f t="shared" si="34"/>
        <v>0</v>
      </c>
      <c r="F86" s="22">
        <f t="shared" si="34"/>
        <v>0</v>
      </c>
      <c r="G86" s="22">
        <f t="shared" si="34"/>
        <v>0</v>
      </c>
      <c r="H86" s="22">
        <f t="shared" si="34"/>
        <v>0</v>
      </c>
      <c r="I86" s="22">
        <f t="shared" si="34"/>
        <v>0</v>
      </c>
      <c r="J86" s="22">
        <f t="shared" si="34"/>
        <v>1500000</v>
      </c>
    </row>
    <row r="87" spans="1:10" ht="17.100000000000001" customHeight="1" x14ac:dyDescent="0.25">
      <c r="A87" s="28" t="s">
        <v>81</v>
      </c>
      <c r="B87" s="21" t="s">
        <v>260</v>
      </c>
      <c r="C87" s="22">
        <f>+SUM(D87:J87)</f>
        <v>1500000</v>
      </c>
      <c r="D87" s="22">
        <f>+SUMIF('TOTAL RECURSOS 2017'!$P:$P,CONCATENATE("O001",$A87,1,$F$8),'TOTAL RECURSOS 2017'!$N:$N)</f>
        <v>0</v>
      </c>
      <c r="E87" s="22">
        <f>+SUMIF('TOTAL RECURSOS 2017'!$P:$P,CONCATENATE("M001",$A87,1,$F$8),'TOTAL RECURSOS 2017'!$N:$N)</f>
        <v>0</v>
      </c>
      <c r="F87" s="22">
        <f>+SUMIF('TOTAL RECURSOS 2017'!$P:$P,CONCATENATE("E006",$A87,1,$F$8),'TOTAL RECURSOS 2017'!$N:$N)</f>
        <v>0</v>
      </c>
      <c r="G87" s="22">
        <f>+SUMIF('TOTAL RECURSOS 2017'!$P:$P,CONCATENATE("K024",$A87,1,$G$8),'TOTAL RECURSOS 2017'!$N:$N)</f>
        <v>0</v>
      </c>
      <c r="H87" s="22">
        <f>+SUMIF('TOTAL RECURSOS 2017'!$P:$P,CONCATENATE("O001",$A87,4,$F$8),'TOTAL RECURSOS 2017'!$N:$N)</f>
        <v>0</v>
      </c>
      <c r="I87" s="22">
        <f>+SUMIF('TOTAL RECURSOS 2017'!$P:$P,CONCATENATE("M001",$A87,4,$F$8),'TOTAL RECURSOS 2017'!$N:$N)</f>
        <v>0</v>
      </c>
      <c r="J87" s="22">
        <f>+SUMIF('TOTAL RECURSOS 2017'!$P:$P,CONCATENATE("E006",$A87,4,$F$8),'TOTAL RECURSOS 2017'!$N:$N)</f>
        <v>1500000</v>
      </c>
    </row>
    <row r="88" spans="1:10" ht="17.100000000000001" customHeight="1" x14ac:dyDescent="0.25">
      <c r="A88" s="27" t="s">
        <v>142</v>
      </c>
      <c r="B88" s="21" t="s">
        <v>261</v>
      </c>
      <c r="C88" s="22">
        <f t="shared" ref="C88:J88" si="35">+C89</f>
        <v>130000</v>
      </c>
      <c r="D88" s="22">
        <f t="shared" si="35"/>
        <v>0</v>
      </c>
      <c r="E88" s="22">
        <f t="shared" si="35"/>
        <v>0</v>
      </c>
      <c r="F88" s="22">
        <f t="shared" si="35"/>
        <v>0</v>
      </c>
      <c r="G88" s="22">
        <f t="shared" si="35"/>
        <v>0</v>
      </c>
      <c r="H88" s="22">
        <f t="shared" si="35"/>
        <v>0</v>
      </c>
      <c r="I88" s="22">
        <f t="shared" si="35"/>
        <v>0</v>
      </c>
      <c r="J88" s="22">
        <f t="shared" si="35"/>
        <v>130000</v>
      </c>
    </row>
    <row r="89" spans="1:10" ht="17.100000000000001" customHeight="1" x14ac:dyDescent="0.25">
      <c r="A89" s="28" t="s">
        <v>82</v>
      </c>
      <c r="B89" s="21" t="s">
        <v>261</v>
      </c>
      <c r="C89" s="22">
        <f>+SUM(D89:J89)</f>
        <v>130000</v>
      </c>
      <c r="D89" s="22">
        <f>+SUMIF('TOTAL RECURSOS 2017'!$P:$P,CONCATENATE("O001",$A89,1,$F$8),'TOTAL RECURSOS 2017'!$N:$N)</f>
        <v>0</v>
      </c>
      <c r="E89" s="22">
        <f>+SUMIF('TOTAL RECURSOS 2017'!$P:$P,CONCATENATE("M001",$A89,1,$F$8),'TOTAL RECURSOS 2017'!$N:$N)</f>
        <v>0</v>
      </c>
      <c r="F89" s="22">
        <f>+SUMIF('TOTAL RECURSOS 2017'!$P:$P,CONCATENATE("E006",$A89,1,$F$8),'TOTAL RECURSOS 2017'!$N:$N)</f>
        <v>0</v>
      </c>
      <c r="G89" s="22">
        <f>+SUMIF('TOTAL RECURSOS 2017'!$P:$P,CONCATENATE("K024",$A89,1,$G$8),'TOTAL RECURSOS 2017'!$N:$N)</f>
        <v>0</v>
      </c>
      <c r="H89" s="22">
        <f>+SUMIF('TOTAL RECURSOS 2017'!$P:$P,CONCATENATE("O001",$A89,4,$F$8),'TOTAL RECURSOS 2017'!$N:$N)</f>
        <v>0</v>
      </c>
      <c r="I89" s="22">
        <f>+SUMIF('TOTAL RECURSOS 2017'!$P:$P,CONCATENATE("M001",$A89,4,$F$8),'TOTAL RECURSOS 2017'!$N:$N)</f>
        <v>0</v>
      </c>
      <c r="J89" s="22">
        <f>+SUMIF('TOTAL RECURSOS 2017'!$P:$P,CONCATENATE("E006",$A89,4,$F$8),'TOTAL RECURSOS 2017'!$N:$N)</f>
        <v>130000</v>
      </c>
    </row>
    <row r="90" spans="1:10" ht="17.100000000000001" customHeight="1" x14ac:dyDescent="0.25">
      <c r="A90" s="27" t="s">
        <v>143</v>
      </c>
      <c r="B90" s="21" t="s">
        <v>262</v>
      </c>
      <c r="C90" s="22">
        <f t="shared" ref="C90:J90" si="36">+C91</f>
        <v>253000</v>
      </c>
      <c r="D90" s="22">
        <f t="shared" si="36"/>
        <v>0</v>
      </c>
      <c r="E90" s="22">
        <f t="shared" si="36"/>
        <v>0</v>
      </c>
      <c r="F90" s="22">
        <f t="shared" si="36"/>
        <v>0</v>
      </c>
      <c r="G90" s="22">
        <f t="shared" si="36"/>
        <v>0</v>
      </c>
      <c r="H90" s="22">
        <f t="shared" si="36"/>
        <v>0</v>
      </c>
      <c r="I90" s="22">
        <f t="shared" si="36"/>
        <v>0</v>
      </c>
      <c r="J90" s="22">
        <f t="shared" si="36"/>
        <v>253000</v>
      </c>
    </row>
    <row r="91" spans="1:10" ht="17.100000000000001" customHeight="1" x14ac:dyDescent="0.25">
      <c r="A91" s="28" t="s">
        <v>83</v>
      </c>
      <c r="B91" s="21" t="s">
        <v>262</v>
      </c>
      <c r="C91" s="22">
        <f>+SUM(D91:J91)</f>
        <v>253000</v>
      </c>
      <c r="D91" s="22">
        <f>+SUMIF('TOTAL RECURSOS 2017'!$P:$P,CONCATENATE("O001",$A91,1,$F$8),'TOTAL RECURSOS 2017'!$N:$N)</f>
        <v>0</v>
      </c>
      <c r="E91" s="22">
        <f>+SUMIF('TOTAL RECURSOS 2017'!$P:$P,CONCATENATE("M001",$A91,1,$F$8),'TOTAL RECURSOS 2017'!$N:$N)</f>
        <v>0</v>
      </c>
      <c r="F91" s="22">
        <f>+SUMIF('TOTAL RECURSOS 2017'!$P:$P,CONCATENATE("E006",$A91,1,$F$8),'TOTAL RECURSOS 2017'!$N:$N)</f>
        <v>0</v>
      </c>
      <c r="G91" s="22">
        <f>+SUMIF('TOTAL RECURSOS 2017'!$P:$P,CONCATENATE("K024",$A91,1,$G$8),'TOTAL RECURSOS 2017'!$N:$N)</f>
        <v>0</v>
      </c>
      <c r="H91" s="22">
        <f>+SUMIF('TOTAL RECURSOS 2017'!$P:$P,CONCATENATE("O001",$A91,4,$F$8),'TOTAL RECURSOS 2017'!$N:$N)</f>
        <v>0</v>
      </c>
      <c r="I91" s="22">
        <f>+SUMIF('TOTAL RECURSOS 2017'!$P:$P,CONCATENATE("M001",$A91,4,$F$8),'TOTAL RECURSOS 2017'!$N:$N)</f>
        <v>0</v>
      </c>
      <c r="J91" s="22">
        <f>+SUMIF('TOTAL RECURSOS 2017'!$P:$P,CONCATENATE("E006",$A91,4,$F$8),'TOTAL RECURSOS 2017'!$N:$N)</f>
        <v>253000</v>
      </c>
    </row>
    <row r="92" spans="1:10" s="9" customFormat="1" ht="17.100000000000001" customHeight="1" x14ac:dyDescent="0.2">
      <c r="A92" s="26">
        <v>2500</v>
      </c>
      <c r="B92" s="19" t="s">
        <v>263</v>
      </c>
      <c r="C92" s="20">
        <f t="shared" ref="C92:J92" si="37">+C93+C95+C97+C99+C101</f>
        <v>6880000</v>
      </c>
      <c r="D92" s="20">
        <f t="shared" si="37"/>
        <v>0</v>
      </c>
      <c r="E92" s="20">
        <f t="shared" si="37"/>
        <v>0</v>
      </c>
      <c r="F92" s="20">
        <f t="shared" si="37"/>
        <v>2520000</v>
      </c>
      <c r="G92" s="20">
        <f t="shared" si="37"/>
        <v>0</v>
      </c>
      <c r="H92" s="20">
        <f t="shared" si="37"/>
        <v>0</v>
      </c>
      <c r="I92" s="20">
        <f t="shared" si="37"/>
        <v>0</v>
      </c>
      <c r="J92" s="20">
        <f t="shared" si="37"/>
        <v>4360000</v>
      </c>
    </row>
    <row r="93" spans="1:10" ht="17.100000000000001" customHeight="1" x14ac:dyDescent="0.25">
      <c r="A93" s="27" t="s">
        <v>144</v>
      </c>
      <c r="B93" s="21" t="s">
        <v>264</v>
      </c>
      <c r="C93" s="22">
        <f t="shared" ref="C93:J93" si="38">+C94</f>
        <v>2520000</v>
      </c>
      <c r="D93" s="22">
        <f t="shared" si="38"/>
        <v>0</v>
      </c>
      <c r="E93" s="22">
        <f t="shared" si="38"/>
        <v>0</v>
      </c>
      <c r="F93" s="22">
        <f t="shared" si="38"/>
        <v>2520000</v>
      </c>
      <c r="G93" s="22">
        <f t="shared" si="38"/>
        <v>0</v>
      </c>
      <c r="H93" s="22">
        <f t="shared" si="38"/>
        <v>0</v>
      </c>
      <c r="I93" s="22">
        <f t="shared" si="38"/>
        <v>0</v>
      </c>
      <c r="J93" s="22">
        <f t="shared" si="38"/>
        <v>0</v>
      </c>
    </row>
    <row r="94" spans="1:10" ht="17.100000000000001" customHeight="1" x14ac:dyDescent="0.25">
      <c r="A94" s="28" t="s">
        <v>28</v>
      </c>
      <c r="B94" s="21" t="s">
        <v>264</v>
      </c>
      <c r="C94" s="22">
        <f>+SUM(D94:J94)</f>
        <v>2520000</v>
      </c>
      <c r="D94" s="22">
        <f>+SUMIF('TOTAL RECURSOS 2017'!$P:$P,CONCATENATE("O001",$A94,1,$F$8),'TOTAL RECURSOS 2017'!$N:$N)</f>
        <v>0</v>
      </c>
      <c r="E94" s="22">
        <f>+SUMIF('TOTAL RECURSOS 2017'!$P:$P,CONCATENATE("M001",$A94,1,$F$8),'TOTAL RECURSOS 2017'!$N:$N)</f>
        <v>0</v>
      </c>
      <c r="F94" s="22">
        <f>+SUMIF('TOTAL RECURSOS 2017'!$P:$P,CONCATENATE("E006",$A94,1,$F$8),'TOTAL RECURSOS 2017'!$N:$N)</f>
        <v>2520000</v>
      </c>
      <c r="G94" s="22">
        <f>+SUMIF('TOTAL RECURSOS 2017'!$P:$P,CONCATENATE("K024",$A94,1,$G$8),'TOTAL RECURSOS 2017'!$N:$N)</f>
        <v>0</v>
      </c>
      <c r="H94" s="22">
        <f>+SUMIF('TOTAL RECURSOS 2017'!$P:$P,CONCATENATE("O001",$A94,4,$F$8),'TOTAL RECURSOS 2017'!$N:$N)</f>
        <v>0</v>
      </c>
      <c r="I94" s="22">
        <f>+SUMIF('TOTAL RECURSOS 2017'!$P:$P,CONCATENATE("M001",$A94,4,$F$8),'TOTAL RECURSOS 2017'!$N:$N)</f>
        <v>0</v>
      </c>
      <c r="J94" s="22">
        <f>+SUMIF('TOTAL RECURSOS 2017'!$P:$P,CONCATENATE("E006",$A94,4,$F$8),'TOTAL RECURSOS 2017'!$N:$N)</f>
        <v>0</v>
      </c>
    </row>
    <row r="95" spans="1:10" ht="17.100000000000001" customHeight="1" x14ac:dyDescent="0.25">
      <c r="A95" s="27" t="s">
        <v>145</v>
      </c>
      <c r="B95" s="21" t="s">
        <v>265</v>
      </c>
      <c r="C95" s="22">
        <f t="shared" ref="C95:J95" si="39">+C96</f>
        <v>120000</v>
      </c>
      <c r="D95" s="22">
        <f t="shared" si="39"/>
        <v>0</v>
      </c>
      <c r="E95" s="22">
        <f t="shared" si="39"/>
        <v>0</v>
      </c>
      <c r="F95" s="22">
        <f t="shared" si="39"/>
        <v>0</v>
      </c>
      <c r="G95" s="22">
        <f t="shared" si="39"/>
        <v>0</v>
      </c>
      <c r="H95" s="22">
        <f t="shared" si="39"/>
        <v>0</v>
      </c>
      <c r="I95" s="22">
        <f t="shared" si="39"/>
        <v>0</v>
      </c>
      <c r="J95" s="22">
        <f t="shared" si="39"/>
        <v>120000</v>
      </c>
    </row>
    <row r="96" spans="1:10" ht="17.100000000000001" customHeight="1" x14ac:dyDescent="0.25">
      <c r="A96" s="28" t="s">
        <v>84</v>
      </c>
      <c r="B96" s="21" t="s">
        <v>265</v>
      </c>
      <c r="C96" s="22">
        <f>+SUM(D96:J96)</f>
        <v>120000</v>
      </c>
      <c r="D96" s="22">
        <f>+SUMIF('TOTAL RECURSOS 2017'!$P:$P,CONCATENATE("O001",$A96,1,$F$8),'TOTAL RECURSOS 2017'!$N:$N)</f>
        <v>0</v>
      </c>
      <c r="E96" s="22">
        <f>+SUMIF('TOTAL RECURSOS 2017'!$P:$P,CONCATENATE("M001",$A96,1,$F$8),'TOTAL RECURSOS 2017'!$N:$N)</f>
        <v>0</v>
      </c>
      <c r="F96" s="22">
        <f>+SUMIF('TOTAL RECURSOS 2017'!$P:$P,CONCATENATE("E006",$A96,1,$F$8),'TOTAL RECURSOS 2017'!$N:$N)</f>
        <v>0</v>
      </c>
      <c r="G96" s="22">
        <f>+SUMIF('TOTAL RECURSOS 2017'!$P:$P,CONCATENATE("K024",$A96,1,$G$8),'TOTAL RECURSOS 2017'!$N:$N)</f>
        <v>0</v>
      </c>
      <c r="H96" s="22">
        <f>+SUMIF('TOTAL RECURSOS 2017'!$P:$P,CONCATENATE("O001",$A96,4,$F$8),'TOTAL RECURSOS 2017'!$N:$N)</f>
        <v>0</v>
      </c>
      <c r="I96" s="22">
        <f>+SUMIF('TOTAL RECURSOS 2017'!$P:$P,CONCATENATE("M001",$A96,4,$F$8),'TOTAL RECURSOS 2017'!$N:$N)</f>
        <v>0</v>
      </c>
      <c r="J96" s="22">
        <f>+SUMIF('TOTAL RECURSOS 2017'!$P:$P,CONCATENATE("E006",$A96,4,$F$8),'TOTAL RECURSOS 2017'!$N:$N)</f>
        <v>120000</v>
      </c>
    </row>
    <row r="97" spans="1:10" ht="17.100000000000001" customHeight="1" x14ac:dyDescent="0.25">
      <c r="A97" s="27" t="s">
        <v>146</v>
      </c>
      <c r="B97" s="21" t="s">
        <v>266</v>
      </c>
      <c r="C97" s="22">
        <f t="shared" ref="C97:J97" si="40">+C98</f>
        <v>205000</v>
      </c>
      <c r="D97" s="22">
        <f t="shared" si="40"/>
        <v>0</v>
      </c>
      <c r="E97" s="22">
        <f t="shared" si="40"/>
        <v>0</v>
      </c>
      <c r="F97" s="22">
        <f t="shared" si="40"/>
        <v>0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205000</v>
      </c>
    </row>
    <row r="98" spans="1:10" ht="17.100000000000001" customHeight="1" x14ac:dyDescent="0.25">
      <c r="A98" s="28" t="s">
        <v>85</v>
      </c>
      <c r="B98" s="21" t="s">
        <v>266</v>
      </c>
      <c r="C98" s="22">
        <f>+SUM(D98:J98)</f>
        <v>205000</v>
      </c>
      <c r="D98" s="22">
        <f>+SUMIF('TOTAL RECURSOS 2017'!$P:$P,CONCATENATE("O001",$A98,1,$F$8),'TOTAL RECURSOS 2017'!$N:$N)</f>
        <v>0</v>
      </c>
      <c r="E98" s="22">
        <f>+SUMIF('TOTAL RECURSOS 2017'!$P:$P,CONCATENATE("M001",$A98,1,$F$8),'TOTAL RECURSOS 2017'!$N:$N)</f>
        <v>0</v>
      </c>
      <c r="F98" s="22">
        <f>+SUMIF('TOTAL RECURSOS 2017'!$P:$P,CONCATENATE("E006",$A98,1,$F$8),'TOTAL RECURSOS 2017'!$N:$N)</f>
        <v>0</v>
      </c>
      <c r="G98" s="22">
        <f>+SUMIF('TOTAL RECURSOS 2017'!$P:$P,CONCATENATE("K024",$A98,1,$G$8),'TOTAL RECURSOS 2017'!$N:$N)</f>
        <v>0</v>
      </c>
      <c r="H98" s="22">
        <f>+SUMIF('TOTAL RECURSOS 2017'!$P:$P,CONCATENATE("O001",$A98,4,$F$8),'TOTAL RECURSOS 2017'!$N:$N)</f>
        <v>0</v>
      </c>
      <c r="I98" s="22">
        <f>+SUMIF('TOTAL RECURSOS 2017'!$P:$P,CONCATENATE("M001",$A98,4,$F$8),'TOTAL RECURSOS 2017'!$N:$N)</f>
        <v>0</v>
      </c>
      <c r="J98" s="22">
        <f>+SUMIF('TOTAL RECURSOS 2017'!$P:$P,CONCATENATE("E006",$A98,4,$F$8),'TOTAL RECURSOS 2017'!$N:$N)</f>
        <v>205000</v>
      </c>
    </row>
    <row r="99" spans="1:10" ht="17.100000000000001" customHeight="1" x14ac:dyDescent="0.25">
      <c r="A99" s="27" t="s">
        <v>147</v>
      </c>
      <c r="B99" s="21" t="s">
        <v>267</v>
      </c>
      <c r="C99" s="22">
        <f t="shared" ref="C99:J99" si="41">+C100</f>
        <v>2700000</v>
      </c>
      <c r="D99" s="22">
        <f t="shared" si="41"/>
        <v>0</v>
      </c>
      <c r="E99" s="22">
        <f t="shared" si="41"/>
        <v>0</v>
      </c>
      <c r="F99" s="22">
        <f t="shared" si="41"/>
        <v>0</v>
      </c>
      <c r="G99" s="22">
        <f t="shared" si="41"/>
        <v>0</v>
      </c>
      <c r="H99" s="22">
        <f t="shared" si="41"/>
        <v>0</v>
      </c>
      <c r="I99" s="22">
        <f t="shared" si="41"/>
        <v>0</v>
      </c>
      <c r="J99" s="22">
        <f t="shared" si="41"/>
        <v>2700000</v>
      </c>
    </row>
    <row r="100" spans="1:10" ht="17.100000000000001" customHeight="1" x14ac:dyDescent="0.25">
      <c r="A100" s="28" t="s">
        <v>29</v>
      </c>
      <c r="B100" s="21" t="s">
        <v>267</v>
      </c>
      <c r="C100" s="22">
        <f>+SUM(D100:J100)</f>
        <v>2700000</v>
      </c>
      <c r="D100" s="22">
        <f>+SUMIF('TOTAL RECURSOS 2017'!$P:$P,CONCATENATE("O001",$A100,1,$F$8),'TOTAL RECURSOS 2017'!$N:$N)</f>
        <v>0</v>
      </c>
      <c r="E100" s="22">
        <f>+SUMIF('TOTAL RECURSOS 2017'!$P:$P,CONCATENATE("M001",$A100,1,$F$8),'TOTAL RECURSOS 2017'!$N:$N)</f>
        <v>0</v>
      </c>
      <c r="F100" s="22">
        <f>+SUMIF('TOTAL RECURSOS 2017'!$P:$P,CONCATENATE("E006",$A100,1,$F$8),'TOTAL RECURSOS 2017'!$N:$N)</f>
        <v>0</v>
      </c>
      <c r="G100" s="22">
        <f>+SUMIF('TOTAL RECURSOS 2017'!$P:$P,CONCATENATE("K024",$A100,1,$G$8),'TOTAL RECURSOS 2017'!$N:$N)</f>
        <v>0</v>
      </c>
      <c r="H100" s="22">
        <f>+SUMIF('TOTAL RECURSOS 2017'!$P:$P,CONCATENATE("O001",$A100,4,$F$8),'TOTAL RECURSOS 2017'!$N:$N)</f>
        <v>0</v>
      </c>
      <c r="I100" s="22">
        <f>+SUMIF('TOTAL RECURSOS 2017'!$P:$P,CONCATENATE("M001",$A100,4,$F$8),'TOTAL RECURSOS 2017'!$N:$N)</f>
        <v>0</v>
      </c>
      <c r="J100" s="22">
        <f>+SUMIF('TOTAL RECURSOS 2017'!$P:$P,CONCATENATE("E006",$A100,4,$F$8),'TOTAL RECURSOS 2017'!$N:$N)</f>
        <v>2700000</v>
      </c>
    </row>
    <row r="101" spans="1:10" ht="17.100000000000001" customHeight="1" x14ac:dyDescent="0.25">
      <c r="A101" s="27" t="s">
        <v>148</v>
      </c>
      <c r="B101" s="21" t="s">
        <v>268</v>
      </c>
      <c r="C101" s="22">
        <f t="shared" ref="C101:J101" si="42">+C102</f>
        <v>1335000</v>
      </c>
      <c r="D101" s="22">
        <f t="shared" si="42"/>
        <v>0</v>
      </c>
      <c r="E101" s="22">
        <f t="shared" si="42"/>
        <v>0</v>
      </c>
      <c r="F101" s="22">
        <f t="shared" si="42"/>
        <v>0</v>
      </c>
      <c r="G101" s="22">
        <f t="shared" si="42"/>
        <v>0</v>
      </c>
      <c r="H101" s="22">
        <f t="shared" si="42"/>
        <v>0</v>
      </c>
      <c r="I101" s="22">
        <f t="shared" si="42"/>
        <v>0</v>
      </c>
      <c r="J101" s="22">
        <f t="shared" si="42"/>
        <v>1335000</v>
      </c>
    </row>
    <row r="102" spans="1:10" ht="17.100000000000001" customHeight="1" x14ac:dyDescent="0.25">
      <c r="A102" s="28" t="s">
        <v>30</v>
      </c>
      <c r="B102" s="21" t="s">
        <v>268</v>
      </c>
      <c r="C102" s="22">
        <f>+SUM(D102:J102)</f>
        <v>1335000</v>
      </c>
      <c r="D102" s="22">
        <f>+SUMIF('TOTAL RECURSOS 2017'!$P:$P,CONCATENATE("O001",$A102,1,$F$8),'TOTAL RECURSOS 2017'!$N:$N)</f>
        <v>0</v>
      </c>
      <c r="E102" s="22">
        <f>+SUMIF('TOTAL RECURSOS 2017'!$P:$P,CONCATENATE("M001",$A102,1,$F$8),'TOTAL RECURSOS 2017'!$N:$N)</f>
        <v>0</v>
      </c>
      <c r="F102" s="22">
        <f>+SUMIF('TOTAL RECURSOS 2017'!$P:$P,CONCATENATE("E006",$A102,1,$F$8),'TOTAL RECURSOS 2017'!$N:$N)</f>
        <v>0</v>
      </c>
      <c r="G102" s="22">
        <f>+SUMIF('TOTAL RECURSOS 2017'!$P:$P,CONCATENATE("K024",$A102,1,$G$8),'TOTAL RECURSOS 2017'!$N:$N)</f>
        <v>0</v>
      </c>
      <c r="H102" s="22">
        <f>+SUMIF('TOTAL RECURSOS 2017'!$P:$P,CONCATENATE("O001",$A102,4,$F$8),'TOTAL RECURSOS 2017'!$N:$N)</f>
        <v>0</v>
      </c>
      <c r="I102" s="22">
        <f>+SUMIF('TOTAL RECURSOS 2017'!$P:$P,CONCATENATE("M001",$A102,4,$F$8),'TOTAL RECURSOS 2017'!$N:$N)</f>
        <v>0</v>
      </c>
      <c r="J102" s="22">
        <f>+SUMIF('TOTAL RECURSOS 2017'!$P:$P,CONCATENATE("E006",$A102,4,$F$8),'TOTAL RECURSOS 2017'!$N:$N)</f>
        <v>1335000</v>
      </c>
    </row>
    <row r="103" spans="1:10" s="9" customFormat="1" ht="17.100000000000001" customHeight="1" x14ac:dyDescent="0.2">
      <c r="A103" s="26">
        <v>2600</v>
      </c>
      <c r="B103" s="19" t="s">
        <v>269</v>
      </c>
      <c r="C103" s="20">
        <f t="shared" ref="C103:J103" si="43">+C104</f>
        <v>2642999</v>
      </c>
      <c r="D103" s="20">
        <f t="shared" si="43"/>
        <v>0</v>
      </c>
      <c r="E103" s="20">
        <f t="shared" si="43"/>
        <v>0</v>
      </c>
      <c r="F103" s="20">
        <f t="shared" si="43"/>
        <v>816999</v>
      </c>
      <c r="G103" s="20">
        <f t="shared" si="43"/>
        <v>0</v>
      </c>
      <c r="H103" s="20">
        <f t="shared" si="43"/>
        <v>11000</v>
      </c>
      <c r="I103" s="20">
        <f t="shared" si="43"/>
        <v>1000</v>
      </c>
      <c r="J103" s="20">
        <f t="shared" si="43"/>
        <v>1814000</v>
      </c>
    </row>
    <row r="104" spans="1:10" ht="17.100000000000001" customHeight="1" x14ac:dyDescent="0.25">
      <c r="A104" s="27" t="s">
        <v>149</v>
      </c>
      <c r="B104" s="21" t="s">
        <v>270</v>
      </c>
      <c r="C104" s="22">
        <f t="shared" ref="C104:J104" si="44">+SUM(C105:C107)</f>
        <v>2642999</v>
      </c>
      <c r="D104" s="22">
        <f t="shared" si="44"/>
        <v>0</v>
      </c>
      <c r="E104" s="22">
        <f t="shared" si="44"/>
        <v>0</v>
      </c>
      <c r="F104" s="22">
        <f t="shared" si="44"/>
        <v>816999</v>
      </c>
      <c r="G104" s="22">
        <f t="shared" si="44"/>
        <v>0</v>
      </c>
      <c r="H104" s="22">
        <f t="shared" si="44"/>
        <v>11000</v>
      </c>
      <c r="I104" s="22">
        <f t="shared" si="44"/>
        <v>1000</v>
      </c>
      <c r="J104" s="22">
        <f t="shared" si="44"/>
        <v>1814000</v>
      </c>
    </row>
    <row r="105" spans="1:10" ht="17.100000000000001" customHeight="1" x14ac:dyDescent="0.25">
      <c r="A105" s="28" t="s">
        <v>17</v>
      </c>
      <c r="B105" s="29" t="s">
        <v>271</v>
      </c>
      <c r="C105" s="22">
        <f>+SUM(D105:J105)</f>
        <v>1927399</v>
      </c>
      <c r="D105" s="22">
        <f>+SUMIF('TOTAL RECURSOS 2017'!$P:$P,CONCATENATE("O001",$A105,1,$F$8),'TOTAL RECURSOS 2017'!$N:$N)</f>
        <v>0</v>
      </c>
      <c r="E105" s="22">
        <f>+SUMIF('TOTAL RECURSOS 2017'!$P:$P,CONCATENATE("M001",$A105,1,$F$8),'TOTAL RECURSOS 2017'!$N:$N)</f>
        <v>0</v>
      </c>
      <c r="F105" s="22">
        <f>+SUMIF('TOTAL RECURSOS 2017'!$P:$P,CONCATENATE("E006",$A105,1,$F$8),'TOTAL RECURSOS 2017'!$N:$N)</f>
        <v>816999</v>
      </c>
      <c r="G105" s="22">
        <f>+SUMIF('TOTAL RECURSOS 2017'!$P:$P,CONCATENATE("K024",$A105,1,$G$8),'TOTAL RECURSOS 2017'!$N:$N)</f>
        <v>0</v>
      </c>
      <c r="H105" s="22">
        <f>+SUMIF('TOTAL RECURSOS 2017'!$P:$P,CONCATENATE("O001",$A105,4,$F$8),'TOTAL RECURSOS 2017'!$N:$N)</f>
        <v>11000</v>
      </c>
      <c r="I105" s="22">
        <f>+SUMIF('TOTAL RECURSOS 2017'!$P:$P,CONCATENATE("M001",$A105,4,$F$8),'TOTAL RECURSOS 2017'!$N:$N)</f>
        <v>1000</v>
      </c>
      <c r="J105" s="22">
        <f>+SUMIF('TOTAL RECURSOS 2017'!$P:$P,CONCATENATE("E006",$A105,4,$F$8),'TOTAL RECURSOS 2017'!$N:$N)</f>
        <v>1098400</v>
      </c>
    </row>
    <row r="106" spans="1:10" ht="17.100000000000001" customHeight="1" x14ac:dyDescent="0.25">
      <c r="A106" s="28" t="s">
        <v>86</v>
      </c>
      <c r="B106" s="29" t="s">
        <v>271</v>
      </c>
      <c r="C106" s="22">
        <f>+SUM(D106:J106)</f>
        <v>0</v>
      </c>
      <c r="D106" s="22">
        <f>+SUMIF('TOTAL RECURSOS 2017'!$P:$P,CONCATENATE("O001",$A106,1,$F$8),'TOTAL RECURSOS 2017'!$N:$N)</f>
        <v>0</v>
      </c>
      <c r="E106" s="22">
        <f>+SUMIF('TOTAL RECURSOS 2017'!$P:$P,CONCATENATE("M001",$A106,1,$F$8),'TOTAL RECURSOS 2017'!$N:$N)</f>
        <v>0</v>
      </c>
      <c r="F106" s="22">
        <f>+SUMIF('TOTAL RECURSOS 2017'!$P:$P,CONCATENATE("E006",$A106,1,$F$8),'TOTAL RECURSOS 2017'!$N:$N)</f>
        <v>0</v>
      </c>
      <c r="G106" s="22">
        <f>+SUMIF('TOTAL RECURSOS 2017'!$P:$P,CONCATENATE("K024",$A106,1,$G$8),'TOTAL RECURSOS 2017'!$N:$N)</f>
        <v>0</v>
      </c>
      <c r="H106" s="22">
        <f>+SUMIF('TOTAL RECURSOS 2017'!$P:$P,CONCATENATE("O001",$A106,4,$F$8),'TOTAL RECURSOS 2017'!$N:$N)</f>
        <v>0</v>
      </c>
      <c r="I106" s="22">
        <f>+SUMIF('TOTAL RECURSOS 2017'!$P:$P,CONCATENATE("M001",$A106,4,$F$8),'TOTAL RECURSOS 2017'!$N:$N)</f>
        <v>0</v>
      </c>
      <c r="J106" s="22">
        <f>+SUMIF('TOTAL RECURSOS 2017'!$P:$P,CONCATENATE("E006",$A106,4,$F$8),'TOTAL RECURSOS 2017'!$N:$N)</f>
        <v>0</v>
      </c>
    </row>
    <row r="107" spans="1:10" ht="17.100000000000001" customHeight="1" x14ac:dyDescent="0.25">
      <c r="A107" s="28" t="s">
        <v>31</v>
      </c>
      <c r="B107" s="30" t="s">
        <v>272</v>
      </c>
      <c r="C107" s="22">
        <f>+SUM(D107:J107)</f>
        <v>715600</v>
      </c>
      <c r="D107" s="22">
        <f>+SUMIF('TOTAL RECURSOS 2017'!$P:$P,CONCATENATE("O001",$A107,1,$F$8),'TOTAL RECURSOS 2017'!$N:$N)</f>
        <v>0</v>
      </c>
      <c r="E107" s="22">
        <f>+SUMIF('TOTAL RECURSOS 2017'!$P:$P,CONCATENATE("M001",$A107,1,$F$8),'TOTAL RECURSOS 2017'!$N:$N)</f>
        <v>0</v>
      </c>
      <c r="F107" s="22">
        <f>+SUMIF('TOTAL RECURSOS 2017'!$P:$P,CONCATENATE("E006",$A107,1,$F$8),'TOTAL RECURSOS 2017'!$N:$N)</f>
        <v>0</v>
      </c>
      <c r="G107" s="22">
        <f>+SUMIF('TOTAL RECURSOS 2017'!$P:$P,CONCATENATE("K024",$A107,1,$G$8),'TOTAL RECURSOS 2017'!$N:$N)</f>
        <v>0</v>
      </c>
      <c r="H107" s="22">
        <f>+SUMIF('TOTAL RECURSOS 2017'!$P:$P,CONCATENATE("O001",$A107,4,$F$8),'TOTAL RECURSOS 2017'!$N:$N)</f>
        <v>0</v>
      </c>
      <c r="I107" s="22">
        <f>+SUMIF('TOTAL RECURSOS 2017'!$P:$P,CONCATENATE("M001",$A107,4,$F$8),'TOTAL RECURSOS 2017'!$N:$N)</f>
        <v>0</v>
      </c>
      <c r="J107" s="22">
        <f>+SUMIF('TOTAL RECURSOS 2017'!$P:$P,CONCATENATE("E006",$A107,4,$F$8),'TOTAL RECURSOS 2017'!$N:$N)</f>
        <v>715600</v>
      </c>
    </row>
    <row r="108" spans="1:10" s="9" customFormat="1" ht="17.100000000000001" customHeight="1" x14ac:dyDescent="0.2">
      <c r="A108" s="26">
        <v>2700</v>
      </c>
      <c r="B108" s="19" t="s">
        <v>273</v>
      </c>
      <c r="C108" s="20">
        <f t="shared" ref="C108:J108" si="45">+C109+C111+C113+C115+C117</f>
        <v>633300</v>
      </c>
      <c r="D108" s="20">
        <f t="shared" si="45"/>
        <v>0</v>
      </c>
      <c r="E108" s="20">
        <f t="shared" si="45"/>
        <v>0</v>
      </c>
      <c r="F108" s="20">
        <f t="shared" si="45"/>
        <v>0</v>
      </c>
      <c r="G108" s="20">
        <f t="shared" si="45"/>
        <v>0</v>
      </c>
      <c r="H108" s="20">
        <f t="shared" si="45"/>
        <v>0</v>
      </c>
      <c r="I108" s="20">
        <f t="shared" si="45"/>
        <v>0</v>
      </c>
      <c r="J108" s="20">
        <f t="shared" si="45"/>
        <v>633300</v>
      </c>
    </row>
    <row r="109" spans="1:10" ht="17.100000000000001" customHeight="1" x14ac:dyDescent="0.25">
      <c r="A109" s="27" t="s">
        <v>150</v>
      </c>
      <c r="B109" s="21" t="s">
        <v>274</v>
      </c>
      <c r="C109" s="22">
        <f t="shared" ref="C109:J109" si="46">+C110</f>
        <v>229300</v>
      </c>
      <c r="D109" s="22">
        <f t="shared" si="46"/>
        <v>0</v>
      </c>
      <c r="E109" s="22">
        <f t="shared" si="46"/>
        <v>0</v>
      </c>
      <c r="F109" s="22">
        <f t="shared" si="46"/>
        <v>0</v>
      </c>
      <c r="G109" s="22">
        <f t="shared" si="46"/>
        <v>0</v>
      </c>
      <c r="H109" s="22">
        <f t="shared" si="46"/>
        <v>0</v>
      </c>
      <c r="I109" s="22">
        <f t="shared" si="46"/>
        <v>0</v>
      </c>
      <c r="J109" s="22">
        <f t="shared" si="46"/>
        <v>229300</v>
      </c>
    </row>
    <row r="110" spans="1:10" ht="17.100000000000001" customHeight="1" x14ac:dyDescent="0.25">
      <c r="A110" s="28" t="s">
        <v>87</v>
      </c>
      <c r="B110" s="21" t="s">
        <v>274</v>
      </c>
      <c r="C110" s="22">
        <f>+SUM(D110:J110)</f>
        <v>229300</v>
      </c>
      <c r="D110" s="22">
        <f>+SUMIF('TOTAL RECURSOS 2017'!$P:$P,CONCATENATE("O001",$A110,1,$F$8),'TOTAL RECURSOS 2017'!$N:$N)</f>
        <v>0</v>
      </c>
      <c r="E110" s="22">
        <f>+SUMIF('TOTAL RECURSOS 2017'!$P:$P,CONCATENATE("M001",$A110,1,$F$8),'TOTAL RECURSOS 2017'!$N:$N)</f>
        <v>0</v>
      </c>
      <c r="F110" s="22">
        <f>+SUMIF('TOTAL RECURSOS 2017'!$P:$P,CONCATENATE("E006",$A110,1,$F$8),'TOTAL RECURSOS 2017'!$N:$N)</f>
        <v>0</v>
      </c>
      <c r="G110" s="22">
        <f>+SUMIF('TOTAL RECURSOS 2017'!$P:$P,CONCATENATE("K024",$A110,1,$G$8),'TOTAL RECURSOS 2017'!$N:$N)</f>
        <v>0</v>
      </c>
      <c r="H110" s="22">
        <f>+SUMIF('TOTAL RECURSOS 2017'!$P:$P,CONCATENATE("O001",$A110,4,$F$8),'TOTAL RECURSOS 2017'!$N:$N)</f>
        <v>0</v>
      </c>
      <c r="I110" s="22">
        <f>+SUMIF('TOTAL RECURSOS 2017'!$P:$P,CONCATENATE("M001",$A110,4,$F$8),'TOTAL RECURSOS 2017'!$N:$N)</f>
        <v>0</v>
      </c>
      <c r="J110" s="22">
        <f>+SUMIF('TOTAL RECURSOS 2017'!$P:$P,CONCATENATE("E006",$A110,4,$F$8),'TOTAL RECURSOS 2017'!$N:$N)</f>
        <v>229300</v>
      </c>
    </row>
    <row r="111" spans="1:10" ht="17.100000000000001" customHeight="1" x14ac:dyDescent="0.25">
      <c r="A111" s="27" t="s">
        <v>151</v>
      </c>
      <c r="B111" s="21" t="s">
        <v>275</v>
      </c>
      <c r="C111" s="22">
        <f t="shared" ref="C111:J111" si="47">+C112</f>
        <v>350000</v>
      </c>
      <c r="D111" s="22">
        <f t="shared" si="47"/>
        <v>0</v>
      </c>
      <c r="E111" s="22">
        <f t="shared" si="47"/>
        <v>0</v>
      </c>
      <c r="F111" s="22">
        <f t="shared" si="47"/>
        <v>0</v>
      </c>
      <c r="G111" s="22">
        <f t="shared" si="47"/>
        <v>0</v>
      </c>
      <c r="H111" s="22">
        <f t="shared" si="47"/>
        <v>0</v>
      </c>
      <c r="I111" s="22">
        <f t="shared" si="47"/>
        <v>0</v>
      </c>
      <c r="J111" s="22">
        <f t="shared" si="47"/>
        <v>350000</v>
      </c>
    </row>
    <row r="112" spans="1:10" ht="17.100000000000001" customHeight="1" x14ac:dyDescent="0.25">
      <c r="A112" s="28" t="s">
        <v>88</v>
      </c>
      <c r="B112" s="21" t="s">
        <v>276</v>
      </c>
      <c r="C112" s="22">
        <f>+SUM(D112:J112)</f>
        <v>350000</v>
      </c>
      <c r="D112" s="22">
        <f>+SUMIF('TOTAL RECURSOS 2017'!$P:$P,CONCATENATE("O001",$A112,1,$F$8),'TOTAL RECURSOS 2017'!$N:$N)</f>
        <v>0</v>
      </c>
      <c r="E112" s="22">
        <f>+SUMIF('TOTAL RECURSOS 2017'!$P:$P,CONCATENATE("M001",$A112,1,$F$8),'TOTAL RECURSOS 2017'!$N:$N)</f>
        <v>0</v>
      </c>
      <c r="F112" s="22">
        <f>+SUMIF('TOTAL RECURSOS 2017'!$P:$P,CONCATENATE("E006",$A112,1,$F$8),'TOTAL RECURSOS 2017'!$N:$N)</f>
        <v>0</v>
      </c>
      <c r="G112" s="22">
        <f>+SUMIF('TOTAL RECURSOS 2017'!$P:$P,CONCATENATE("K024",$A112,1,$G$8),'TOTAL RECURSOS 2017'!$N:$N)</f>
        <v>0</v>
      </c>
      <c r="H112" s="22">
        <f>+SUMIF('TOTAL RECURSOS 2017'!$P:$P,CONCATENATE("O001",$A112,4,$F$8),'TOTAL RECURSOS 2017'!$N:$N)</f>
        <v>0</v>
      </c>
      <c r="I112" s="22">
        <f>+SUMIF('TOTAL RECURSOS 2017'!$P:$P,CONCATENATE("M001",$A112,4,$F$8),'TOTAL RECURSOS 2017'!$N:$N)</f>
        <v>0</v>
      </c>
      <c r="J112" s="22">
        <f>+SUMIF('TOTAL RECURSOS 2017'!$P:$P,CONCATENATE("E006",$A112,4,$F$8),'TOTAL RECURSOS 2017'!$N:$N)</f>
        <v>350000</v>
      </c>
    </row>
    <row r="113" spans="1:10" ht="17.100000000000001" customHeight="1" x14ac:dyDescent="0.25">
      <c r="A113" s="27" t="s">
        <v>152</v>
      </c>
      <c r="B113" s="21" t="s">
        <v>277</v>
      </c>
      <c r="C113" s="22">
        <f t="shared" ref="C113:J113" si="48">+C114</f>
        <v>42500</v>
      </c>
      <c r="D113" s="22">
        <f t="shared" si="48"/>
        <v>0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0</v>
      </c>
      <c r="J113" s="22">
        <f t="shared" si="48"/>
        <v>42500</v>
      </c>
    </row>
    <row r="114" spans="1:10" ht="17.100000000000001" customHeight="1" x14ac:dyDescent="0.25">
      <c r="A114" s="28" t="s">
        <v>64</v>
      </c>
      <c r="B114" s="21" t="s">
        <v>277</v>
      </c>
      <c r="C114" s="22">
        <f>+SUM(D114:J114)</f>
        <v>42500</v>
      </c>
      <c r="D114" s="22">
        <f>+SUMIF('TOTAL RECURSOS 2017'!$P:$P,CONCATENATE("O001",$A114,1,$F$8),'TOTAL RECURSOS 2017'!$N:$N)</f>
        <v>0</v>
      </c>
      <c r="E114" s="22">
        <f>+SUMIF('TOTAL RECURSOS 2017'!$P:$P,CONCATENATE("M001",$A114,1,$F$8),'TOTAL RECURSOS 2017'!$N:$N)</f>
        <v>0</v>
      </c>
      <c r="F114" s="22">
        <f>+SUMIF('TOTAL RECURSOS 2017'!$P:$P,CONCATENATE("E006",$A114,1,$F$8),'TOTAL RECURSOS 2017'!$N:$N)</f>
        <v>0</v>
      </c>
      <c r="G114" s="22">
        <f>+SUMIF('TOTAL RECURSOS 2017'!$P:$P,CONCATENATE("K024",$A114,1,$G$8),'TOTAL RECURSOS 2017'!$N:$N)</f>
        <v>0</v>
      </c>
      <c r="H114" s="22">
        <f>+SUMIF('TOTAL RECURSOS 2017'!$P:$P,CONCATENATE("O001",$A114,4,$F$8),'TOTAL RECURSOS 2017'!$N:$N)</f>
        <v>0</v>
      </c>
      <c r="I114" s="22">
        <f>+SUMIF('TOTAL RECURSOS 2017'!$P:$P,CONCATENATE("M001",$A114,4,$F$8),'TOTAL RECURSOS 2017'!$N:$N)</f>
        <v>0</v>
      </c>
      <c r="J114" s="22">
        <f>+SUMIF('TOTAL RECURSOS 2017'!$P:$P,CONCATENATE("E006",$A114,4,$F$8),'TOTAL RECURSOS 2017'!$N:$N)</f>
        <v>42500</v>
      </c>
    </row>
    <row r="115" spans="1:10" ht="17.100000000000001" customHeight="1" x14ac:dyDescent="0.25">
      <c r="A115" s="27">
        <v>274</v>
      </c>
      <c r="B115" s="21" t="s">
        <v>454</v>
      </c>
      <c r="C115" s="22">
        <f t="shared" ref="C115:J117" si="49">+C116</f>
        <v>1500</v>
      </c>
      <c r="D115" s="22">
        <f t="shared" si="49"/>
        <v>0</v>
      </c>
      <c r="E115" s="22">
        <f t="shared" si="49"/>
        <v>0</v>
      </c>
      <c r="F115" s="22">
        <f t="shared" si="49"/>
        <v>0</v>
      </c>
      <c r="G115" s="22">
        <f t="shared" si="49"/>
        <v>0</v>
      </c>
      <c r="H115" s="22">
        <f t="shared" si="49"/>
        <v>0</v>
      </c>
      <c r="I115" s="22">
        <f t="shared" si="49"/>
        <v>0</v>
      </c>
      <c r="J115" s="22">
        <f t="shared" si="49"/>
        <v>1500</v>
      </c>
    </row>
    <row r="116" spans="1:10" ht="17.100000000000001" customHeight="1" x14ac:dyDescent="0.25">
      <c r="A116" s="28">
        <v>27401</v>
      </c>
      <c r="B116" s="21" t="s">
        <v>454</v>
      </c>
      <c r="C116" s="22">
        <f>+SUM(D116:J116)</f>
        <v>1500</v>
      </c>
      <c r="D116" s="22">
        <f>+SUMIF('TOTAL RECURSOS 2017'!$P:$P,CONCATENATE("O001",$A116,1,$F$8),'TOTAL RECURSOS 2017'!$N:$N)</f>
        <v>0</v>
      </c>
      <c r="E116" s="22">
        <f>+SUMIF('TOTAL RECURSOS 2017'!$P:$P,CONCATENATE("M001",$A116,1,$F$8),'TOTAL RECURSOS 2017'!$N:$N)</f>
        <v>0</v>
      </c>
      <c r="F116" s="22">
        <f>+SUMIF('TOTAL RECURSOS 2017'!$P:$P,CONCATENATE("E006",$A116,1,$F$8),'TOTAL RECURSOS 2017'!$N:$N)</f>
        <v>0</v>
      </c>
      <c r="G116" s="22">
        <f>+SUMIF('TOTAL RECURSOS 2017'!$P:$P,CONCATENATE("K024",$A116,1,$G$8),'TOTAL RECURSOS 2017'!$N:$N)</f>
        <v>0</v>
      </c>
      <c r="H116" s="22">
        <f>+SUMIF('TOTAL RECURSOS 2017'!$P:$P,CONCATENATE("O001",$A116,4,$F$8),'TOTAL RECURSOS 2017'!$N:$N)</f>
        <v>0</v>
      </c>
      <c r="I116" s="22">
        <f>+SUMIF('TOTAL RECURSOS 2017'!$P:$P,CONCATENATE("M001",$A116,4,$F$8),'TOTAL RECURSOS 2017'!$N:$N)</f>
        <v>0</v>
      </c>
      <c r="J116" s="22">
        <f>+SUMIF('TOTAL RECURSOS 2017'!$P:$P,CONCATENATE("E006",$A116,4,$F$8),'TOTAL RECURSOS 2017'!$N:$N)</f>
        <v>1500</v>
      </c>
    </row>
    <row r="117" spans="1:10" ht="17.100000000000001" customHeight="1" x14ac:dyDescent="0.25">
      <c r="A117" s="27">
        <v>275</v>
      </c>
      <c r="B117" s="21" t="s">
        <v>475</v>
      </c>
      <c r="C117" s="22">
        <f t="shared" si="49"/>
        <v>10000</v>
      </c>
      <c r="D117" s="22">
        <f t="shared" si="49"/>
        <v>0</v>
      </c>
      <c r="E117" s="22">
        <f t="shared" si="49"/>
        <v>0</v>
      </c>
      <c r="F117" s="22">
        <f t="shared" si="49"/>
        <v>0</v>
      </c>
      <c r="G117" s="22">
        <f t="shared" si="49"/>
        <v>0</v>
      </c>
      <c r="H117" s="22">
        <f t="shared" si="49"/>
        <v>0</v>
      </c>
      <c r="I117" s="22">
        <f t="shared" si="49"/>
        <v>0</v>
      </c>
      <c r="J117" s="22">
        <f t="shared" si="49"/>
        <v>10000</v>
      </c>
    </row>
    <row r="118" spans="1:10" ht="17.100000000000001" customHeight="1" x14ac:dyDescent="0.25">
      <c r="A118" s="28">
        <v>27501</v>
      </c>
      <c r="B118" s="21" t="s">
        <v>475</v>
      </c>
      <c r="C118" s="22">
        <f>+SUM(D118:J118)</f>
        <v>10000</v>
      </c>
      <c r="D118" s="22">
        <f>+SUMIF('TOTAL RECURSOS 2017'!$P:$P,CONCATENATE("O001",$A118,1,$F$8),'TOTAL RECURSOS 2017'!$N:$N)</f>
        <v>0</v>
      </c>
      <c r="E118" s="22">
        <f>+SUMIF('TOTAL RECURSOS 2017'!$P:$P,CONCATENATE("M001",$A118,1,$F$8),'TOTAL RECURSOS 2017'!$N:$N)</f>
        <v>0</v>
      </c>
      <c r="F118" s="22">
        <f>+SUMIF('TOTAL RECURSOS 2017'!$P:$P,CONCATENATE("E006",$A118,1,$F$8),'TOTAL RECURSOS 2017'!$N:$N)</f>
        <v>0</v>
      </c>
      <c r="G118" s="22">
        <f>+SUMIF('TOTAL RECURSOS 2017'!$P:$P,CONCATENATE("K024",$A118,1,$G$8),'TOTAL RECURSOS 2017'!$N:$N)</f>
        <v>0</v>
      </c>
      <c r="H118" s="22">
        <f>+SUMIF('TOTAL RECURSOS 2017'!$P:$P,CONCATENATE("O001",$A118,4,$F$8),'TOTAL RECURSOS 2017'!$N:$N)</f>
        <v>0</v>
      </c>
      <c r="I118" s="22">
        <f>+SUMIF('TOTAL RECURSOS 2017'!$P:$P,CONCATENATE("M001",$A118,4,$F$8),'TOTAL RECURSOS 2017'!$N:$N)</f>
        <v>0</v>
      </c>
      <c r="J118" s="22">
        <f>+SUMIF('TOTAL RECURSOS 2017'!$P:$P,CONCATENATE("E006",$A118,4,$F$8),'TOTAL RECURSOS 2017'!$N:$N)</f>
        <v>10000</v>
      </c>
    </row>
    <row r="119" spans="1:10" s="9" customFormat="1" ht="17.100000000000001" customHeight="1" x14ac:dyDescent="0.2">
      <c r="A119" s="26">
        <v>2900</v>
      </c>
      <c r="B119" s="19" t="s">
        <v>278</v>
      </c>
      <c r="C119" s="20">
        <f>+C120+C122+C124+C128+C130+C132+C134+C126</f>
        <v>5936700</v>
      </c>
      <c r="D119" s="20">
        <f>+D120+D122+D124+D128+D130+D132+D134+D126</f>
        <v>0</v>
      </c>
      <c r="E119" s="20">
        <f>+E120+E122+E124+E128+E130+E132+E134+E126</f>
        <v>0</v>
      </c>
      <c r="F119" s="20">
        <f t="shared" ref="F119:J119" si="50">+F120+F122+F124+F128+F130+F132+F134+F126</f>
        <v>0</v>
      </c>
      <c r="G119" s="20">
        <f t="shared" si="50"/>
        <v>0</v>
      </c>
      <c r="H119" s="20">
        <f t="shared" si="50"/>
        <v>0</v>
      </c>
      <c r="I119" s="20">
        <f t="shared" si="50"/>
        <v>0</v>
      </c>
      <c r="J119" s="20">
        <f t="shared" si="50"/>
        <v>5936700</v>
      </c>
    </row>
    <row r="120" spans="1:10" ht="17.100000000000001" customHeight="1" x14ac:dyDescent="0.25">
      <c r="A120" s="27" t="s">
        <v>153</v>
      </c>
      <c r="B120" s="21" t="s">
        <v>279</v>
      </c>
      <c r="C120" s="22">
        <f t="shared" ref="C120:J120" si="51">+C121</f>
        <v>700000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700000</v>
      </c>
    </row>
    <row r="121" spans="1:10" ht="17.100000000000001" customHeight="1" x14ac:dyDescent="0.25">
      <c r="A121" s="28" t="s">
        <v>32</v>
      </c>
      <c r="B121" s="21" t="s">
        <v>279</v>
      </c>
      <c r="C121" s="22">
        <f>+SUM(D121:J121)</f>
        <v>700000</v>
      </c>
      <c r="D121" s="22">
        <f>+SUMIF('TOTAL RECURSOS 2017'!$P:$P,CONCATENATE("O001",$A121,1,$F$8),'TOTAL RECURSOS 2017'!$N:$N)</f>
        <v>0</v>
      </c>
      <c r="E121" s="22">
        <f>+SUMIF('TOTAL RECURSOS 2017'!$P:$P,CONCATENATE("M001",$A121,1,$F$8),'TOTAL RECURSOS 2017'!$N:$N)</f>
        <v>0</v>
      </c>
      <c r="F121" s="22">
        <f>+SUMIF('TOTAL RECURSOS 2017'!$P:$P,CONCATENATE("E006",$A121,1,$F$8),'TOTAL RECURSOS 2017'!$N:$N)</f>
        <v>0</v>
      </c>
      <c r="G121" s="22">
        <f>+SUMIF('TOTAL RECURSOS 2017'!$P:$P,CONCATENATE("K024",$A121,1,$G$8),'TOTAL RECURSOS 2017'!$N:$N)</f>
        <v>0</v>
      </c>
      <c r="H121" s="22">
        <f>+SUMIF('TOTAL RECURSOS 2017'!$P:$P,CONCATENATE("O001",$A121,4,$F$8),'TOTAL RECURSOS 2017'!$N:$N)</f>
        <v>0</v>
      </c>
      <c r="I121" s="22">
        <f>+SUMIF('TOTAL RECURSOS 2017'!$P:$P,CONCATENATE("M001",$A121,4,$F$8),'TOTAL RECURSOS 2017'!$N:$N)</f>
        <v>0</v>
      </c>
      <c r="J121" s="22">
        <f>+SUMIF('TOTAL RECURSOS 2017'!$P:$P,CONCATENATE("E006",$A121,4,$F$8),'TOTAL RECURSOS 2017'!$N:$N)</f>
        <v>700000</v>
      </c>
    </row>
    <row r="122" spans="1:10" ht="17.100000000000001" customHeight="1" x14ac:dyDescent="0.25">
      <c r="A122" s="27" t="s">
        <v>154</v>
      </c>
      <c r="B122" s="21" t="s">
        <v>280</v>
      </c>
      <c r="C122" s="22">
        <f t="shared" ref="C122:J122" si="52">+C123</f>
        <v>38800</v>
      </c>
      <c r="D122" s="22">
        <f t="shared" si="52"/>
        <v>0</v>
      </c>
      <c r="E122" s="22">
        <f t="shared" si="52"/>
        <v>0</v>
      </c>
      <c r="F122" s="22">
        <f t="shared" si="52"/>
        <v>0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38800</v>
      </c>
    </row>
    <row r="123" spans="1:10" ht="17.100000000000001" customHeight="1" x14ac:dyDescent="0.25">
      <c r="A123" s="28" t="s">
        <v>33</v>
      </c>
      <c r="B123" s="21" t="s">
        <v>280</v>
      </c>
      <c r="C123" s="22">
        <f>+SUM(D123:J123)</f>
        <v>38800</v>
      </c>
      <c r="D123" s="22">
        <f>+SUMIF('TOTAL RECURSOS 2017'!$P:$P,CONCATENATE("O001",$A123,1,$F$8),'TOTAL RECURSOS 2017'!$N:$N)</f>
        <v>0</v>
      </c>
      <c r="E123" s="22">
        <f>+SUMIF('TOTAL RECURSOS 2017'!$P:$P,CONCATENATE("M001",$A123,1,$F$8),'TOTAL RECURSOS 2017'!$N:$N)</f>
        <v>0</v>
      </c>
      <c r="F123" s="22">
        <f>+SUMIF('TOTAL RECURSOS 2017'!$P:$P,CONCATENATE("E006",$A123,1,$F$8),'TOTAL RECURSOS 2017'!$N:$N)</f>
        <v>0</v>
      </c>
      <c r="G123" s="22">
        <f>+SUMIF('TOTAL RECURSOS 2017'!$P:$P,CONCATENATE("K024",$A123,1,$G$8),'TOTAL RECURSOS 2017'!$N:$N)</f>
        <v>0</v>
      </c>
      <c r="H123" s="22">
        <f>+SUMIF('TOTAL RECURSOS 2017'!$P:$P,CONCATENATE("O001",$A123,4,$F$8),'TOTAL RECURSOS 2017'!$N:$N)</f>
        <v>0</v>
      </c>
      <c r="I123" s="22">
        <f>+SUMIF('TOTAL RECURSOS 2017'!$P:$P,CONCATENATE("M001",$A123,4,$F$8),'TOTAL RECURSOS 2017'!$N:$N)</f>
        <v>0</v>
      </c>
      <c r="J123" s="22">
        <f>+SUMIF('TOTAL RECURSOS 2017'!$P:$P,CONCATENATE("E006",$A123,4,$F$8),'TOTAL RECURSOS 2017'!$N:$N)</f>
        <v>38800</v>
      </c>
    </row>
    <row r="124" spans="1:10" ht="17.100000000000001" customHeight="1" x14ac:dyDescent="0.25">
      <c r="A124" s="27">
        <v>293</v>
      </c>
      <c r="B124" s="21" t="s">
        <v>476</v>
      </c>
      <c r="C124" s="22">
        <f t="shared" ref="C124:J126" si="53">+C125</f>
        <v>1500</v>
      </c>
      <c r="D124" s="22">
        <f t="shared" si="53"/>
        <v>0</v>
      </c>
      <c r="E124" s="22">
        <f t="shared" si="53"/>
        <v>0</v>
      </c>
      <c r="F124" s="22">
        <f t="shared" si="53"/>
        <v>0</v>
      </c>
      <c r="G124" s="22">
        <f t="shared" si="53"/>
        <v>0</v>
      </c>
      <c r="H124" s="22">
        <f t="shared" si="53"/>
        <v>0</v>
      </c>
      <c r="I124" s="22">
        <f t="shared" si="53"/>
        <v>0</v>
      </c>
      <c r="J124" s="22">
        <f t="shared" si="53"/>
        <v>1500</v>
      </c>
    </row>
    <row r="125" spans="1:10" ht="17.100000000000001" customHeight="1" x14ac:dyDescent="0.25">
      <c r="A125" s="28">
        <v>29301</v>
      </c>
      <c r="B125" s="21" t="s">
        <v>476</v>
      </c>
      <c r="C125" s="22">
        <f>+SUM(D125:J125)</f>
        <v>1500</v>
      </c>
      <c r="D125" s="22">
        <f>+SUMIF('TOTAL RECURSOS 2017'!$P:$P,CONCATENATE("O001",$A125,1,$F$8),'TOTAL RECURSOS 2017'!$N:$N)</f>
        <v>0</v>
      </c>
      <c r="E125" s="22">
        <f>+SUMIF('TOTAL RECURSOS 2017'!$P:$P,CONCATENATE("M001",$A125,1,$F$8),'TOTAL RECURSOS 2017'!$N:$N)</f>
        <v>0</v>
      </c>
      <c r="F125" s="22">
        <f>+SUMIF('TOTAL RECURSOS 2017'!$P:$P,CONCATENATE("E006",$A125,1,$F$8),'TOTAL RECURSOS 2017'!$N:$N)</f>
        <v>0</v>
      </c>
      <c r="G125" s="22">
        <f>+SUMIF('TOTAL RECURSOS 2017'!$P:$P,CONCATENATE("K024",$A125,1,$G$8),'TOTAL RECURSOS 2017'!$N:$N)</f>
        <v>0</v>
      </c>
      <c r="H125" s="22">
        <f>+SUMIF('TOTAL RECURSOS 2017'!$P:$P,CONCATENATE("O001",$A125,4,$F$8),'TOTAL RECURSOS 2017'!$N:$N)</f>
        <v>0</v>
      </c>
      <c r="I125" s="22">
        <f>+SUMIF('TOTAL RECURSOS 2017'!$P:$P,CONCATENATE("M001",$A125,4,$F$8),'TOTAL RECURSOS 2017'!$N:$N)</f>
        <v>0</v>
      </c>
      <c r="J125" s="22">
        <f>+SUMIF('TOTAL RECURSOS 2017'!$P:$P,CONCATENATE("E006",$A125,4,$F$8),'TOTAL RECURSOS 2017'!$N:$N)</f>
        <v>1500</v>
      </c>
    </row>
    <row r="126" spans="1:10" ht="17.100000000000001" customHeight="1" x14ac:dyDescent="0.25">
      <c r="A126" s="27" t="s">
        <v>155</v>
      </c>
      <c r="B126" s="21" t="s">
        <v>281</v>
      </c>
      <c r="C126" s="22">
        <f t="shared" si="53"/>
        <v>670700</v>
      </c>
      <c r="D126" s="22">
        <f t="shared" si="53"/>
        <v>0</v>
      </c>
      <c r="E126" s="22">
        <f t="shared" si="53"/>
        <v>0</v>
      </c>
      <c r="F126" s="22">
        <f t="shared" si="53"/>
        <v>0</v>
      </c>
      <c r="G126" s="22">
        <f t="shared" si="53"/>
        <v>0</v>
      </c>
      <c r="H126" s="22">
        <f t="shared" si="53"/>
        <v>0</v>
      </c>
      <c r="I126" s="22">
        <f t="shared" si="53"/>
        <v>0</v>
      </c>
      <c r="J126" s="22">
        <f t="shared" si="53"/>
        <v>670700</v>
      </c>
    </row>
    <row r="127" spans="1:10" ht="17.100000000000001" customHeight="1" x14ac:dyDescent="0.25">
      <c r="A127" s="28" t="s">
        <v>34</v>
      </c>
      <c r="B127" s="21" t="s">
        <v>282</v>
      </c>
      <c r="C127" s="22">
        <f>+SUM(D127:J127)</f>
        <v>670700</v>
      </c>
      <c r="D127" s="22">
        <f>+SUMIF('TOTAL RECURSOS 2017'!$P:$P,CONCATENATE("O001",$A127,1,$F$8),'TOTAL RECURSOS 2017'!$N:$N)</f>
        <v>0</v>
      </c>
      <c r="E127" s="22">
        <f>+SUMIF('TOTAL RECURSOS 2017'!$P:$P,CONCATENATE("M001",$A127,1,$F$8),'TOTAL RECURSOS 2017'!$N:$N)</f>
        <v>0</v>
      </c>
      <c r="F127" s="22">
        <f>+SUMIF('TOTAL RECURSOS 2017'!$P:$P,CONCATENATE("E006",$A127,1,$F$8),'TOTAL RECURSOS 2017'!$N:$N)</f>
        <v>0</v>
      </c>
      <c r="G127" s="22">
        <f>+SUMIF('TOTAL RECURSOS 2017'!$P:$P,CONCATENATE("K024",$A127,1,$G$8),'TOTAL RECURSOS 2017'!$N:$N)</f>
        <v>0</v>
      </c>
      <c r="H127" s="22">
        <f>+SUMIF('TOTAL RECURSOS 2017'!$P:$P,CONCATENATE("O001",$A127,4,$F$8),'TOTAL RECURSOS 2017'!$N:$N)</f>
        <v>0</v>
      </c>
      <c r="I127" s="22">
        <f>+SUMIF('TOTAL RECURSOS 2017'!$P:$P,CONCATENATE("M001",$A127,4,$F$8),'TOTAL RECURSOS 2017'!$N:$N)</f>
        <v>0</v>
      </c>
      <c r="J127" s="22">
        <f>+SUMIF('TOTAL RECURSOS 2017'!$P:$P,CONCATENATE("E006",$A127,4,$F$8),'TOTAL RECURSOS 2017'!$N:$N)</f>
        <v>670700</v>
      </c>
    </row>
    <row r="128" spans="1:10" ht="17.100000000000001" customHeight="1" x14ac:dyDescent="0.25">
      <c r="A128" s="27" t="s">
        <v>156</v>
      </c>
      <c r="B128" s="21" t="s">
        <v>283</v>
      </c>
      <c r="C128" s="22">
        <f t="shared" ref="C128:J128" si="54">+C129</f>
        <v>1580000</v>
      </c>
      <c r="D128" s="22">
        <f t="shared" si="54"/>
        <v>0</v>
      </c>
      <c r="E128" s="22">
        <f t="shared" si="54"/>
        <v>0</v>
      </c>
      <c r="F128" s="22">
        <f t="shared" si="54"/>
        <v>0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1580000</v>
      </c>
    </row>
    <row r="129" spans="1:10" ht="17.100000000000001" customHeight="1" x14ac:dyDescent="0.25">
      <c r="A129" s="28" t="s">
        <v>35</v>
      </c>
      <c r="B129" s="21" t="s">
        <v>283</v>
      </c>
      <c r="C129" s="22">
        <f>+SUM(D129:J129)</f>
        <v>1580000</v>
      </c>
      <c r="D129" s="22">
        <f>+SUMIF('TOTAL RECURSOS 2017'!$P:$P,CONCATENATE("O001",$A129,1,$F$8),'TOTAL RECURSOS 2017'!$N:$N)</f>
        <v>0</v>
      </c>
      <c r="E129" s="22">
        <f>+SUMIF('TOTAL RECURSOS 2017'!$P:$P,CONCATENATE("M001",$A129,1,$F$8),'TOTAL RECURSOS 2017'!$N:$N)</f>
        <v>0</v>
      </c>
      <c r="F129" s="22">
        <f>+SUMIF('TOTAL RECURSOS 2017'!$P:$P,CONCATENATE("E006",$A129,1,$F$8),'TOTAL RECURSOS 2017'!$N:$N)</f>
        <v>0</v>
      </c>
      <c r="G129" s="22">
        <f>+SUMIF('TOTAL RECURSOS 2017'!$P:$P,CONCATENATE("K024",$A129,1,$G$8),'TOTAL RECURSOS 2017'!$N:$N)</f>
        <v>0</v>
      </c>
      <c r="H129" s="22">
        <f>+SUMIF('TOTAL RECURSOS 2017'!$P:$P,CONCATENATE("O001",$A129,4,$F$8),'TOTAL RECURSOS 2017'!$N:$N)</f>
        <v>0</v>
      </c>
      <c r="I129" s="22">
        <f>+SUMIF('TOTAL RECURSOS 2017'!$P:$P,CONCATENATE("M001",$A129,4,$F$8),'TOTAL RECURSOS 2017'!$N:$N)</f>
        <v>0</v>
      </c>
      <c r="J129" s="22">
        <f>+SUMIF('TOTAL RECURSOS 2017'!$P:$P,CONCATENATE("E006",$A129,4,$F$8),'TOTAL RECURSOS 2017'!$N:$N)</f>
        <v>1580000</v>
      </c>
    </row>
    <row r="130" spans="1:10" ht="17.100000000000001" customHeight="1" x14ac:dyDescent="0.25">
      <c r="A130" s="27" t="s">
        <v>157</v>
      </c>
      <c r="B130" s="21" t="s">
        <v>284</v>
      </c>
      <c r="C130" s="22">
        <f t="shared" ref="C130:J130" si="55">+C131</f>
        <v>1313700</v>
      </c>
      <c r="D130" s="22">
        <f t="shared" si="55"/>
        <v>0</v>
      </c>
      <c r="E130" s="22">
        <f t="shared" si="55"/>
        <v>0</v>
      </c>
      <c r="F130" s="22">
        <f t="shared" si="55"/>
        <v>0</v>
      </c>
      <c r="G130" s="22">
        <f t="shared" si="55"/>
        <v>0</v>
      </c>
      <c r="H130" s="22">
        <f t="shared" si="55"/>
        <v>0</v>
      </c>
      <c r="I130" s="22">
        <f t="shared" si="55"/>
        <v>0</v>
      </c>
      <c r="J130" s="22">
        <f t="shared" si="55"/>
        <v>1313700</v>
      </c>
    </row>
    <row r="131" spans="1:10" ht="17.100000000000001" customHeight="1" x14ac:dyDescent="0.25">
      <c r="A131" s="28" t="s">
        <v>89</v>
      </c>
      <c r="B131" s="21" t="s">
        <v>284</v>
      </c>
      <c r="C131" s="22">
        <f>+SUM(D131:J131)</f>
        <v>1313700</v>
      </c>
      <c r="D131" s="22">
        <f>+SUMIF('TOTAL RECURSOS 2017'!$P:$P,CONCATENATE("O001",$A131,1,$F$8),'TOTAL RECURSOS 2017'!$N:$N)</f>
        <v>0</v>
      </c>
      <c r="E131" s="22">
        <f>+SUMIF('TOTAL RECURSOS 2017'!$P:$P,CONCATENATE("M001",$A131,1,$F$8),'TOTAL RECURSOS 2017'!$N:$N)</f>
        <v>0</v>
      </c>
      <c r="F131" s="22">
        <f>+SUMIF('TOTAL RECURSOS 2017'!$P:$P,CONCATENATE("E006",$A131,1,$F$8),'TOTAL RECURSOS 2017'!$N:$N)</f>
        <v>0</v>
      </c>
      <c r="G131" s="22">
        <f>+SUMIF('TOTAL RECURSOS 2017'!$P:$P,CONCATENATE("K024",$A131,1,$G$8),'TOTAL RECURSOS 2017'!$N:$N)</f>
        <v>0</v>
      </c>
      <c r="H131" s="22">
        <f>+SUMIF('TOTAL RECURSOS 2017'!$P:$P,CONCATENATE("O001",$A131,4,$F$8),'TOTAL RECURSOS 2017'!$N:$N)</f>
        <v>0</v>
      </c>
      <c r="I131" s="22">
        <f>+SUMIF('TOTAL RECURSOS 2017'!$P:$P,CONCATENATE("M001",$A131,4,$F$8),'TOTAL RECURSOS 2017'!$N:$N)</f>
        <v>0</v>
      </c>
      <c r="J131" s="22">
        <f>+SUMIF('TOTAL RECURSOS 2017'!$P:$P,CONCATENATE("E006",$A131,4,$F$8),'TOTAL RECURSOS 2017'!$N:$N)</f>
        <v>1313700</v>
      </c>
    </row>
    <row r="132" spans="1:10" ht="17.100000000000001" customHeight="1" x14ac:dyDescent="0.25">
      <c r="A132" s="27" t="s">
        <v>158</v>
      </c>
      <c r="B132" s="21" t="s">
        <v>285</v>
      </c>
      <c r="C132" s="22">
        <f t="shared" ref="C132:J132" si="56">+C133</f>
        <v>1012000</v>
      </c>
      <c r="D132" s="22">
        <f t="shared" si="56"/>
        <v>0</v>
      </c>
      <c r="E132" s="22">
        <f t="shared" si="56"/>
        <v>0</v>
      </c>
      <c r="F132" s="22">
        <f t="shared" si="56"/>
        <v>0</v>
      </c>
      <c r="G132" s="22">
        <f t="shared" si="56"/>
        <v>0</v>
      </c>
      <c r="H132" s="22">
        <f t="shared" si="56"/>
        <v>0</v>
      </c>
      <c r="I132" s="22">
        <f t="shared" si="56"/>
        <v>0</v>
      </c>
      <c r="J132" s="22">
        <f t="shared" si="56"/>
        <v>1012000</v>
      </c>
    </row>
    <row r="133" spans="1:10" ht="17.100000000000001" customHeight="1" x14ac:dyDescent="0.25">
      <c r="A133" s="28" t="s">
        <v>36</v>
      </c>
      <c r="B133" s="21" t="s">
        <v>285</v>
      </c>
      <c r="C133" s="22">
        <f>+SUM(D133:J133)</f>
        <v>1012000</v>
      </c>
      <c r="D133" s="22">
        <f>+SUMIF('TOTAL RECURSOS 2017'!$P:$P,CONCATENATE("O001",$A133,1,$F$8),'TOTAL RECURSOS 2017'!$N:$N)</f>
        <v>0</v>
      </c>
      <c r="E133" s="22">
        <f>+SUMIF('TOTAL RECURSOS 2017'!$P:$P,CONCATENATE("M001",$A133,1,$F$8),'TOTAL RECURSOS 2017'!$N:$N)</f>
        <v>0</v>
      </c>
      <c r="F133" s="22">
        <f>+SUMIF('TOTAL RECURSOS 2017'!$P:$P,CONCATENATE("E006",$A133,1,$F$8),'TOTAL RECURSOS 2017'!$N:$N)</f>
        <v>0</v>
      </c>
      <c r="G133" s="22">
        <f>+SUMIF('TOTAL RECURSOS 2017'!$P:$P,CONCATENATE("K024",$A133,1,$G$8),'TOTAL RECURSOS 2017'!$N:$N)</f>
        <v>0</v>
      </c>
      <c r="H133" s="22">
        <f>+SUMIF('TOTAL RECURSOS 2017'!$P:$P,CONCATENATE("O001",$A133,4,$F$8),'TOTAL RECURSOS 2017'!$N:$N)</f>
        <v>0</v>
      </c>
      <c r="I133" s="22">
        <f>+SUMIF('TOTAL RECURSOS 2017'!$P:$P,CONCATENATE("M001",$A133,4,$F$8),'TOTAL RECURSOS 2017'!$N:$N)</f>
        <v>0</v>
      </c>
      <c r="J133" s="22">
        <f>+SUMIF('TOTAL RECURSOS 2017'!$P:$P,CONCATENATE("E006",$A133,4,$F$8),'TOTAL RECURSOS 2017'!$N:$N)</f>
        <v>1012000</v>
      </c>
    </row>
    <row r="134" spans="1:10" ht="17.100000000000001" customHeight="1" x14ac:dyDescent="0.25">
      <c r="A134" s="27" t="s">
        <v>159</v>
      </c>
      <c r="B134" s="21" t="s">
        <v>286</v>
      </c>
      <c r="C134" s="22">
        <f t="shared" ref="C134:J134" si="57">+C135</f>
        <v>620000</v>
      </c>
      <c r="D134" s="22">
        <f t="shared" si="57"/>
        <v>0</v>
      </c>
      <c r="E134" s="22">
        <f t="shared" si="57"/>
        <v>0</v>
      </c>
      <c r="F134" s="22">
        <f t="shared" si="57"/>
        <v>0</v>
      </c>
      <c r="G134" s="22">
        <f t="shared" si="57"/>
        <v>0</v>
      </c>
      <c r="H134" s="22">
        <f t="shared" si="57"/>
        <v>0</v>
      </c>
      <c r="I134" s="22">
        <f t="shared" si="57"/>
        <v>0</v>
      </c>
      <c r="J134" s="22">
        <f t="shared" si="57"/>
        <v>620000</v>
      </c>
    </row>
    <row r="135" spans="1:10" ht="17.100000000000001" customHeight="1" x14ac:dyDescent="0.25">
      <c r="A135" s="28" t="s">
        <v>90</v>
      </c>
      <c r="B135" s="21" t="s">
        <v>286</v>
      </c>
      <c r="C135" s="22">
        <f>+SUM(D135:J135)</f>
        <v>620000</v>
      </c>
      <c r="D135" s="22">
        <f>+SUMIF('TOTAL RECURSOS 2017'!$P:$P,CONCATENATE("O001",$A135,1,$F$8),'TOTAL RECURSOS 2017'!$N:$N)</f>
        <v>0</v>
      </c>
      <c r="E135" s="22">
        <f>+SUMIF('TOTAL RECURSOS 2017'!$P:$P,CONCATENATE("M001",$A135,1,$F$8),'TOTAL RECURSOS 2017'!$N:$N)</f>
        <v>0</v>
      </c>
      <c r="F135" s="22">
        <f>+SUMIF('TOTAL RECURSOS 2017'!$P:$P,CONCATENATE("E006",$A135,1,$F$8),'TOTAL RECURSOS 2017'!$N:$N)</f>
        <v>0</v>
      </c>
      <c r="G135" s="22">
        <f>+SUMIF('TOTAL RECURSOS 2017'!$P:$P,CONCATENATE("K024",$A135,1,$G$8),'TOTAL RECURSOS 2017'!$N:$N)</f>
        <v>0</v>
      </c>
      <c r="H135" s="22">
        <f>+SUMIF('TOTAL RECURSOS 2017'!$P:$P,CONCATENATE("O001",$A135,4,$F$8),'TOTAL RECURSOS 2017'!$N:$N)</f>
        <v>0</v>
      </c>
      <c r="I135" s="22">
        <f>+SUMIF('TOTAL RECURSOS 2017'!$P:$P,CONCATENATE("M001",$A135,4,$F$8),'TOTAL RECURSOS 2017'!$N:$N)</f>
        <v>0</v>
      </c>
      <c r="J135" s="22">
        <f>+SUMIF('TOTAL RECURSOS 2017'!$P:$P,CONCATENATE("E006",$A135,4,$F$8),'TOTAL RECURSOS 2017'!$N:$N)</f>
        <v>620000</v>
      </c>
    </row>
    <row r="136" spans="1:10" s="9" customFormat="1" ht="17.100000000000001" customHeight="1" x14ac:dyDescent="0.2">
      <c r="A136" s="23">
        <v>3000</v>
      </c>
      <c r="B136" s="24" t="s">
        <v>287</v>
      </c>
      <c r="C136" s="18">
        <f t="shared" ref="C136:J136" si="58">+C137+C156+C168+C190+C199+C217+C231+C238</f>
        <v>91453212</v>
      </c>
      <c r="D136" s="18">
        <f t="shared" si="58"/>
        <v>265889</v>
      </c>
      <c r="E136" s="18">
        <f t="shared" si="58"/>
        <v>473352</v>
      </c>
      <c r="F136" s="18">
        <f t="shared" si="58"/>
        <v>53513001</v>
      </c>
      <c r="G136" s="18">
        <f t="shared" si="58"/>
        <v>0</v>
      </c>
      <c r="H136" s="18">
        <f t="shared" si="58"/>
        <v>99244</v>
      </c>
      <c r="I136" s="18">
        <f t="shared" si="58"/>
        <v>954701</v>
      </c>
      <c r="J136" s="18">
        <f t="shared" si="58"/>
        <v>36147025</v>
      </c>
    </row>
    <row r="137" spans="1:10" s="9" customFormat="1" ht="17.100000000000001" customHeight="1" x14ac:dyDescent="0.2">
      <c r="A137" s="26">
        <v>3100</v>
      </c>
      <c r="B137" s="19" t="s">
        <v>288</v>
      </c>
      <c r="C137" s="20">
        <f t="shared" ref="C137:J137" si="59">+C138+C140+C142+C144+C146+C150+C152+C154</f>
        <v>23025000</v>
      </c>
      <c r="D137" s="20">
        <f t="shared" si="59"/>
        <v>0</v>
      </c>
      <c r="E137" s="20">
        <f t="shared" si="59"/>
        <v>0</v>
      </c>
      <c r="F137" s="20">
        <f t="shared" si="59"/>
        <v>20920000</v>
      </c>
      <c r="G137" s="20">
        <f t="shared" si="59"/>
        <v>0</v>
      </c>
      <c r="H137" s="20">
        <f t="shared" si="59"/>
        <v>24446</v>
      </c>
      <c r="I137" s="20">
        <f t="shared" si="59"/>
        <v>68482</v>
      </c>
      <c r="J137" s="20">
        <f t="shared" si="59"/>
        <v>2012072</v>
      </c>
    </row>
    <row r="138" spans="1:10" ht="17.100000000000001" customHeight="1" x14ac:dyDescent="0.25">
      <c r="A138" s="27" t="s">
        <v>160</v>
      </c>
      <c r="B138" s="21" t="s">
        <v>289</v>
      </c>
      <c r="C138" s="22">
        <f t="shared" ref="C138:J138" si="60">+C139</f>
        <v>13000000</v>
      </c>
      <c r="D138" s="22">
        <f t="shared" si="60"/>
        <v>0</v>
      </c>
      <c r="E138" s="22">
        <f t="shared" si="60"/>
        <v>0</v>
      </c>
      <c r="F138" s="22">
        <f t="shared" si="60"/>
        <v>13000000</v>
      </c>
      <c r="G138" s="22">
        <f t="shared" si="60"/>
        <v>0</v>
      </c>
      <c r="H138" s="22">
        <f t="shared" si="60"/>
        <v>0</v>
      </c>
      <c r="I138" s="22">
        <f t="shared" si="60"/>
        <v>0</v>
      </c>
      <c r="J138" s="22">
        <f t="shared" si="60"/>
        <v>0</v>
      </c>
    </row>
    <row r="139" spans="1:10" ht="17.100000000000001" customHeight="1" x14ac:dyDescent="0.25">
      <c r="A139" s="28" t="s">
        <v>18</v>
      </c>
      <c r="B139" s="21" t="s">
        <v>290</v>
      </c>
      <c r="C139" s="22">
        <f>+SUM(D139:J139)</f>
        <v>13000000</v>
      </c>
      <c r="D139" s="22">
        <f>+SUMIF('TOTAL RECURSOS 2017'!$P:$P,CONCATENATE("O001",$A139,1,$F$8),'TOTAL RECURSOS 2017'!$N:$N)</f>
        <v>0</v>
      </c>
      <c r="E139" s="22">
        <f>+SUMIF('TOTAL RECURSOS 2017'!$P:$P,CONCATENATE("M001",$A139,1,$F$8),'TOTAL RECURSOS 2017'!$N:$N)</f>
        <v>0</v>
      </c>
      <c r="F139" s="22">
        <f>+SUMIF('TOTAL RECURSOS 2017'!$P:$P,CONCATENATE("E006",$A139,1,$F$8),'TOTAL RECURSOS 2017'!$N:$N)</f>
        <v>13000000</v>
      </c>
      <c r="G139" s="22">
        <f>+SUMIF('TOTAL RECURSOS 2017'!$P:$P,CONCATENATE("K024",$A139,1,$G$8),'TOTAL RECURSOS 2017'!$N:$N)</f>
        <v>0</v>
      </c>
      <c r="H139" s="22">
        <f>+SUMIF('TOTAL RECURSOS 2017'!$P:$P,CONCATENATE("O001",$A139,4,$F$8),'TOTAL RECURSOS 2017'!$N:$N)</f>
        <v>0</v>
      </c>
      <c r="I139" s="22">
        <f>+SUMIF('TOTAL RECURSOS 2017'!$P:$P,CONCATENATE("M001",$A139,4,$F$8),'TOTAL RECURSOS 2017'!$N:$N)</f>
        <v>0</v>
      </c>
      <c r="J139" s="22">
        <f>+SUMIF('TOTAL RECURSOS 2017'!$P:$P,CONCATENATE("E006",$A139,4,$F$8),'TOTAL RECURSOS 2017'!$N:$N)</f>
        <v>0</v>
      </c>
    </row>
    <row r="140" spans="1:10" ht="17.100000000000001" customHeight="1" x14ac:dyDescent="0.25">
      <c r="A140" s="27" t="s">
        <v>161</v>
      </c>
      <c r="B140" s="21" t="s">
        <v>291</v>
      </c>
      <c r="C140" s="22">
        <f t="shared" ref="C140:J140" si="61">+C141</f>
        <v>7500000</v>
      </c>
      <c r="D140" s="22">
        <f t="shared" si="61"/>
        <v>0</v>
      </c>
      <c r="E140" s="22">
        <f t="shared" si="61"/>
        <v>0</v>
      </c>
      <c r="F140" s="22">
        <f t="shared" si="61"/>
        <v>7500000</v>
      </c>
      <c r="G140" s="22">
        <f t="shared" si="61"/>
        <v>0</v>
      </c>
      <c r="H140" s="22">
        <f t="shared" si="61"/>
        <v>0</v>
      </c>
      <c r="I140" s="22">
        <f t="shared" si="61"/>
        <v>0</v>
      </c>
      <c r="J140" s="22">
        <f t="shared" si="61"/>
        <v>0</v>
      </c>
    </row>
    <row r="141" spans="1:10" ht="17.100000000000001" customHeight="1" x14ac:dyDescent="0.25">
      <c r="A141" s="28" t="s">
        <v>19</v>
      </c>
      <c r="B141" s="21" t="s">
        <v>292</v>
      </c>
      <c r="C141" s="22">
        <f>+SUM(D141:J141)</f>
        <v>7500000</v>
      </c>
      <c r="D141" s="22">
        <f>+SUMIF('TOTAL RECURSOS 2017'!$P:$P,CONCATENATE("O001",$A141,1,$F$8),'TOTAL RECURSOS 2017'!$N:$N)</f>
        <v>0</v>
      </c>
      <c r="E141" s="22">
        <f>+SUMIF('TOTAL RECURSOS 2017'!$P:$P,CONCATENATE("M001",$A141,1,$F$8),'TOTAL RECURSOS 2017'!$N:$N)</f>
        <v>0</v>
      </c>
      <c r="F141" s="22">
        <f>+SUMIF('TOTAL RECURSOS 2017'!$P:$P,CONCATENATE("E006",$A141,1,$F$8),'TOTAL RECURSOS 2017'!$N:$N)</f>
        <v>7500000</v>
      </c>
      <c r="G141" s="22">
        <f>+SUMIF('TOTAL RECURSOS 2017'!$P:$P,CONCATENATE("K024",$A141,1,$G$8),'TOTAL RECURSOS 2017'!$N:$N)</f>
        <v>0</v>
      </c>
      <c r="H141" s="22">
        <f>+SUMIF('TOTAL RECURSOS 2017'!$P:$P,CONCATENATE("O001",$A141,4,$F$8),'TOTAL RECURSOS 2017'!$N:$N)</f>
        <v>0</v>
      </c>
      <c r="I141" s="22">
        <f>+SUMIF('TOTAL RECURSOS 2017'!$P:$P,CONCATENATE("M001",$A141,4,$F$8),'TOTAL RECURSOS 2017'!$N:$N)</f>
        <v>0</v>
      </c>
      <c r="J141" s="22">
        <f>+SUMIF('TOTAL RECURSOS 2017'!$P:$P,CONCATENATE("E006",$A141,4,$F$8),'TOTAL RECURSOS 2017'!$N:$N)</f>
        <v>0</v>
      </c>
    </row>
    <row r="142" spans="1:10" ht="17.100000000000001" customHeight="1" x14ac:dyDescent="0.25">
      <c r="A142" s="27" t="s">
        <v>162</v>
      </c>
      <c r="B142" s="21" t="s">
        <v>293</v>
      </c>
      <c r="C142" s="22">
        <f t="shared" ref="C142:J142" si="62">+C143</f>
        <v>1500000</v>
      </c>
      <c r="D142" s="22">
        <f t="shared" si="62"/>
        <v>0</v>
      </c>
      <c r="E142" s="22">
        <f t="shared" si="62"/>
        <v>0</v>
      </c>
      <c r="F142" s="22">
        <f t="shared" si="62"/>
        <v>0</v>
      </c>
      <c r="G142" s="22">
        <f t="shared" si="62"/>
        <v>0</v>
      </c>
      <c r="H142" s="22">
        <f t="shared" si="62"/>
        <v>1000</v>
      </c>
      <c r="I142" s="22">
        <f t="shared" si="62"/>
        <v>6000</v>
      </c>
      <c r="J142" s="22">
        <f t="shared" si="62"/>
        <v>1493000</v>
      </c>
    </row>
    <row r="143" spans="1:10" ht="17.100000000000001" customHeight="1" x14ac:dyDescent="0.25">
      <c r="A143" s="28" t="s">
        <v>37</v>
      </c>
      <c r="B143" s="21" t="s">
        <v>294</v>
      </c>
      <c r="C143" s="22">
        <f>+SUM(D143:J143)</f>
        <v>1500000</v>
      </c>
      <c r="D143" s="22">
        <f>+SUMIF('TOTAL RECURSOS 2017'!$P:$P,CONCATENATE("O001",$A143,1,$F$8),'TOTAL RECURSOS 2017'!$N:$N)</f>
        <v>0</v>
      </c>
      <c r="E143" s="22">
        <f>+SUMIF('TOTAL RECURSOS 2017'!$P:$P,CONCATENATE("M001",$A143,1,$F$8),'TOTAL RECURSOS 2017'!$N:$N)</f>
        <v>0</v>
      </c>
      <c r="F143" s="22">
        <f>+SUMIF('TOTAL RECURSOS 2017'!$P:$P,CONCATENATE("E006",$A143,1,$F$8),'TOTAL RECURSOS 2017'!$N:$N)</f>
        <v>0</v>
      </c>
      <c r="G143" s="22">
        <f>+SUMIF('TOTAL RECURSOS 2017'!$P:$P,CONCATENATE("K024",$A143,1,$G$8),'TOTAL RECURSOS 2017'!$N:$N)</f>
        <v>0</v>
      </c>
      <c r="H143" s="22">
        <f>+SUMIF('TOTAL RECURSOS 2017'!$P:$P,CONCATENATE("O001",$A143,4,$F$8),'TOTAL RECURSOS 2017'!$N:$N)</f>
        <v>1000</v>
      </c>
      <c r="I143" s="22">
        <f>+SUMIF('TOTAL RECURSOS 2017'!$P:$P,CONCATENATE("M001",$A143,4,$F$8),'TOTAL RECURSOS 2017'!$N:$N)</f>
        <v>6000</v>
      </c>
      <c r="J143" s="22">
        <f>+SUMIF('TOTAL RECURSOS 2017'!$P:$P,CONCATENATE("E006",$A143,4,$F$8),'TOTAL RECURSOS 2017'!$N:$N)</f>
        <v>1493000</v>
      </c>
    </row>
    <row r="144" spans="1:10" ht="17.100000000000001" customHeight="1" x14ac:dyDescent="0.25">
      <c r="A144" s="27" t="s">
        <v>163</v>
      </c>
      <c r="B144" s="21" t="s">
        <v>295</v>
      </c>
      <c r="C144" s="22">
        <f t="shared" ref="C144:J144" si="63">+C145</f>
        <v>130000</v>
      </c>
      <c r="D144" s="22">
        <f t="shared" si="63"/>
        <v>0</v>
      </c>
      <c r="E144" s="22">
        <f t="shared" si="63"/>
        <v>0</v>
      </c>
      <c r="F144" s="22">
        <f t="shared" si="63"/>
        <v>0</v>
      </c>
      <c r="G144" s="22">
        <f t="shared" si="63"/>
        <v>0</v>
      </c>
      <c r="H144" s="22">
        <f t="shared" si="63"/>
        <v>7446</v>
      </c>
      <c r="I144" s="22">
        <f t="shared" si="63"/>
        <v>20456</v>
      </c>
      <c r="J144" s="22">
        <f t="shared" si="63"/>
        <v>102098</v>
      </c>
    </row>
    <row r="145" spans="1:10" ht="17.100000000000001" customHeight="1" x14ac:dyDescent="0.25">
      <c r="A145" s="28" t="s">
        <v>50</v>
      </c>
      <c r="B145" s="21" t="s">
        <v>296</v>
      </c>
      <c r="C145" s="22">
        <f>+SUM(D145:J145)</f>
        <v>130000</v>
      </c>
      <c r="D145" s="22">
        <f>+SUMIF('TOTAL RECURSOS 2017'!$P:$P,CONCATENATE("O001",$A145,1,$F$8),'TOTAL RECURSOS 2017'!$N:$N)</f>
        <v>0</v>
      </c>
      <c r="E145" s="22">
        <f>+SUMIF('TOTAL RECURSOS 2017'!$P:$P,CONCATENATE("M001",$A145,1,$F$8),'TOTAL RECURSOS 2017'!$N:$N)</f>
        <v>0</v>
      </c>
      <c r="F145" s="22">
        <f>+SUMIF('TOTAL RECURSOS 2017'!$P:$P,CONCATENATE("E006",$A145,1,$F$8),'TOTAL RECURSOS 2017'!$N:$N)</f>
        <v>0</v>
      </c>
      <c r="G145" s="22">
        <f>+SUMIF('TOTAL RECURSOS 2017'!$P:$P,CONCATENATE("K024",$A145,1,$G$8),'TOTAL RECURSOS 2017'!$N:$N)</f>
        <v>0</v>
      </c>
      <c r="H145" s="22">
        <f>+SUMIF('TOTAL RECURSOS 2017'!$P:$P,CONCATENATE("O001",$A145,4,$F$8),'TOTAL RECURSOS 2017'!$N:$N)</f>
        <v>7446</v>
      </c>
      <c r="I145" s="22">
        <f>+SUMIF('TOTAL RECURSOS 2017'!$P:$P,CONCATENATE("M001",$A145,4,$F$8),'TOTAL RECURSOS 2017'!$N:$N)</f>
        <v>20456</v>
      </c>
      <c r="J145" s="22">
        <f>+SUMIF('TOTAL RECURSOS 2017'!$P:$P,CONCATENATE("E006",$A145,4,$F$8),'TOTAL RECURSOS 2017'!$N:$N)</f>
        <v>102098</v>
      </c>
    </row>
    <row r="146" spans="1:10" ht="17.100000000000001" customHeight="1" x14ac:dyDescent="0.25">
      <c r="A146" s="27" t="s">
        <v>164</v>
      </c>
      <c r="B146" s="21" t="s">
        <v>297</v>
      </c>
      <c r="C146" s="22">
        <f t="shared" ref="C146:J146" si="64">+C147+C149</f>
        <v>745000</v>
      </c>
      <c r="D146" s="22">
        <f t="shared" si="64"/>
        <v>0</v>
      </c>
      <c r="E146" s="22">
        <f t="shared" si="64"/>
        <v>0</v>
      </c>
      <c r="F146" s="22">
        <f t="shared" si="64"/>
        <v>420000</v>
      </c>
      <c r="G146" s="22">
        <f t="shared" si="64"/>
        <v>0</v>
      </c>
      <c r="H146" s="22">
        <f t="shared" si="64"/>
        <v>15000</v>
      </c>
      <c r="I146" s="22">
        <f t="shared" si="64"/>
        <v>40026</v>
      </c>
      <c r="J146" s="22">
        <f t="shared" si="64"/>
        <v>269974</v>
      </c>
    </row>
    <row r="147" spans="1:10" ht="17.100000000000001" customHeight="1" x14ac:dyDescent="0.25">
      <c r="A147" s="28" t="s">
        <v>51</v>
      </c>
      <c r="B147" s="21" t="s">
        <v>298</v>
      </c>
      <c r="C147" s="22">
        <f>+SUM(D147:J147)</f>
        <v>325000</v>
      </c>
      <c r="D147" s="22">
        <f>+SUMIF('TOTAL RECURSOS 2017'!$P:$P,CONCATENATE("O001",$A147,1,$F$8),'TOTAL RECURSOS 2017'!$N:$N)</f>
        <v>0</v>
      </c>
      <c r="E147" s="22">
        <f>+SUMIF('TOTAL RECURSOS 2017'!$P:$P,CONCATENATE("M001",$A147,1,$F$8),'TOTAL RECURSOS 2017'!$N:$N)</f>
        <v>0</v>
      </c>
      <c r="F147" s="22">
        <f>+SUMIF('TOTAL RECURSOS 2017'!$P:$P,CONCATENATE("E006",$A147,1,$F$8),'TOTAL RECURSOS 2017'!$N:$N)</f>
        <v>0</v>
      </c>
      <c r="G147" s="22">
        <f>+SUMIF('TOTAL RECURSOS 2017'!$P:$P,CONCATENATE("K024",$A147,1,$G$8),'TOTAL RECURSOS 2017'!$N:$N)</f>
        <v>0</v>
      </c>
      <c r="H147" s="22">
        <f>+SUMIF('TOTAL RECURSOS 2017'!$P:$P,CONCATENATE("O001",$A147,4,$F$8),'TOTAL RECURSOS 2017'!$N:$N)</f>
        <v>15000</v>
      </c>
      <c r="I147" s="22">
        <f>+SUMIF('TOTAL RECURSOS 2017'!$P:$P,CONCATENATE("M001",$A147,4,$F$8),'TOTAL RECURSOS 2017'!$N:$N)</f>
        <v>40026</v>
      </c>
      <c r="J147" s="22">
        <f>+SUMIF('TOTAL RECURSOS 2017'!$P:$P,CONCATENATE("E006",$A147,4,$F$8),'TOTAL RECURSOS 2017'!$N:$N)</f>
        <v>269974</v>
      </c>
    </row>
    <row r="148" spans="1:10" ht="17.100000000000001" customHeight="1" x14ac:dyDescent="0.25">
      <c r="A148" s="28" t="s">
        <v>91</v>
      </c>
      <c r="B148" s="21" t="s">
        <v>299</v>
      </c>
      <c r="C148" s="22">
        <f>+SUM(D148:J148)</f>
        <v>0</v>
      </c>
      <c r="D148" s="22">
        <f>+SUMIF('TOTAL RECURSOS 2017'!$P:$P,CONCATENATE("O001",$A148,1,$F$8),'TOTAL RECURSOS 2017'!$N:$N)</f>
        <v>0</v>
      </c>
      <c r="E148" s="22">
        <f>+SUMIF('TOTAL RECURSOS 2017'!$P:$P,CONCATENATE("M001",$A148,1,$F$8),'TOTAL RECURSOS 2017'!$N:$N)</f>
        <v>0</v>
      </c>
      <c r="F148" s="22">
        <f>+SUMIF('TOTAL RECURSOS 2017'!$P:$P,CONCATENATE("E006",$A148,1,$F$8),'TOTAL RECURSOS 2017'!$N:$N)</f>
        <v>0</v>
      </c>
      <c r="G148" s="22">
        <f>+SUMIF('TOTAL RECURSOS 2017'!$P:$P,CONCATENATE("K024",$A148,1,$G$8),'TOTAL RECURSOS 2017'!$N:$N)</f>
        <v>0</v>
      </c>
      <c r="H148" s="22">
        <f>+SUMIF('TOTAL RECURSOS 2017'!$P:$P,CONCATENATE("O001",$A148,4,$F$8),'TOTAL RECURSOS 2017'!$N:$N)</f>
        <v>0</v>
      </c>
      <c r="I148" s="22">
        <f>+SUMIF('TOTAL RECURSOS 2017'!$P:$P,CONCATENATE("M001",$A148,4,$F$8),'TOTAL RECURSOS 2017'!$N:$N)</f>
        <v>0</v>
      </c>
      <c r="J148" s="22">
        <f>+SUMIF('TOTAL RECURSOS 2017'!$P:$P,CONCATENATE("E006",$A148,4,$F$8),'TOTAL RECURSOS 2017'!$N:$N)</f>
        <v>0</v>
      </c>
    </row>
    <row r="149" spans="1:10" ht="17.100000000000001" customHeight="1" x14ac:dyDescent="0.25">
      <c r="A149" s="28">
        <v>31603</v>
      </c>
      <c r="B149" s="21" t="s">
        <v>471</v>
      </c>
      <c r="C149" s="22">
        <f>+SUM(D149:J149)</f>
        <v>420000</v>
      </c>
      <c r="D149" s="22">
        <f>+SUMIF('TOTAL RECURSOS 2017'!$P:$P,CONCATENATE("O001",$A149,1,$F$8),'TOTAL RECURSOS 2017'!$N:$N)</f>
        <v>0</v>
      </c>
      <c r="E149" s="22">
        <f>+SUMIF('TOTAL RECURSOS 2017'!$P:$P,CONCATENATE("M001",$A149,1,$F$8),'TOTAL RECURSOS 2017'!$N:$N)</f>
        <v>0</v>
      </c>
      <c r="F149" s="22">
        <f>+SUMIF('TOTAL RECURSOS 2017'!$P:$P,CONCATENATE("E006",$A149,1,$F$8),'TOTAL RECURSOS 2017'!$N:$N)</f>
        <v>420000</v>
      </c>
      <c r="G149" s="22">
        <f>+SUMIF('TOTAL RECURSOS 2017'!$P:$P,CONCATENATE("K024",$A149,1,$G$8),'TOTAL RECURSOS 2017'!$N:$N)</f>
        <v>0</v>
      </c>
      <c r="H149" s="22">
        <f>+SUMIF('TOTAL RECURSOS 2017'!$P:$P,CONCATENATE("O001",$A149,4,$F$8),'TOTAL RECURSOS 2017'!$N:$N)</f>
        <v>0</v>
      </c>
      <c r="I149" s="22">
        <f>+SUMIF('TOTAL RECURSOS 2017'!$P:$P,CONCATENATE("M001",$A149,4,$F$8),'TOTAL RECURSOS 2017'!$N:$N)</f>
        <v>0</v>
      </c>
      <c r="J149" s="22">
        <f>+SUMIF('TOTAL RECURSOS 2017'!$P:$P,CONCATENATE("E006",$A149,4,$F$8),'TOTAL RECURSOS 2017'!$N:$N)</f>
        <v>0</v>
      </c>
    </row>
    <row r="150" spans="1:10" ht="17.100000000000001" customHeight="1" x14ac:dyDescent="0.25">
      <c r="A150" s="27" t="s">
        <v>165</v>
      </c>
      <c r="B150" s="21" t="s">
        <v>300</v>
      </c>
      <c r="C150" s="22">
        <f t="shared" ref="C150:J150" si="65">+C151</f>
        <v>0</v>
      </c>
      <c r="D150" s="22">
        <f t="shared" si="65"/>
        <v>0</v>
      </c>
      <c r="E150" s="22">
        <f t="shared" si="65"/>
        <v>0</v>
      </c>
      <c r="F150" s="22">
        <f t="shared" si="65"/>
        <v>0</v>
      </c>
      <c r="G150" s="22">
        <f t="shared" si="65"/>
        <v>0</v>
      </c>
      <c r="H150" s="22">
        <f t="shared" si="65"/>
        <v>0</v>
      </c>
      <c r="I150" s="22">
        <f t="shared" si="65"/>
        <v>0</v>
      </c>
      <c r="J150" s="22">
        <f t="shared" si="65"/>
        <v>0</v>
      </c>
    </row>
    <row r="151" spans="1:10" ht="17.100000000000001" customHeight="1" x14ac:dyDescent="0.25">
      <c r="A151" s="28" t="s">
        <v>38</v>
      </c>
      <c r="B151" s="21" t="s">
        <v>301</v>
      </c>
      <c r="C151" s="22">
        <f>+SUM(D151:J151)</f>
        <v>0</v>
      </c>
      <c r="D151" s="22">
        <f>+SUMIF('TOTAL RECURSOS 2017'!$P:$P,CONCATENATE("O001",$A151,1,$F$8),'TOTAL RECURSOS 2017'!$N:$N)</f>
        <v>0</v>
      </c>
      <c r="E151" s="22">
        <f>+SUMIF('TOTAL RECURSOS 2017'!$P:$P,CONCATENATE("M001",$A151,1,$F$8),'TOTAL RECURSOS 2017'!$N:$N)</f>
        <v>0</v>
      </c>
      <c r="F151" s="22">
        <f>+SUMIF('TOTAL RECURSOS 2017'!$P:$P,CONCATENATE("E006",$A151,1,$F$8),'TOTAL RECURSOS 2017'!$N:$N)</f>
        <v>0</v>
      </c>
      <c r="G151" s="22">
        <f>+SUMIF('TOTAL RECURSOS 2017'!$P:$P,CONCATENATE("K024",$A151,1,$G$8),'TOTAL RECURSOS 2017'!$N:$N)</f>
        <v>0</v>
      </c>
      <c r="H151" s="22">
        <f>+SUMIF('TOTAL RECURSOS 2017'!$P:$P,CONCATENATE("O001",$A151,4,$F$8),'TOTAL RECURSOS 2017'!$N:$N)</f>
        <v>0</v>
      </c>
      <c r="I151" s="22">
        <f>+SUMIF('TOTAL RECURSOS 2017'!$P:$P,CONCATENATE("M001",$A151,4,$F$8),'TOTAL RECURSOS 2017'!$N:$N)</f>
        <v>0</v>
      </c>
      <c r="J151" s="22">
        <f>+SUMIF('TOTAL RECURSOS 2017'!$P:$P,CONCATENATE("E006",$A151,4,$F$8),'TOTAL RECURSOS 2017'!$N:$N)</f>
        <v>0</v>
      </c>
    </row>
    <row r="152" spans="1:10" ht="17.100000000000001" customHeight="1" x14ac:dyDescent="0.25">
      <c r="A152" s="27" t="s">
        <v>166</v>
      </c>
      <c r="B152" s="21" t="s">
        <v>302</v>
      </c>
      <c r="C152" s="22">
        <f t="shared" ref="C152:J152" si="66">+C153</f>
        <v>150000</v>
      </c>
      <c r="D152" s="22">
        <f t="shared" si="66"/>
        <v>0</v>
      </c>
      <c r="E152" s="22">
        <f t="shared" si="66"/>
        <v>0</v>
      </c>
      <c r="F152" s="22">
        <f t="shared" si="66"/>
        <v>0</v>
      </c>
      <c r="G152" s="22">
        <f t="shared" si="66"/>
        <v>0</v>
      </c>
      <c r="H152" s="22">
        <f t="shared" si="66"/>
        <v>1000</v>
      </c>
      <c r="I152" s="22">
        <f t="shared" si="66"/>
        <v>2000</v>
      </c>
      <c r="J152" s="22">
        <f t="shared" si="66"/>
        <v>147000</v>
      </c>
    </row>
    <row r="153" spans="1:10" ht="17.100000000000001" customHeight="1" x14ac:dyDescent="0.25">
      <c r="A153" s="28" t="s">
        <v>52</v>
      </c>
      <c r="B153" s="21" t="s">
        <v>303</v>
      </c>
      <c r="C153" s="22">
        <f>+SUM(D153:J153)</f>
        <v>150000</v>
      </c>
      <c r="D153" s="22">
        <f>+SUMIF('TOTAL RECURSOS 2017'!$P:$P,CONCATENATE("O001",$A153,1,$F$8),'TOTAL RECURSOS 2017'!$N:$N)</f>
        <v>0</v>
      </c>
      <c r="E153" s="22">
        <f>+SUMIF('TOTAL RECURSOS 2017'!$P:$P,CONCATENATE("M001",$A153,1,$F$8),'TOTAL RECURSOS 2017'!$N:$N)</f>
        <v>0</v>
      </c>
      <c r="F153" s="22">
        <f>+SUMIF('TOTAL RECURSOS 2017'!$P:$P,CONCATENATE("E006",$A153,1,$F$8),'TOTAL RECURSOS 2017'!$N:$N)</f>
        <v>0</v>
      </c>
      <c r="G153" s="22">
        <f>+SUMIF('TOTAL RECURSOS 2017'!$P:$P,CONCATENATE("K024",$A153,1,$G$8),'TOTAL RECURSOS 2017'!$N:$N)</f>
        <v>0</v>
      </c>
      <c r="H153" s="22">
        <f>+SUMIF('TOTAL RECURSOS 2017'!$P:$P,CONCATENATE("O001",$A153,4,$F$8),'TOTAL RECURSOS 2017'!$N:$N)</f>
        <v>1000</v>
      </c>
      <c r="I153" s="22">
        <f>+SUMIF('TOTAL RECURSOS 2017'!$P:$P,CONCATENATE("M001",$A153,4,$F$8),'TOTAL RECURSOS 2017'!$N:$N)</f>
        <v>2000</v>
      </c>
      <c r="J153" s="22">
        <f>+SUMIF('TOTAL RECURSOS 2017'!$P:$P,CONCATENATE("E006",$A153,4,$F$8),'TOTAL RECURSOS 2017'!$N:$N)</f>
        <v>147000</v>
      </c>
    </row>
    <row r="154" spans="1:10" ht="17.100000000000001" customHeight="1" x14ac:dyDescent="0.25">
      <c r="A154" s="27" t="s">
        <v>167</v>
      </c>
      <c r="B154" s="21" t="s">
        <v>304</v>
      </c>
      <c r="C154" s="22">
        <f>+C155</f>
        <v>0</v>
      </c>
      <c r="D154" s="22">
        <f>+SUMIF('TOTAL RECURSOS 2017'!$P:$P,CONCATENATE("O001",$A154,1,$F$8),'TOTAL RECURSOS 2017'!$N:$N)</f>
        <v>0</v>
      </c>
      <c r="E154" s="22">
        <f>+SUMIF('TOTAL RECURSOS 2017'!$P:$P,CONCATENATE("M001",$A154,1,$F$8),'TOTAL RECURSOS 2017'!$N:$N)</f>
        <v>0</v>
      </c>
      <c r="F154" s="22">
        <f>+SUMIF('TOTAL RECURSOS 2017'!$P:$P,CONCATENATE("E006",$A154,1,$F$8),'TOTAL RECURSOS 2017'!$N:$N)</f>
        <v>0</v>
      </c>
      <c r="G154" s="22">
        <f>+SUMIF('TOTAL RECURSOS 2017'!$P:$P,CONCATENATE("K024",$A154,1,$G$8),'TOTAL RECURSOS 2017'!$N:$N)</f>
        <v>0</v>
      </c>
      <c r="H154" s="22">
        <f>+SUMIF('TOTAL RECURSOS 2017'!$P:$P,CONCATENATE("O001",$A154,4,$F$8),'TOTAL RECURSOS 2017'!$N:$N)</f>
        <v>0</v>
      </c>
      <c r="I154" s="22">
        <f>+SUMIF('TOTAL RECURSOS 2017'!$P:$P,CONCATENATE("M001",$A154,4,$F$8),'TOTAL RECURSOS 2017'!$N:$N)</f>
        <v>0</v>
      </c>
      <c r="J154" s="22">
        <f>+SUMIF('TOTAL RECURSOS 2017'!$P:$P,CONCATENATE("E006",$A154,4,$F$8),'TOTAL RECURSOS 2017'!$N:$N)</f>
        <v>0</v>
      </c>
    </row>
    <row r="155" spans="1:10" ht="17.100000000000001" customHeight="1" x14ac:dyDescent="0.25">
      <c r="A155" s="28" t="s">
        <v>92</v>
      </c>
      <c r="B155" s="21" t="s">
        <v>305</v>
      </c>
      <c r="C155" s="22">
        <f>+SUM(D155:J155)</f>
        <v>0</v>
      </c>
      <c r="D155" s="22">
        <f>+SUMIF('TOTAL RECURSOS 2017'!$P:$P,CONCATENATE("O001",$A155,1,$F$8),'TOTAL RECURSOS 2017'!$N:$N)</f>
        <v>0</v>
      </c>
      <c r="E155" s="22">
        <f>+SUMIF('TOTAL RECURSOS 2017'!$P:$P,CONCATENATE("M001",$A155,1,$F$8),'TOTAL RECURSOS 2017'!$N:$N)</f>
        <v>0</v>
      </c>
      <c r="F155" s="22">
        <f>+SUMIF('TOTAL RECURSOS 2017'!$P:$P,CONCATENATE("E006",$A155,1,$F$8),'TOTAL RECURSOS 2017'!$N:$N)</f>
        <v>0</v>
      </c>
      <c r="G155" s="22">
        <f>+SUMIF('TOTAL RECURSOS 2017'!$P:$P,CONCATENATE("K024",$A155,1,$G$8),'TOTAL RECURSOS 2017'!$N:$N)</f>
        <v>0</v>
      </c>
      <c r="H155" s="22">
        <f>+SUMIF('TOTAL RECURSOS 2017'!$P:$P,CONCATENATE("O001",$A155,4,$F$8),'TOTAL RECURSOS 2017'!$N:$N)</f>
        <v>0</v>
      </c>
      <c r="I155" s="22">
        <f>+SUMIF('TOTAL RECURSOS 2017'!$P:$P,CONCATENATE("M001",$A155,4,$F$8),'TOTAL RECURSOS 2017'!$N:$N)</f>
        <v>0</v>
      </c>
      <c r="J155" s="22">
        <f>+SUMIF('TOTAL RECURSOS 2017'!$P:$P,CONCATENATE("E006",$A155,4,$F$8),'TOTAL RECURSOS 2017'!$N:$N)</f>
        <v>0</v>
      </c>
    </row>
    <row r="156" spans="1:10" s="9" customFormat="1" ht="17.100000000000001" customHeight="1" x14ac:dyDescent="0.2">
      <c r="A156" s="26">
        <v>3200</v>
      </c>
      <c r="B156" s="19" t="s">
        <v>306</v>
      </c>
      <c r="C156" s="20">
        <f t="shared" ref="C156:J156" si="67">+C157+C160+C164+C166</f>
        <v>7372000</v>
      </c>
      <c r="D156" s="20">
        <f t="shared" si="67"/>
        <v>0</v>
      </c>
      <c r="E156" s="20">
        <f t="shared" si="67"/>
        <v>0</v>
      </c>
      <c r="F156" s="20">
        <f t="shared" si="67"/>
        <v>3500000</v>
      </c>
      <c r="G156" s="20">
        <f t="shared" si="67"/>
        <v>0</v>
      </c>
      <c r="H156" s="20">
        <f t="shared" si="67"/>
        <v>19798</v>
      </c>
      <c r="I156" s="20">
        <f t="shared" si="67"/>
        <v>66219</v>
      </c>
      <c r="J156" s="20">
        <f t="shared" si="67"/>
        <v>3785983</v>
      </c>
    </row>
    <row r="157" spans="1:10" ht="17.100000000000001" customHeight="1" x14ac:dyDescent="0.25">
      <c r="A157" s="27" t="s">
        <v>168</v>
      </c>
      <c r="B157" s="21" t="s">
        <v>307</v>
      </c>
      <c r="C157" s="22">
        <f>+C158+C159</f>
        <v>2208655</v>
      </c>
      <c r="D157" s="22">
        <f t="shared" ref="D157:J157" si="68">+D158+D159</f>
        <v>0</v>
      </c>
      <c r="E157" s="22">
        <f t="shared" si="68"/>
        <v>0</v>
      </c>
      <c r="F157" s="22">
        <f t="shared" si="68"/>
        <v>2206655</v>
      </c>
      <c r="G157" s="22">
        <f t="shared" si="68"/>
        <v>0</v>
      </c>
      <c r="H157" s="22">
        <f t="shared" si="68"/>
        <v>0</v>
      </c>
      <c r="I157" s="22">
        <f t="shared" si="68"/>
        <v>0</v>
      </c>
      <c r="J157" s="22">
        <f t="shared" si="68"/>
        <v>2000</v>
      </c>
    </row>
    <row r="158" spans="1:10" ht="17.100000000000001" customHeight="1" x14ac:dyDescent="0.25">
      <c r="A158" s="28" t="s">
        <v>93</v>
      </c>
      <c r="B158" s="21" t="s">
        <v>308</v>
      </c>
      <c r="C158" s="22">
        <f>+SUM(D158:J158)</f>
        <v>2206655</v>
      </c>
      <c r="D158" s="22">
        <f>+SUMIF('TOTAL RECURSOS 2017'!$P:$P,CONCATENATE("O001",$A158,1,$F$8),'TOTAL RECURSOS 2017'!$N:$N)</f>
        <v>0</v>
      </c>
      <c r="E158" s="22">
        <f>+SUMIF('TOTAL RECURSOS 2017'!$P:$P,CONCATENATE("M001",$A158,1,$F$8),'TOTAL RECURSOS 2017'!$N:$N)</f>
        <v>0</v>
      </c>
      <c r="F158" s="22">
        <f>+SUMIF('TOTAL RECURSOS 2017'!$P:$P,CONCATENATE("E006",$A158,1,$F$8),'TOTAL RECURSOS 2017'!$N:$N)</f>
        <v>2206655</v>
      </c>
      <c r="G158" s="22">
        <f>+SUMIF('TOTAL RECURSOS 2017'!$P:$P,CONCATENATE("K024",$A158,1,$G$8),'TOTAL RECURSOS 2017'!$N:$N)</f>
        <v>0</v>
      </c>
      <c r="H158" s="22">
        <f>+SUMIF('TOTAL RECURSOS 2017'!$P:$P,CONCATENATE("O001",$A158,4,$F$8),'TOTAL RECURSOS 2017'!$N:$N)</f>
        <v>0</v>
      </c>
      <c r="I158" s="22">
        <f>+SUMIF('TOTAL RECURSOS 2017'!$P:$P,CONCATENATE("M001",$A158,4,$F$8),'TOTAL RECURSOS 2017'!$N:$N)</f>
        <v>0</v>
      </c>
      <c r="J158" s="22">
        <f>+SUMIF('TOTAL RECURSOS 2017'!$P:$P,CONCATENATE("E006",$A158,4,$F$8),'TOTAL RECURSOS 2017'!$N:$N)</f>
        <v>0</v>
      </c>
    </row>
    <row r="159" spans="1:10" ht="17.100000000000001" customHeight="1" x14ac:dyDescent="0.25">
      <c r="A159" s="28">
        <v>32302</v>
      </c>
      <c r="B159" s="21" t="s">
        <v>477</v>
      </c>
      <c r="C159" s="22">
        <f>+SUM(D159:J159)</f>
        <v>2000</v>
      </c>
      <c r="D159" s="22">
        <f>+SUMIF('TOTAL RECURSOS 2017'!$P:$P,CONCATENATE("O001",$A159,1,$F$8),'TOTAL RECURSOS 2017'!$N:$N)</f>
        <v>0</v>
      </c>
      <c r="E159" s="22">
        <f>+SUMIF('TOTAL RECURSOS 2017'!$P:$P,CONCATENATE("M001",$A159,1,$F$8),'TOTAL RECURSOS 2017'!$N:$N)</f>
        <v>0</v>
      </c>
      <c r="F159" s="22">
        <f>+SUMIF('TOTAL RECURSOS 2017'!$P:$P,CONCATENATE("E006",$A159,1,$F$8),'TOTAL RECURSOS 2017'!$N:$N)</f>
        <v>0</v>
      </c>
      <c r="G159" s="22">
        <f>+SUMIF('TOTAL RECURSOS 2017'!$P:$P,CONCATENATE("K024",$A159,1,$G$8),'TOTAL RECURSOS 2017'!$N:$N)</f>
        <v>0</v>
      </c>
      <c r="H159" s="22">
        <f>+SUMIF('TOTAL RECURSOS 2017'!$P:$P,CONCATENATE("O001",$A159,4,$F$8),'TOTAL RECURSOS 2017'!$N:$N)</f>
        <v>0</v>
      </c>
      <c r="I159" s="22">
        <f>+SUMIF('TOTAL RECURSOS 2017'!$P:$P,CONCATENATE("M001",$A159,4,$F$8),'TOTAL RECURSOS 2017'!$N:$N)</f>
        <v>0</v>
      </c>
      <c r="J159" s="22">
        <f>+SUMIF('TOTAL RECURSOS 2017'!$P:$P,CONCATENATE("E006",$A159,4,$F$8),'TOTAL RECURSOS 2017'!$N:$N)</f>
        <v>2000</v>
      </c>
    </row>
    <row r="160" spans="1:10" ht="17.100000000000001" customHeight="1" x14ac:dyDescent="0.25">
      <c r="A160" s="27" t="s">
        <v>169</v>
      </c>
      <c r="B160" s="21" t="s">
        <v>309</v>
      </c>
      <c r="C160" s="22">
        <f t="shared" ref="C160:J160" si="69">+SUM(C161:C163)</f>
        <v>3293345</v>
      </c>
      <c r="D160" s="22">
        <f t="shared" si="69"/>
        <v>0</v>
      </c>
      <c r="E160" s="22">
        <f t="shared" si="69"/>
        <v>0</v>
      </c>
      <c r="F160" s="22">
        <f t="shared" si="69"/>
        <v>1293345</v>
      </c>
      <c r="G160" s="22">
        <f t="shared" si="69"/>
        <v>0</v>
      </c>
      <c r="H160" s="22">
        <f t="shared" si="69"/>
        <v>0</v>
      </c>
      <c r="I160" s="22">
        <f t="shared" si="69"/>
        <v>0</v>
      </c>
      <c r="J160" s="22">
        <f t="shared" si="69"/>
        <v>2000000</v>
      </c>
    </row>
    <row r="161" spans="1:10" ht="17.100000000000001" customHeight="1" x14ac:dyDescent="0.25">
      <c r="A161" s="28" t="s">
        <v>94</v>
      </c>
      <c r="B161" s="29" t="s">
        <v>310</v>
      </c>
      <c r="C161" s="22">
        <f>+SUM(D161:J161)</f>
        <v>1293345</v>
      </c>
      <c r="D161" s="22">
        <f>+SUMIF('TOTAL RECURSOS 2017'!$P:$P,CONCATENATE("O001",$A161,1,$F$8),'TOTAL RECURSOS 2017'!$N:$N)</f>
        <v>0</v>
      </c>
      <c r="E161" s="22">
        <f>+SUMIF('TOTAL RECURSOS 2017'!$P:$P,CONCATENATE("M001",$A161,1,$F$8),'TOTAL RECURSOS 2017'!$N:$N)</f>
        <v>0</v>
      </c>
      <c r="F161" s="22">
        <f>+SUMIF('TOTAL RECURSOS 2017'!$P:$P,CONCATENATE("E006",$A161,1,$F$8),'TOTAL RECURSOS 2017'!$N:$N)</f>
        <v>1293345</v>
      </c>
      <c r="G161" s="22">
        <f>+SUMIF('TOTAL RECURSOS 2017'!$P:$P,CONCATENATE("K024",$A161,1,$G$8),'TOTAL RECURSOS 2017'!$N:$N)</f>
        <v>0</v>
      </c>
      <c r="H161" s="22">
        <f>+SUMIF('TOTAL RECURSOS 2017'!$P:$P,CONCATENATE("O001",$A161,4,$F$8),'TOTAL RECURSOS 2017'!$N:$N)</f>
        <v>0</v>
      </c>
      <c r="I161" s="22">
        <f>+SUMIF('TOTAL RECURSOS 2017'!$P:$P,CONCATENATE("M001",$A161,4,$F$8),'TOTAL RECURSOS 2017'!$N:$N)</f>
        <v>0</v>
      </c>
      <c r="J161" s="22">
        <f>+SUMIF('TOTAL RECURSOS 2017'!$P:$P,CONCATENATE("E006",$A161,4,$F$8),'TOTAL RECURSOS 2017'!$N:$N)</f>
        <v>0</v>
      </c>
    </row>
    <row r="162" spans="1:10" ht="17.100000000000001" customHeight="1" x14ac:dyDescent="0.25">
      <c r="A162" s="28" t="s">
        <v>53</v>
      </c>
      <c r="B162" s="29" t="s">
        <v>311</v>
      </c>
      <c r="C162" s="22">
        <f>+SUM(D162:J162)</f>
        <v>2000000</v>
      </c>
      <c r="D162" s="22">
        <f>+SUMIF('TOTAL RECURSOS 2017'!$P:$P,CONCATENATE("O001",$A162,1,$F$8),'TOTAL RECURSOS 2017'!$N:$N)</f>
        <v>0</v>
      </c>
      <c r="E162" s="22">
        <f>+SUMIF('TOTAL RECURSOS 2017'!$P:$P,CONCATENATE("M001",$A162,1,$F$8),'TOTAL RECURSOS 2017'!$N:$N)</f>
        <v>0</v>
      </c>
      <c r="F162" s="22">
        <f>+SUMIF('TOTAL RECURSOS 2017'!$P:$P,CONCATENATE("E006",$A162,1,$F$8),'TOTAL RECURSOS 2017'!$N:$N)</f>
        <v>0</v>
      </c>
      <c r="G162" s="22">
        <f>+SUMIF('TOTAL RECURSOS 2017'!$P:$P,CONCATENATE("K024",$A162,1,$G$8),'TOTAL RECURSOS 2017'!$N:$N)</f>
        <v>0</v>
      </c>
      <c r="H162" s="22">
        <f>+SUMIF('TOTAL RECURSOS 2017'!$P:$P,CONCATENATE("O001",$A162,4,$F$8),'TOTAL RECURSOS 2017'!$N:$N)</f>
        <v>0</v>
      </c>
      <c r="I162" s="22">
        <f>+SUMIF('TOTAL RECURSOS 2017'!$P:$P,CONCATENATE("M001",$A162,4,$F$8),'TOTAL RECURSOS 2017'!$N:$N)</f>
        <v>0</v>
      </c>
      <c r="J162" s="22">
        <f>+SUMIF('TOTAL RECURSOS 2017'!$P:$P,CONCATENATE("E006",$A162,4,$F$8),'TOTAL RECURSOS 2017'!$N:$N)</f>
        <v>2000000</v>
      </c>
    </row>
    <row r="163" spans="1:10" ht="17.100000000000001" customHeight="1" x14ac:dyDescent="0.25">
      <c r="A163" s="28" t="s">
        <v>95</v>
      </c>
      <c r="B163" s="29" t="s">
        <v>312</v>
      </c>
      <c r="C163" s="22">
        <f>+SUM(D163:J163)</f>
        <v>0</v>
      </c>
      <c r="D163" s="22">
        <f>+SUMIF('TOTAL RECURSOS 2017'!$P:$P,CONCATENATE("O001",$A163,1,$F$8),'TOTAL RECURSOS 2017'!$N:$N)</f>
        <v>0</v>
      </c>
      <c r="E163" s="22">
        <f>+SUMIF('TOTAL RECURSOS 2017'!$P:$P,CONCATENATE("M001",$A163,1,$F$8),'TOTAL RECURSOS 2017'!$N:$N)</f>
        <v>0</v>
      </c>
      <c r="F163" s="22">
        <f>+SUMIF('TOTAL RECURSOS 2017'!$P:$P,CONCATENATE("E006",$A163,1,$F$8),'TOTAL RECURSOS 2017'!$N:$N)</f>
        <v>0</v>
      </c>
      <c r="G163" s="22">
        <f>+SUMIF('TOTAL RECURSOS 2017'!$P:$P,CONCATENATE("K024",$A163,1,$G$8),'TOTAL RECURSOS 2017'!$N:$N)</f>
        <v>0</v>
      </c>
      <c r="H163" s="22">
        <f>+SUMIF('TOTAL RECURSOS 2017'!$P:$P,CONCATENATE("O001",$A163,4,$F$8),'TOTAL RECURSOS 2017'!$N:$N)</f>
        <v>0</v>
      </c>
      <c r="I163" s="22">
        <f>+SUMIF('TOTAL RECURSOS 2017'!$P:$P,CONCATENATE("M001",$A163,4,$F$8),'TOTAL RECURSOS 2017'!$N:$N)</f>
        <v>0</v>
      </c>
      <c r="J163" s="22">
        <f>+SUMIF('TOTAL RECURSOS 2017'!$P:$P,CONCATENATE("E006",$A163,4,$F$8),'TOTAL RECURSOS 2017'!$N:$N)</f>
        <v>0</v>
      </c>
    </row>
    <row r="164" spans="1:10" ht="17.100000000000001" customHeight="1" x14ac:dyDescent="0.25">
      <c r="A164" s="27" t="s">
        <v>170</v>
      </c>
      <c r="B164" s="21" t="s">
        <v>313</v>
      </c>
      <c r="C164" s="22">
        <f t="shared" ref="C164:J164" si="70">+C165</f>
        <v>70000</v>
      </c>
      <c r="D164" s="22">
        <f t="shared" si="70"/>
        <v>0</v>
      </c>
      <c r="E164" s="22">
        <f t="shared" si="70"/>
        <v>0</v>
      </c>
      <c r="F164" s="22">
        <f t="shared" si="70"/>
        <v>0</v>
      </c>
      <c r="G164" s="22">
        <f t="shared" si="70"/>
        <v>0</v>
      </c>
      <c r="H164" s="22">
        <f t="shared" si="70"/>
        <v>0</v>
      </c>
      <c r="I164" s="22">
        <f t="shared" si="70"/>
        <v>0</v>
      </c>
      <c r="J164" s="22">
        <f t="shared" si="70"/>
        <v>70000</v>
      </c>
    </row>
    <row r="165" spans="1:10" ht="17.100000000000001" customHeight="1" x14ac:dyDescent="0.25">
      <c r="A165" s="28" t="s">
        <v>96</v>
      </c>
      <c r="B165" s="21" t="s">
        <v>314</v>
      </c>
      <c r="C165" s="22">
        <f>+SUM(D165:J165)</f>
        <v>70000</v>
      </c>
      <c r="D165" s="22">
        <f>+SUMIF('TOTAL RECURSOS 2017'!$P:$P,CONCATENATE("O001",$A165,1,$F$8),'TOTAL RECURSOS 2017'!$N:$N)</f>
        <v>0</v>
      </c>
      <c r="E165" s="22">
        <f>+SUMIF('TOTAL RECURSOS 2017'!$P:$P,CONCATENATE("M001",$A165,1,$F$8),'TOTAL RECURSOS 2017'!$N:$N)</f>
        <v>0</v>
      </c>
      <c r="F165" s="22">
        <f>+SUMIF('TOTAL RECURSOS 2017'!$P:$P,CONCATENATE("E006",$A165,1,$F$8),'TOTAL RECURSOS 2017'!$N:$N)</f>
        <v>0</v>
      </c>
      <c r="G165" s="22">
        <f>+SUMIF('TOTAL RECURSOS 2017'!$P:$P,CONCATENATE("K024",$A165,1,$G$8),'TOTAL RECURSOS 2017'!$N:$N)</f>
        <v>0</v>
      </c>
      <c r="H165" s="22">
        <f>+SUMIF('TOTAL RECURSOS 2017'!$P:$P,CONCATENATE("O001",$A165,4,$F$8),'TOTAL RECURSOS 2017'!$N:$N)</f>
        <v>0</v>
      </c>
      <c r="I165" s="22">
        <f>+SUMIF('TOTAL RECURSOS 2017'!$P:$P,CONCATENATE("M001",$A165,4,$F$8),'TOTAL RECURSOS 2017'!$N:$N)</f>
        <v>0</v>
      </c>
      <c r="J165" s="22">
        <f>+SUMIF('TOTAL RECURSOS 2017'!$P:$P,CONCATENATE("E006",$A165,4,$F$8),'TOTAL RECURSOS 2017'!$N:$N)</f>
        <v>70000</v>
      </c>
    </row>
    <row r="166" spans="1:10" ht="17.100000000000001" customHeight="1" x14ac:dyDescent="0.25">
      <c r="A166" s="27" t="s">
        <v>171</v>
      </c>
      <c r="B166" s="21" t="s">
        <v>315</v>
      </c>
      <c r="C166" s="22">
        <f t="shared" ref="C166:J166" si="71">+C167</f>
        <v>1800000</v>
      </c>
      <c r="D166" s="22">
        <f t="shared" si="71"/>
        <v>0</v>
      </c>
      <c r="E166" s="22">
        <f t="shared" si="71"/>
        <v>0</v>
      </c>
      <c r="F166" s="22">
        <f t="shared" si="71"/>
        <v>0</v>
      </c>
      <c r="G166" s="22">
        <f t="shared" si="71"/>
        <v>0</v>
      </c>
      <c r="H166" s="22">
        <f t="shared" si="71"/>
        <v>19798</v>
      </c>
      <c r="I166" s="22">
        <f t="shared" si="71"/>
        <v>66219</v>
      </c>
      <c r="J166" s="22">
        <f t="shared" si="71"/>
        <v>1713983</v>
      </c>
    </row>
    <row r="167" spans="1:10" ht="17.100000000000001" customHeight="1" x14ac:dyDescent="0.25">
      <c r="A167" s="28" t="s">
        <v>54</v>
      </c>
      <c r="B167" s="21" t="s">
        <v>316</v>
      </c>
      <c r="C167" s="22">
        <f>+SUM(D167:J167)</f>
        <v>1800000</v>
      </c>
      <c r="D167" s="22">
        <f>+SUMIF('TOTAL RECURSOS 2017'!$P:$P,CONCATENATE("O001",$A167,1,$F$8),'TOTAL RECURSOS 2017'!$N:$N)</f>
        <v>0</v>
      </c>
      <c r="E167" s="22">
        <f>+SUMIF('TOTAL RECURSOS 2017'!$P:$P,CONCATENATE("M001",$A167,1,$F$8),'TOTAL RECURSOS 2017'!$N:$N)</f>
        <v>0</v>
      </c>
      <c r="F167" s="22">
        <f>+SUMIF('TOTAL RECURSOS 2017'!$P:$P,CONCATENATE("E006",$A167,1,$F$8),'TOTAL RECURSOS 2017'!$N:$N)</f>
        <v>0</v>
      </c>
      <c r="G167" s="22">
        <f>+SUMIF('TOTAL RECURSOS 2017'!$P:$P,CONCATENATE("K024",$A167,1,$G$8),'TOTAL RECURSOS 2017'!$N:$N)</f>
        <v>0</v>
      </c>
      <c r="H167" s="22">
        <f>+SUMIF('TOTAL RECURSOS 2017'!$P:$P,CONCATENATE("O001",$A167,4,$F$8),'TOTAL RECURSOS 2017'!$N:$N)</f>
        <v>19798</v>
      </c>
      <c r="I167" s="22">
        <f>+SUMIF('TOTAL RECURSOS 2017'!$P:$P,CONCATENATE("M001",$A167,4,$F$8),'TOTAL RECURSOS 2017'!$N:$N)</f>
        <v>66219</v>
      </c>
      <c r="J167" s="22">
        <f>+SUMIF('TOTAL RECURSOS 2017'!$P:$P,CONCATENATE("E006",$A167,4,$F$8),'TOTAL RECURSOS 2017'!$N:$N)</f>
        <v>1713983</v>
      </c>
    </row>
    <row r="168" spans="1:10" s="9" customFormat="1" ht="17.100000000000001" customHeight="1" x14ac:dyDescent="0.2">
      <c r="A168" s="26">
        <v>3300</v>
      </c>
      <c r="B168" s="19" t="s">
        <v>317</v>
      </c>
      <c r="C168" s="20">
        <f t="shared" ref="C168:J168" si="72">+C169+C172+C175+C177+C179+C185+C187</f>
        <v>21879971</v>
      </c>
      <c r="D168" s="20">
        <f t="shared" si="72"/>
        <v>0</v>
      </c>
      <c r="E168" s="20">
        <f t="shared" si="72"/>
        <v>0</v>
      </c>
      <c r="F168" s="20">
        <f t="shared" si="72"/>
        <v>3600001</v>
      </c>
      <c r="G168" s="20">
        <f t="shared" si="72"/>
        <v>0</v>
      </c>
      <c r="H168" s="20">
        <f t="shared" si="72"/>
        <v>19000</v>
      </c>
      <c r="I168" s="20">
        <f t="shared" si="72"/>
        <v>160000</v>
      </c>
      <c r="J168" s="20">
        <f t="shared" si="72"/>
        <v>18100970</v>
      </c>
    </row>
    <row r="169" spans="1:10" ht="17.100000000000001" customHeight="1" x14ac:dyDescent="0.25">
      <c r="A169" s="27" t="s">
        <v>172</v>
      </c>
      <c r="B169" s="21" t="s">
        <v>318</v>
      </c>
      <c r="C169" s="22">
        <f>+C170+C171</f>
        <v>9069970</v>
      </c>
      <c r="D169" s="22">
        <f t="shared" ref="D169:J169" si="73">+D170+D171</f>
        <v>0</v>
      </c>
      <c r="E169" s="22">
        <f t="shared" si="73"/>
        <v>0</v>
      </c>
      <c r="F169" s="22">
        <f t="shared" si="73"/>
        <v>0</v>
      </c>
      <c r="G169" s="22">
        <f t="shared" si="73"/>
        <v>0</v>
      </c>
      <c r="H169" s="22">
        <f t="shared" si="73"/>
        <v>0</v>
      </c>
      <c r="I169" s="22">
        <f t="shared" si="73"/>
        <v>0</v>
      </c>
      <c r="J169" s="22">
        <f t="shared" si="73"/>
        <v>9069970</v>
      </c>
    </row>
    <row r="170" spans="1:10" ht="17.100000000000001" customHeight="1" x14ac:dyDescent="0.25">
      <c r="A170" s="28" t="s">
        <v>55</v>
      </c>
      <c r="B170" s="21" t="s">
        <v>319</v>
      </c>
      <c r="C170" s="22">
        <f>+SUM(D170:J170)</f>
        <v>9019970</v>
      </c>
      <c r="D170" s="22">
        <f>+SUMIF('TOTAL RECURSOS 2017'!$P:$P,CONCATENATE("O001",$A170,1,$F$8),'TOTAL RECURSOS 2017'!$N:$N)</f>
        <v>0</v>
      </c>
      <c r="E170" s="22">
        <f>+SUMIF('TOTAL RECURSOS 2017'!$P:$P,CONCATENATE("M001",$A170,1,$F$8),'TOTAL RECURSOS 2017'!$N:$N)</f>
        <v>0</v>
      </c>
      <c r="F170" s="22">
        <f>+SUMIF('TOTAL RECURSOS 2017'!$P:$P,CONCATENATE("E006",$A170,1,$F$8),'TOTAL RECURSOS 2017'!$N:$N)</f>
        <v>0</v>
      </c>
      <c r="G170" s="22">
        <f>+SUMIF('TOTAL RECURSOS 2017'!$P:$P,CONCATENATE("K024",$A170,1,$G$8),'TOTAL RECURSOS 2017'!$N:$N)</f>
        <v>0</v>
      </c>
      <c r="H170" s="22">
        <f>+SUMIF('TOTAL RECURSOS 2017'!$P:$P,CONCATENATE("O001",$A170,4,$F$8),'TOTAL RECURSOS 2017'!$N:$N)</f>
        <v>0</v>
      </c>
      <c r="I170" s="22">
        <f>+SUMIF('TOTAL RECURSOS 2017'!$P:$P,CONCATENATE("M001",$A170,4,$F$8),'TOTAL RECURSOS 2017'!$N:$N)</f>
        <v>0</v>
      </c>
      <c r="J170" s="22">
        <f>+SUMIF('TOTAL RECURSOS 2017'!$P:$P,CONCATENATE("E006",$A170,4,$F$8),'TOTAL RECURSOS 2017'!$N:$N)</f>
        <v>9019970</v>
      </c>
    </row>
    <row r="171" spans="1:10" ht="17.100000000000001" customHeight="1" x14ac:dyDescent="0.25">
      <c r="A171" s="28">
        <v>33105</v>
      </c>
      <c r="B171" s="21" t="s">
        <v>478</v>
      </c>
      <c r="C171" s="22">
        <f>+SUM(D171:J171)</f>
        <v>50000</v>
      </c>
      <c r="D171" s="22">
        <f>+SUMIF('TOTAL RECURSOS 2017'!$P:$P,CONCATENATE("O001",$A171,1,$F$8),'TOTAL RECURSOS 2017'!$N:$N)</f>
        <v>0</v>
      </c>
      <c r="E171" s="22">
        <f>+SUMIF('TOTAL RECURSOS 2017'!$P:$P,CONCATENATE("M001",$A171,1,$F$8),'TOTAL RECURSOS 2017'!$N:$N)</f>
        <v>0</v>
      </c>
      <c r="F171" s="22">
        <f>+SUMIF('TOTAL RECURSOS 2017'!$P:$P,CONCATENATE("E006",$A171,1,$F$8),'TOTAL RECURSOS 2017'!$N:$N)</f>
        <v>0</v>
      </c>
      <c r="G171" s="22">
        <f>+SUMIF('TOTAL RECURSOS 2017'!$P:$P,CONCATENATE("K024",$A171,1,$G$8),'TOTAL RECURSOS 2017'!$N:$N)</f>
        <v>0</v>
      </c>
      <c r="H171" s="22">
        <f>+SUMIF('TOTAL RECURSOS 2017'!$P:$P,CONCATENATE("O001",$A171,4,$F$8),'TOTAL RECURSOS 2017'!$N:$N)</f>
        <v>0</v>
      </c>
      <c r="I171" s="22">
        <f>+SUMIF('TOTAL RECURSOS 2017'!$P:$P,CONCATENATE("M001",$A171,4,$F$8),'TOTAL RECURSOS 2017'!$N:$N)</f>
        <v>0</v>
      </c>
      <c r="J171" s="22">
        <f>+SUMIF('TOTAL RECURSOS 2017'!$P:$P,CONCATENATE("E006",$A171,4,$F$8),'TOTAL RECURSOS 2017'!$N:$N)</f>
        <v>50000</v>
      </c>
    </row>
    <row r="172" spans="1:10" ht="17.100000000000001" customHeight="1" x14ac:dyDescent="0.25">
      <c r="A172" s="27" t="s">
        <v>173</v>
      </c>
      <c r="B172" s="29" t="s">
        <v>320</v>
      </c>
      <c r="C172" s="22">
        <f t="shared" ref="C172:J172" si="74">+C173+C174</f>
        <v>1524001</v>
      </c>
      <c r="D172" s="22">
        <f t="shared" si="74"/>
        <v>0</v>
      </c>
      <c r="E172" s="22">
        <f t="shared" si="74"/>
        <v>0</v>
      </c>
      <c r="F172" s="22">
        <f t="shared" si="74"/>
        <v>1300001</v>
      </c>
      <c r="G172" s="22">
        <f t="shared" si="74"/>
        <v>0</v>
      </c>
      <c r="H172" s="22">
        <f t="shared" si="74"/>
        <v>0</v>
      </c>
      <c r="I172" s="22">
        <f t="shared" si="74"/>
        <v>0</v>
      </c>
      <c r="J172" s="22">
        <f t="shared" si="74"/>
        <v>224000</v>
      </c>
    </row>
    <row r="173" spans="1:10" ht="17.100000000000001" customHeight="1" x14ac:dyDescent="0.25">
      <c r="A173" s="28" t="s">
        <v>56</v>
      </c>
      <c r="B173" s="21" t="s">
        <v>321</v>
      </c>
      <c r="C173" s="22">
        <f>+SUM(D173:J173)</f>
        <v>1300001</v>
      </c>
      <c r="D173" s="22">
        <f>+SUMIF('TOTAL RECURSOS 2017'!$P:$P,CONCATENATE("O001",$A173,1,$F$8),'TOTAL RECURSOS 2017'!$N:$N)</f>
        <v>0</v>
      </c>
      <c r="E173" s="22">
        <f>+SUMIF('TOTAL RECURSOS 2017'!$P:$P,CONCATENATE("M001",$A173,1,$F$8),'TOTAL RECURSOS 2017'!$N:$N)</f>
        <v>0</v>
      </c>
      <c r="F173" s="22">
        <f>+SUMIF('TOTAL RECURSOS 2017'!$P:$P,CONCATENATE("E006",$A173,1,$F$8),'TOTAL RECURSOS 2017'!$N:$N)</f>
        <v>1300001</v>
      </c>
      <c r="G173" s="22">
        <f>+SUMIF('TOTAL RECURSOS 2017'!$P:$P,CONCATENATE("K024",$A173,1,$G$8),'TOTAL RECURSOS 2017'!$N:$N)</f>
        <v>0</v>
      </c>
      <c r="H173" s="22">
        <f>+SUMIF('TOTAL RECURSOS 2017'!$P:$P,CONCATENATE("O001",$A173,4,$F$8),'TOTAL RECURSOS 2017'!$N:$N)</f>
        <v>0</v>
      </c>
      <c r="I173" s="22">
        <f>+SUMIF('TOTAL RECURSOS 2017'!$P:$P,CONCATENATE("M001",$A173,4,$F$8),'TOTAL RECURSOS 2017'!$N:$N)</f>
        <v>0</v>
      </c>
      <c r="J173" s="22">
        <f>+SUMIF('TOTAL RECURSOS 2017'!$P:$P,CONCATENATE("E006",$A173,4,$F$8),'TOTAL RECURSOS 2017'!$N:$N)</f>
        <v>0</v>
      </c>
    </row>
    <row r="174" spans="1:10" ht="17.100000000000001" customHeight="1" x14ac:dyDescent="0.25">
      <c r="A174" s="28" t="s">
        <v>65</v>
      </c>
      <c r="B174" s="21" t="s">
        <v>322</v>
      </c>
      <c r="C174" s="22">
        <f>+SUM(D174:J174)</f>
        <v>224000</v>
      </c>
      <c r="D174" s="22">
        <f>+SUMIF('TOTAL RECURSOS 2017'!$P:$P,CONCATENATE("O001",$A174,1,$F$8),'TOTAL RECURSOS 2017'!$N:$N)</f>
        <v>0</v>
      </c>
      <c r="E174" s="22">
        <f>+SUMIF('TOTAL RECURSOS 2017'!$P:$P,CONCATENATE("M001",$A174,1,$F$8),'TOTAL RECURSOS 2017'!$N:$N)</f>
        <v>0</v>
      </c>
      <c r="F174" s="22">
        <f>+SUMIF('TOTAL RECURSOS 2017'!$P:$P,CONCATENATE("E006",$A174,1,$F$8),'TOTAL RECURSOS 2017'!$N:$N)</f>
        <v>0</v>
      </c>
      <c r="G174" s="22">
        <f>+SUMIF('TOTAL RECURSOS 2017'!$P:$P,CONCATENATE("K024",$A174,1,$G$8),'TOTAL RECURSOS 2017'!$N:$N)</f>
        <v>0</v>
      </c>
      <c r="H174" s="22">
        <f>+SUMIF('TOTAL RECURSOS 2017'!$P:$P,CONCATENATE("O001",$A174,4,$F$8),'TOTAL RECURSOS 2017'!$N:$N)</f>
        <v>0</v>
      </c>
      <c r="I174" s="22">
        <f>+SUMIF('TOTAL RECURSOS 2017'!$P:$P,CONCATENATE("M001",$A174,4,$F$8),'TOTAL RECURSOS 2017'!$N:$N)</f>
        <v>0</v>
      </c>
      <c r="J174" s="22">
        <f>+SUMIF('TOTAL RECURSOS 2017'!$P:$P,CONCATENATE("E006",$A174,4,$F$8),'TOTAL RECURSOS 2017'!$N:$N)</f>
        <v>224000</v>
      </c>
    </row>
    <row r="175" spans="1:10" ht="17.100000000000001" customHeight="1" x14ac:dyDescent="0.25">
      <c r="A175" s="27" t="s">
        <v>174</v>
      </c>
      <c r="B175" s="21" t="s">
        <v>323</v>
      </c>
      <c r="C175" s="22">
        <f t="shared" ref="C175:J175" si="75">+C176</f>
        <v>1200000</v>
      </c>
      <c r="D175" s="22">
        <f t="shared" si="75"/>
        <v>0</v>
      </c>
      <c r="E175" s="22">
        <f t="shared" si="75"/>
        <v>0</v>
      </c>
      <c r="F175" s="22">
        <f t="shared" si="75"/>
        <v>0</v>
      </c>
      <c r="G175" s="22">
        <f t="shared" si="75"/>
        <v>0</v>
      </c>
      <c r="H175" s="22">
        <f t="shared" si="75"/>
        <v>19000</v>
      </c>
      <c r="I175" s="22">
        <f t="shared" si="75"/>
        <v>160000</v>
      </c>
      <c r="J175" s="22">
        <f t="shared" si="75"/>
        <v>1021000</v>
      </c>
    </row>
    <row r="176" spans="1:10" ht="17.100000000000001" customHeight="1" x14ac:dyDescent="0.25">
      <c r="A176" s="28" t="s">
        <v>57</v>
      </c>
      <c r="B176" s="21" t="s">
        <v>324</v>
      </c>
      <c r="C176" s="22">
        <f>+SUM(D176:J176)</f>
        <v>1200000</v>
      </c>
      <c r="D176" s="22">
        <f>+SUMIF('TOTAL RECURSOS 2017'!$P:$P,CONCATENATE("O001",$A176,1,$F$8),'TOTAL RECURSOS 2017'!$N:$N)</f>
        <v>0</v>
      </c>
      <c r="E176" s="22">
        <f>+SUMIF('TOTAL RECURSOS 2017'!$P:$P,CONCATENATE("M001",$A176,1,$F$8),'TOTAL RECURSOS 2017'!$N:$N)</f>
        <v>0</v>
      </c>
      <c r="F176" s="22">
        <f>+SUMIF('TOTAL RECURSOS 2017'!$P:$P,CONCATENATE("E006",$A176,1,$F$8),'TOTAL RECURSOS 2017'!$N:$N)</f>
        <v>0</v>
      </c>
      <c r="G176" s="22">
        <f>+SUMIF('TOTAL RECURSOS 2017'!$P:$P,CONCATENATE("K024",$A176,1,$G$8),'TOTAL RECURSOS 2017'!$N:$N)</f>
        <v>0</v>
      </c>
      <c r="H176" s="22">
        <f>+SUMIF('TOTAL RECURSOS 2017'!$P:$P,CONCATENATE("O001",$A176,4,$F$8),'TOTAL RECURSOS 2017'!$N:$N)</f>
        <v>19000</v>
      </c>
      <c r="I176" s="22">
        <f>+SUMIF('TOTAL RECURSOS 2017'!$P:$P,CONCATENATE("M001",$A176,4,$F$8),'TOTAL RECURSOS 2017'!$N:$N)</f>
        <v>160000</v>
      </c>
      <c r="J176" s="22">
        <f>+SUMIF('TOTAL RECURSOS 2017'!$P:$P,CONCATENATE("E006",$A176,4,$F$8),'TOTAL RECURSOS 2017'!$N:$N)</f>
        <v>1021000</v>
      </c>
    </row>
    <row r="177" spans="1:10" ht="17.100000000000001" customHeight="1" x14ac:dyDescent="0.25">
      <c r="A177" s="27" t="s">
        <v>175</v>
      </c>
      <c r="B177" s="21" t="s">
        <v>325</v>
      </c>
      <c r="C177" s="22">
        <f t="shared" ref="C177:J177" si="76">+C178</f>
        <v>23400</v>
      </c>
      <c r="D177" s="22">
        <f t="shared" si="76"/>
        <v>0</v>
      </c>
      <c r="E177" s="22">
        <f t="shared" si="76"/>
        <v>0</v>
      </c>
      <c r="F177" s="22">
        <f t="shared" si="76"/>
        <v>0</v>
      </c>
      <c r="G177" s="22">
        <f t="shared" si="76"/>
        <v>0</v>
      </c>
      <c r="H177" s="22">
        <f t="shared" si="76"/>
        <v>0</v>
      </c>
      <c r="I177" s="22">
        <f t="shared" si="76"/>
        <v>0</v>
      </c>
      <c r="J177" s="22">
        <f t="shared" si="76"/>
        <v>23400</v>
      </c>
    </row>
    <row r="178" spans="1:10" ht="17.100000000000001" customHeight="1" x14ac:dyDescent="0.25">
      <c r="A178" s="28" t="s">
        <v>97</v>
      </c>
      <c r="B178" s="21" t="s">
        <v>326</v>
      </c>
      <c r="C178" s="22">
        <f>+SUM(D178:J178)</f>
        <v>23400</v>
      </c>
      <c r="D178" s="22">
        <f>+SUMIF('TOTAL RECURSOS 2017'!$P:$P,CONCATENATE("O001",$A178,1,$F$8),'TOTAL RECURSOS 2017'!$N:$N)</f>
        <v>0</v>
      </c>
      <c r="E178" s="22">
        <f>+SUMIF('TOTAL RECURSOS 2017'!$P:$P,CONCATENATE("M001",$A178,1,$F$8),'TOTAL RECURSOS 2017'!$N:$N)</f>
        <v>0</v>
      </c>
      <c r="F178" s="22">
        <f>+SUMIF('TOTAL RECURSOS 2017'!$P:$P,CONCATENATE("E006",$A178,1,$F$8),'TOTAL RECURSOS 2017'!$N:$N)</f>
        <v>0</v>
      </c>
      <c r="G178" s="22">
        <f>+SUMIF('TOTAL RECURSOS 2017'!$P:$P,CONCATENATE("K024",$A178,1,$G$8),'TOTAL RECURSOS 2017'!$N:$N)</f>
        <v>0</v>
      </c>
      <c r="H178" s="22">
        <f>+SUMIF('TOTAL RECURSOS 2017'!$P:$P,CONCATENATE("O001",$A178,4,$F$8),'TOTAL RECURSOS 2017'!$N:$N)</f>
        <v>0</v>
      </c>
      <c r="I178" s="22">
        <f>+SUMIF('TOTAL RECURSOS 2017'!$P:$P,CONCATENATE("M001",$A178,4,$F$8),'TOTAL RECURSOS 2017'!$N:$N)</f>
        <v>0</v>
      </c>
      <c r="J178" s="22">
        <f>+SUMIF('TOTAL RECURSOS 2017'!$P:$P,CONCATENATE("E006",$A178,4,$F$8),'TOTAL RECURSOS 2017'!$N:$N)</f>
        <v>23400</v>
      </c>
    </row>
    <row r="179" spans="1:10" ht="17.100000000000001" customHeight="1" x14ac:dyDescent="0.25">
      <c r="A179" s="27" t="s">
        <v>176</v>
      </c>
      <c r="B179" s="21" t="s">
        <v>327</v>
      </c>
      <c r="C179" s="22">
        <f t="shared" ref="C179:J179" si="77">+SUM(C180:C184)</f>
        <v>1262600</v>
      </c>
      <c r="D179" s="22">
        <f t="shared" si="77"/>
        <v>0</v>
      </c>
      <c r="E179" s="22">
        <f t="shared" si="77"/>
        <v>0</v>
      </c>
      <c r="F179" s="22">
        <f t="shared" si="77"/>
        <v>0</v>
      </c>
      <c r="G179" s="22">
        <f t="shared" si="77"/>
        <v>0</v>
      </c>
      <c r="H179" s="22">
        <f t="shared" si="77"/>
        <v>0</v>
      </c>
      <c r="I179" s="22">
        <f t="shared" si="77"/>
        <v>0</v>
      </c>
      <c r="J179" s="22">
        <f t="shared" si="77"/>
        <v>1262600</v>
      </c>
    </row>
    <row r="180" spans="1:10" ht="17.100000000000001" customHeight="1" x14ac:dyDescent="0.25">
      <c r="A180" s="28" t="s">
        <v>98</v>
      </c>
      <c r="B180" s="21" t="s">
        <v>328</v>
      </c>
      <c r="C180" s="22">
        <f>+SUM(D180:J180)</f>
        <v>0</v>
      </c>
      <c r="D180" s="22">
        <f>+SUMIF('TOTAL RECURSOS 2017'!$P:$P,CONCATENATE("O001",$A180,1,$F$8),'TOTAL RECURSOS 2017'!$N:$N)</f>
        <v>0</v>
      </c>
      <c r="E180" s="22">
        <f>+SUMIF('TOTAL RECURSOS 2017'!$P:$P,CONCATENATE("M001",$A180,1,$F$8),'TOTAL RECURSOS 2017'!$N:$N)</f>
        <v>0</v>
      </c>
      <c r="F180" s="22">
        <f>+SUMIF('TOTAL RECURSOS 2017'!$P:$P,CONCATENATE("E006",$A180,1,$F$8),'TOTAL RECURSOS 2017'!$N:$N)</f>
        <v>0</v>
      </c>
      <c r="G180" s="22">
        <f>+SUMIF('TOTAL RECURSOS 2017'!$P:$P,CONCATENATE("K024",$A180,1,$G$8),'TOTAL RECURSOS 2017'!$N:$N)</f>
        <v>0</v>
      </c>
      <c r="H180" s="22">
        <f>+SUMIF('TOTAL RECURSOS 2017'!$P:$P,CONCATENATE("O001",$A180,4,$F$8),'TOTAL RECURSOS 2017'!$N:$N)</f>
        <v>0</v>
      </c>
      <c r="I180" s="22">
        <f>+SUMIF('TOTAL RECURSOS 2017'!$P:$P,CONCATENATE("M001",$A180,4,$F$8),'TOTAL RECURSOS 2017'!$N:$N)</f>
        <v>0</v>
      </c>
      <c r="J180" s="22">
        <f>+SUMIF('TOTAL RECURSOS 2017'!$P:$P,CONCATENATE("E006",$A180,4,$F$8),'TOTAL RECURSOS 2017'!$N:$N)</f>
        <v>0</v>
      </c>
    </row>
    <row r="181" spans="1:10" ht="17.100000000000001" customHeight="1" x14ac:dyDescent="0.25">
      <c r="A181" s="28" t="s">
        <v>58</v>
      </c>
      <c r="B181" s="21" t="s">
        <v>329</v>
      </c>
      <c r="C181" s="22">
        <f>+SUM(D181:J181)</f>
        <v>800000</v>
      </c>
      <c r="D181" s="22">
        <f>+SUMIF('TOTAL RECURSOS 2017'!$P:$P,CONCATENATE("O001",$A181,1,$F$8),'TOTAL RECURSOS 2017'!$N:$N)</f>
        <v>0</v>
      </c>
      <c r="E181" s="22">
        <f>+SUMIF('TOTAL RECURSOS 2017'!$P:$P,CONCATENATE("M001",$A181,1,$F$8),'TOTAL RECURSOS 2017'!$N:$N)</f>
        <v>0</v>
      </c>
      <c r="F181" s="22">
        <f>+SUMIF('TOTAL RECURSOS 2017'!$P:$P,CONCATENATE("E006",$A181,1,$F$8),'TOTAL RECURSOS 2017'!$N:$N)</f>
        <v>0</v>
      </c>
      <c r="G181" s="22">
        <f>+SUMIF('TOTAL RECURSOS 2017'!$P:$P,CONCATENATE("K024",$A181,1,$G$8),'TOTAL RECURSOS 2017'!$N:$N)</f>
        <v>0</v>
      </c>
      <c r="H181" s="22">
        <f>+SUMIF('TOTAL RECURSOS 2017'!$P:$P,CONCATENATE("O001",$A181,4,$F$8),'TOTAL RECURSOS 2017'!$N:$N)</f>
        <v>0</v>
      </c>
      <c r="I181" s="22">
        <f>+SUMIF('TOTAL RECURSOS 2017'!$P:$P,CONCATENATE("M001",$A181,4,$F$8),'TOTAL RECURSOS 2017'!$N:$N)</f>
        <v>0</v>
      </c>
      <c r="J181" s="22">
        <f>+SUMIF('TOTAL RECURSOS 2017'!$P:$P,CONCATENATE("E006",$A181,4,$F$8),'TOTAL RECURSOS 2017'!$N:$N)</f>
        <v>800000</v>
      </c>
    </row>
    <row r="182" spans="1:10" ht="17.100000000000001" customHeight="1" x14ac:dyDescent="0.25">
      <c r="A182" s="28" t="s">
        <v>66</v>
      </c>
      <c r="B182" s="30" t="s">
        <v>330</v>
      </c>
      <c r="C182" s="22">
        <f>+SUM(D182:J182)</f>
        <v>0</v>
      </c>
      <c r="D182" s="22">
        <f>+SUMIF('TOTAL RECURSOS 2017'!$P:$P,CONCATENATE("O001",$A182,1,$F$8),'TOTAL RECURSOS 2017'!$N:$N)</f>
        <v>0</v>
      </c>
      <c r="E182" s="22">
        <f>+SUMIF('TOTAL RECURSOS 2017'!$P:$P,CONCATENATE("M001",$A182,1,$F$8),'TOTAL RECURSOS 2017'!$N:$N)</f>
        <v>0</v>
      </c>
      <c r="F182" s="22">
        <f>+SUMIF('TOTAL RECURSOS 2017'!$P:$P,CONCATENATE("E006",$A182,1,$F$8),'TOTAL RECURSOS 2017'!$N:$N)</f>
        <v>0</v>
      </c>
      <c r="G182" s="22">
        <f>+SUMIF('TOTAL RECURSOS 2017'!$P:$P,CONCATENATE("K024",$A182,1,$G$8),'TOTAL RECURSOS 2017'!$N:$N)</f>
        <v>0</v>
      </c>
      <c r="H182" s="22">
        <f>+SUMIF('TOTAL RECURSOS 2017'!$P:$P,CONCATENATE("O001",$A182,4,$F$8),'TOTAL RECURSOS 2017'!$N:$N)</f>
        <v>0</v>
      </c>
      <c r="I182" s="22">
        <f>+SUMIF('TOTAL RECURSOS 2017'!$P:$P,CONCATENATE("M001",$A182,4,$F$8),'TOTAL RECURSOS 2017'!$N:$N)</f>
        <v>0</v>
      </c>
      <c r="J182" s="22">
        <f>+SUMIF('TOTAL RECURSOS 2017'!$P:$P,CONCATENATE("E006",$A182,4,$F$8),'TOTAL RECURSOS 2017'!$N:$N)</f>
        <v>0</v>
      </c>
    </row>
    <row r="183" spans="1:10" ht="17.100000000000001" customHeight="1" x14ac:dyDescent="0.25">
      <c r="A183" s="28" t="s">
        <v>67</v>
      </c>
      <c r="B183" s="30" t="s">
        <v>331</v>
      </c>
      <c r="C183" s="22">
        <f>+SUM(D183:J183)</f>
        <v>462600</v>
      </c>
      <c r="D183" s="22">
        <f>+SUMIF('TOTAL RECURSOS 2017'!$P:$P,CONCATENATE("O001",$A183,1,$F$8),'TOTAL RECURSOS 2017'!$N:$N)</f>
        <v>0</v>
      </c>
      <c r="E183" s="22">
        <f>+SUMIF('TOTAL RECURSOS 2017'!$P:$P,CONCATENATE("M001",$A183,1,$F$8),'TOTAL RECURSOS 2017'!$N:$N)</f>
        <v>0</v>
      </c>
      <c r="F183" s="22">
        <f>+SUMIF('TOTAL RECURSOS 2017'!$P:$P,CONCATENATE("E006",$A183,1,$F$8),'TOTAL RECURSOS 2017'!$N:$N)</f>
        <v>0</v>
      </c>
      <c r="G183" s="22">
        <f>+SUMIF('TOTAL RECURSOS 2017'!$P:$P,CONCATENATE("K024",$A183,1,$G$8),'TOTAL RECURSOS 2017'!$N:$N)</f>
        <v>0</v>
      </c>
      <c r="H183" s="22">
        <f>+SUMIF('TOTAL RECURSOS 2017'!$P:$P,CONCATENATE("O001",$A183,4,$F$8),'TOTAL RECURSOS 2017'!$N:$N)</f>
        <v>0</v>
      </c>
      <c r="I183" s="22">
        <f>+SUMIF('TOTAL RECURSOS 2017'!$P:$P,CONCATENATE("M001",$A183,4,$F$8),'TOTAL RECURSOS 2017'!$N:$N)</f>
        <v>0</v>
      </c>
      <c r="J183" s="22">
        <f>+SUMIF('TOTAL RECURSOS 2017'!$P:$P,CONCATENATE("E006",$A183,4,$F$8),'TOTAL RECURSOS 2017'!$N:$N)</f>
        <v>462600</v>
      </c>
    </row>
    <row r="184" spans="1:10" ht="17.100000000000001" customHeight="1" x14ac:dyDescent="0.25">
      <c r="A184" s="28" t="s">
        <v>99</v>
      </c>
      <c r="B184" s="30" t="s">
        <v>395</v>
      </c>
      <c r="C184" s="22">
        <f>+SUM(D184:J184)</f>
        <v>0</v>
      </c>
      <c r="D184" s="22">
        <f>+SUMIF('TOTAL RECURSOS 2017'!$P:$P,CONCATENATE("O001",$A184,1,$F$8),'TOTAL RECURSOS 2017'!$N:$N)</f>
        <v>0</v>
      </c>
      <c r="E184" s="22">
        <f>+SUMIF('TOTAL RECURSOS 2017'!$P:$P,CONCATENATE("M001",$A184,1,$F$8),'TOTAL RECURSOS 2017'!$N:$N)</f>
        <v>0</v>
      </c>
      <c r="F184" s="22">
        <f>+SUMIF('TOTAL RECURSOS 2017'!$P:$P,CONCATENATE("E006",$A184,1,$F$8),'TOTAL RECURSOS 2017'!$N:$N)</f>
        <v>0</v>
      </c>
      <c r="G184" s="22">
        <f>+SUMIF('TOTAL RECURSOS 2017'!$P:$P,CONCATENATE("K024",$A184,1,$G$8),'TOTAL RECURSOS 2017'!$N:$N)</f>
        <v>0</v>
      </c>
      <c r="H184" s="22">
        <f>+SUMIF('TOTAL RECURSOS 2017'!$P:$P,CONCATENATE("O001",$A184,4,$F$8),'TOTAL RECURSOS 2017'!$N:$N)</f>
        <v>0</v>
      </c>
      <c r="I184" s="22">
        <f>+SUMIF('TOTAL RECURSOS 2017'!$P:$P,CONCATENATE("M001",$A184,4,$F$8),'TOTAL RECURSOS 2017'!$N:$N)</f>
        <v>0</v>
      </c>
      <c r="J184" s="22">
        <f>+SUMIF('TOTAL RECURSOS 2017'!$P:$P,CONCATENATE("E006",$A184,4,$F$8),'TOTAL RECURSOS 2017'!$N:$N)</f>
        <v>0</v>
      </c>
    </row>
    <row r="185" spans="1:10" ht="17.100000000000001" customHeight="1" x14ac:dyDescent="0.25">
      <c r="A185" s="27" t="s">
        <v>177</v>
      </c>
      <c r="B185" s="21" t="s">
        <v>332</v>
      </c>
      <c r="C185" s="22">
        <f t="shared" ref="C185:J185" si="78">+C186</f>
        <v>2300000</v>
      </c>
      <c r="D185" s="22">
        <f t="shared" si="78"/>
        <v>0</v>
      </c>
      <c r="E185" s="22">
        <f t="shared" si="78"/>
        <v>0</v>
      </c>
      <c r="F185" s="22">
        <f t="shared" si="78"/>
        <v>2300000</v>
      </c>
      <c r="G185" s="22">
        <f t="shared" si="78"/>
        <v>0</v>
      </c>
      <c r="H185" s="22">
        <f t="shared" si="78"/>
        <v>0</v>
      </c>
      <c r="I185" s="22">
        <f t="shared" si="78"/>
        <v>0</v>
      </c>
      <c r="J185" s="22">
        <f t="shared" si="78"/>
        <v>0</v>
      </c>
    </row>
    <row r="186" spans="1:10" ht="17.100000000000001" customHeight="1" x14ac:dyDescent="0.25">
      <c r="A186" s="28" t="s">
        <v>20</v>
      </c>
      <c r="B186" s="21" t="s">
        <v>332</v>
      </c>
      <c r="C186" s="22">
        <f>+SUM(D186:J186)</f>
        <v>2300000</v>
      </c>
      <c r="D186" s="22">
        <f>+SUMIF('TOTAL RECURSOS 2017'!$P:$P,CONCATENATE("O001",$A186,1,$F$8),'TOTAL RECURSOS 2017'!$N:$N)</f>
        <v>0</v>
      </c>
      <c r="E186" s="22">
        <f>+SUMIF('TOTAL RECURSOS 2017'!$P:$P,CONCATENATE("M001",$A186,1,$F$8),'TOTAL RECURSOS 2017'!$N:$N)</f>
        <v>0</v>
      </c>
      <c r="F186" s="22">
        <f>+SUMIF('TOTAL RECURSOS 2017'!$P:$P,CONCATENATE("E006",$A186,1,$F$8),'TOTAL RECURSOS 2017'!$N:$N)</f>
        <v>2300000</v>
      </c>
      <c r="G186" s="22">
        <f>+SUMIF('TOTAL RECURSOS 2017'!$P:$P,CONCATENATE("K024",$A186,1,$G$8),'TOTAL RECURSOS 2017'!$N:$N)</f>
        <v>0</v>
      </c>
      <c r="H186" s="22">
        <f>+SUMIF('TOTAL RECURSOS 2017'!$P:$P,CONCATENATE("O001",$A186,4,$F$8),'TOTAL RECURSOS 2017'!$N:$N)</f>
        <v>0</v>
      </c>
      <c r="I186" s="22">
        <f>+SUMIF('TOTAL RECURSOS 2017'!$P:$P,CONCATENATE("M001",$A186,4,$F$8),'TOTAL RECURSOS 2017'!$N:$N)</f>
        <v>0</v>
      </c>
      <c r="J186" s="22">
        <f>+SUMIF('TOTAL RECURSOS 2017'!$P:$P,CONCATENATE("E006",$A186,4,$F$8),'TOTAL RECURSOS 2017'!$N:$N)</f>
        <v>0</v>
      </c>
    </row>
    <row r="187" spans="1:10" ht="17.100000000000001" customHeight="1" x14ac:dyDescent="0.25">
      <c r="A187" s="27" t="s">
        <v>178</v>
      </c>
      <c r="B187" s="21" t="s">
        <v>333</v>
      </c>
      <c r="C187" s="22">
        <f t="shared" ref="C187:J187" si="79">+C188+C189</f>
        <v>6500000</v>
      </c>
      <c r="D187" s="22">
        <f t="shared" si="79"/>
        <v>0</v>
      </c>
      <c r="E187" s="22">
        <f t="shared" si="79"/>
        <v>0</v>
      </c>
      <c r="F187" s="22">
        <f t="shared" si="79"/>
        <v>0</v>
      </c>
      <c r="G187" s="22">
        <f t="shared" si="79"/>
        <v>0</v>
      </c>
      <c r="H187" s="22">
        <f t="shared" si="79"/>
        <v>0</v>
      </c>
      <c r="I187" s="22">
        <f t="shared" si="79"/>
        <v>0</v>
      </c>
      <c r="J187" s="22">
        <f t="shared" si="79"/>
        <v>6500000</v>
      </c>
    </row>
    <row r="188" spans="1:10" ht="17.100000000000001" customHeight="1" x14ac:dyDescent="0.25">
      <c r="A188" s="28" t="s">
        <v>100</v>
      </c>
      <c r="B188" s="21" t="s">
        <v>334</v>
      </c>
      <c r="C188" s="22">
        <f>+SUM(D188:J188)</f>
        <v>6000000</v>
      </c>
      <c r="D188" s="22">
        <f>+SUMIF('TOTAL RECURSOS 2017'!$P:$P,CONCATENATE("O001",$A188,1,$F$8),'TOTAL RECURSOS 2017'!$N:$N)</f>
        <v>0</v>
      </c>
      <c r="E188" s="22">
        <f>+SUMIF('TOTAL RECURSOS 2017'!$P:$P,CONCATENATE("M001",$A188,1,$F$8),'TOTAL RECURSOS 2017'!$N:$N)</f>
        <v>0</v>
      </c>
      <c r="F188" s="22">
        <f>+SUMIF('TOTAL RECURSOS 2017'!$P:$P,CONCATENATE("E006",$A188,1,$F$8),'TOTAL RECURSOS 2017'!$N:$N)</f>
        <v>0</v>
      </c>
      <c r="G188" s="22">
        <f>+SUMIF('TOTAL RECURSOS 2017'!$P:$P,CONCATENATE("K024",$A188,1,$G$8),'TOTAL RECURSOS 2017'!$N:$N)</f>
        <v>0</v>
      </c>
      <c r="H188" s="22">
        <f>+SUMIF('TOTAL RECURSOS 2017'!$P:$P,CONCATENATE("O001",$A188,4,$F$8),'TOTAL RECURSOS 2017'!$N:$N)</f>
        <v>0</v>
      </c>
      <c r="I188" s="22">
        <f>+SUMIF('TOTAL RECURSOS 2017'!$P:$P,CONCATENATE("M001",$A188,4,$F$8),'TOTAL RECURSOS 2017'!$N:$N)</f>
        <v>0</v>
      </c>
      <c r="J188" s="22">
        <f>+SUMIF('TOTAL RECURSOS 2017'!$P:$P,CONCATENATE("E006",$A188,4,$F$8),'TOTAL RECURSOS 2017'!$N:$N)</f>
        <v>6000000</v>
      </c>
    </row>
    <row r="189" spans="1:10" ht="17.100000000000001" customHeight="1" x14ac:dyDescent="0.25">
      <c r="A189" s="28" t="s">
        <v>101</v>
      </c>
      <c r="B189" s="21" t="s">
        <v>335</v>
      </c>
      <c r="C189" s="22">
        <f>+SUM(D189:J189)</f>
        <v>500000</v>
      </c>
      <c r="D189" s="22">
        <f>+SUMIF('TOTAL RECURSOS 2017'!$P:$P,CONCATENATE("O001",$A189,1,$F$8),'TOTAL RECURSOS 2017'!$N:$N)</f>
        <v>0</v>
      </c>
      <c r="E189" s="22">
        <f>+SUMIF('TOTAL RECURSOS 2017'!$P:$P,CONCATENATE("M001",$A189,1,$F$8),'TOTAL RECURSOS 2017'!$N:$N)</f>
        <v>0</v>
      </c>
      <c r="F189" s="22">
        <f>+SUMIF('TOTAL RECURSOS 2017'!$P:$P,CONCATENATE("E006",$A189,1,$F$8),'TOTAL RECURSOS 2017'!$N:$N)</f>
        <v>0</v>
      </c>
      <c r="G189" s="22">
        <f>+SUMIF('TOTAL RECURSOS 2017'!$P:$P,CONCATENATE("K024",$A189,1,$G$8),'TOTAL RECURSOS 2017'!$N:$N)</f>
        <v>0</v>
      </c>
      <c r="H189" s="22">
        <f>+SUMIF('TOTAL RECURSOS 2017'!$P:$P,CONCATENATE("O001",$A189,4,$F$8),'TOTAL RECURSOS 2017'!$N:$N)</f>
        <v>0</v>
      </c>
      <c r="I189" s="22">
        <f>+SUMIF('TOTAL RECURSOS 2017'!$P:$P,CONCATENATE("M001",$A189,4,$F$8),'TOTAL RECURSOS 2017'!$N:$N)</f>
        <v>0</v>
      </c>
      <c r="J189" s="22">
        <f>+SUMIF('TOTAL RECURSOS 2017'!$P:$P,CONCATENATE("E006",$A189,4,$F$8),'TOTAL RECURSOS 2017'!$N:$N)</f>
        <v>500000</v>
      </c>
    </row>
    <row r="190" spans="1:10" s="9" customFormat="1" ht="17.100000000000001" customHeight="1" x14ac:dyDescent="0.2">
      <c r="A190" s="26">
        <v>3400</v>
      </c>
      <c r="B190" s="19" t="s">
        <v>336</v>
      </c>
      <c r="C190" s="20">
        <f t="shared" ref="C190:J190" si="80">+C193+C195+C197+C191</f>
        <v>1515000</v>
      </c>
      <c r="D190" s="20">
        <f t="shared" si="80"/>
        <v>0</v>
      </c>
      <c r="E190" s="20">
        <f t="shared" si="80"/>
        <v>0</v>
      </c>
      <c r="F190" s="20">
        <f t="shared" si="80"/>
        <v>800000</v>
      </c>
      <c r="G190" s="20">
        <f t="shared" si="80"/>
        <v>0</v>
      </c>
      <c r="H190" s="20">
        <f t="shared" si="80"/>
        <v>0</v>
      </c>
      <c r="I190" s="20">
        <f t="shared" si="80"/>
        <v>265000</v>
      </c>
      <c r="J190" s="20">
        <f t="shared" si="80"/>
        <v>450000</v>
      </c>
    </row>
    <row r="191" spans="1:10" ht="17.100000000000001" customHeight="1" x14ac:dyDescent="0.25">
      <c r="A191" s="27">
        <v>341</v>
      </c>
      <c r="B191" s="21" t="s">
        <v>443</v>
      </c>
      <c r="C191" s="22">
        <f t="shared" ref="C191:J191" si="81">+C192</f>
        <v>265000</v>
      </c>
      <c r="D191" s="22">
        <f t="shared" si="81"/>
        <v>0</v>
      </c>
      <c r="E191" s="22">
        <f t="shared" si="81"/>
        <v>0</v>
      </c>
      <c r="F191" s="22">
        <f t="shared" si="81"/>
        <v>0</v>
      </c>
      <c r="G191" s="22">
        <f t="shared" si="81"/>
        <v>0</v>
      </c>
      <c r="H191" s="22">
        <f t="shared" si="81"/>
        <v>0</v>
      </c>
      <c r="I191" s="22">
        <f t="shared" si="81"/>
        <v>265000</v>
      </c>
      <c r="J191" s="22">
        <f t="shared" si="81"/>
        <v>0</v>
      </c>
    </row>
    <row r="192" spans="1:10" ht="17.100000000000001" customHeight="1" x14ac:dyDescent="0.25">
      <c r="A192" s="28">
        <v>34101</v>
      </c>
      <c r="B192" s="21" t="s">
        <v>444</v>
      </c>
      <c r="C192" s="22">
        <f>+SUM(D192:J192)</f>
        <v>265000</v>
      </c>
      <c r="D192" s="22">
        <f>+SUMIF('TOTAL RECURSOS 2017'!$P:$P,CONCATENATE("O001",$A192,1,$F$8),'TOTAL RECURSOS 2017'!$N:$N)</f>
        <v>0</v>
      </c>
      <c r="E192" s="22">
        <f>+SUMIF('TOTAL RECURSOS 2017'!$P:$P,CONCATENATE("M001",$A192,1,$F$8),'TOTAL RECURSOS 2017'!$N:$N)</f>
        <v>0</v>
      </c>
      <c r="F192" s="22">
        <f>+SUMIF('TOTAL RECURSOS 2017'!$P:$P,CONCATENATE("E006",$A192,1,$F$8),'TOTAL RECURSOS 2017'!$N:$N)</f>
        <v>0</v>
      </c>
      <c r="G192" s="22">
        <f>+SUMIF('TOTAL RECURSOS 2017'!$P:$P,CONCATENATE("K024",$A192,1,$G$8),'TOTAL RECURSOS 2017'!$N:$N)</f>
        <v>0</v>
      </c>
      <c r="H192" s="22">
        <f>+SUMIF('TOTAL RECURSOS 2017'!$P:$P,CONCATENATE("O001",$A192,4,$F$8),'TOTAL RECURSOS 2017'!$N:$N)</f>
        <v>0</v>
      </c>
      <c r="I192" s="22">
        <f>+SUMIF('TOTAL RECURSOS 2017'!$P:$P,CONCATENATE("M001",$A192,4,$F$8),'TOTAL RECURSOS 2017'!$N:$N)</f>
        <v>265000</v>
      </c>
      <c r="J192" s="22">
        <f>+SUMIF('TOTAL RECURSOS 2017'!$P:$P,CONCATENATE("E006",$A192,4,$F$8),'TOTAL RECURSOS 2017'!$N:$N)</f>
        <v>0</v>
      </c>
    </row>
    <row r="193" spans="1:10" ht="17.100000000000001" customHeight="1" x14ac:dyDescent="0.25">
      <c r="A193" s="27" t="s">
        <v>179</v>
      </c>
      <c r="B193" s="21" t="s">
        <v>337</v>
      </c>
      <c r="C193" s="22">
        <f t="shared" ref="C193:J193" si="82">+C194</f>
        <v>800000</v>
      </c>
      <c r="D193" s="22">
        <f t="shared" si="82"/>
        <v>0</v>
      </c>
      <c r="E193" s="22">
        <f t="shared" si="82"/>
        <v>0</v>
      </c>
      <c r="F193" s="22">
        <f t="shared" si="82"/>
        <v>800000</v>
      </c>
      <c r="G193" s="22">
        <f t="shared" si="82"/>
        <v>0</v>
      </c>
      <c r="H193" s="22">
        <f t="shared" si="82"/>
        <v>0</v>
      </c>
      <c r="I193" s="22">
        <f t="shared" si="82"/>
        <v>0</v>
      </c>
      <c r="J193" s="22">
        <f t="shared" si="82"/>
        <v>0</v>
      </c>
    </row>
    <row r="194" spans="1:10" ht="17.100000000000001" customHeight="1" x14ac:dyDescent="0.25">
      <c r="A194" s="28" t="s">
        <v>21</v>
      </c>
      <c r="B194" s="21" t="s">
        <v>338</v>
      </c>
      <c r="C194" s="22">
        <f>+SUM(D194:J194)</f>
        <v>800000</v>
      </c>
      <c r="D194" s="22">
        <f>+SUMIF('TOTAL RECURSOS 2017'!$P:$P,CONCATENATE("O001",$A194,1,$F$8),'TOTAL RECURSOS 2017'!$N:$N)</f>
        <v>0</v>
      </c>
      <c r="E194" s="22">
        <f>+SUMIF('TOTAL RECURSOS 2017'!$P:$P,CONCATENATE("M001",$A194,1,$F$8),'TOTAL RECURSOS 2017'!$N:$N)</f>
        <v>0</v>
      </c>
      <c r="F194" s="22">
        <f>+SUMIF('TOTAL RECURSOS 2017'!$P:$P,CONCATENATE("E006",$A194,1,$F$8),'TOTAL RECURSOS 2017'!$N:$N)</f>
        <v>800000</v>
      </c>
      <c r="G194" s="22">
        <f>+SUMIF('TOTAL RECURSOS 2017'!$P:$P,CONCATENATE("K024",$A194,1,$G$8),'TOTAL RECURSOS 2017'!$N:$N)</f>
        <v>0</v>
      </c>
      <c r="H194" s="22">
        <f>+SUMIF('TOTAL RECURSOS 2017'!$P:$P,CONCATENATE("O001",$A194,4,$F$8),'TOTAL RECURSOS 2017'!$N:$N)</f>
        <v>0</v>
      </c>
      <c r="I194" s="22">
        <f>+SUMIF('TOTAL RECURSOS 2017'!$P:$P,CONCATENATE("M001",$A194,4,$F$8),'TOTAL RECURSOS 2017'!$N:$N)</f>
        <v>0</v>
      </c>
      <c r="J194" s="22">
        <f>+SUMIF('TOTAL RECURSOS 2017'!$P:$P,CONCATENATE("E006",$A194,4,$F$8),'TOTAL RECURSOS 2017'!$N:$N)</f>
        <v>0</v>
      </c>
    </row>
    <row r="195" spans="1:10" ht="17.100000000000001" customHeight="1" x14ac:dyDescent="0.25">
      <c r="A195" s="27" t="s">
        <v>180</v>
      </c>
      <c r="B195" s="21" t="s">
        <v>339</v>
      </c>
      <c r="C195" s="22">
        <f t="shared" ref="C195:J195" si="83">+C196</f>
        <v>100000</v>
      </c>
      <c r="D195" s="22">
        <f t="shared" si="83"/>
        <v>0</v>
      </c>
      <c r="E195" s="22">
        <f t="shared" si="83"/>
        <v>0</v>
      </c>
      <c r="F195" s="22">
        <f t="shared" si="83"/>
        <v>0</v>
      </c>
      <c r="G195" s="22">
        <f t="shared" si="83"/>
        <v>0</v>
      </c>
      <c r="H195" s="22">
        <f t="shared" si="83"/>
        <v>0</v>
      </c>
      <c r="I195" s="22">
        <f t="shared" si="83"/>
        <v>0</v>
      </c>
      <c r="J195" s="22">
        <f t="shared" si="83"/>
        <v>100000</v>
      </c>
    </row>
    <row r="196" spans="1:10" ht="17.100000000000001" customHeight="1" x14ac:dyDescent="0.25">
      <c r="A196" s="28" t="s">
        <v>102</v>
      </c>
      <c r="B196" s="21" t="s">
        <v>340</v>
      </c>
      <c r="C196" s="22">
        <f>+SUM(D196:J196)</f>
        <v>100000</v>
      </c>
      <c r="D196" s="22">
        <f>+SUMIF('TOTAL RECURSOS 2017'!$P:$P,CONCATENATE("O001",$A196,1,$F$8),'TOTAL RECURSOS 2017'!$N:$N)</f>
        <v>0</v>
      </c>
      <c r="E196" s="22">
        <f>+SUMIF('TOTAL RECURSOS 2017'!$P:$P,CONCATENATE("M001",$A196,1,$F$8),'TOTAL RECURSOS 2017'!$N:$N)</f>
        <v>0</v>
      </c>
      <c r="F196" s="22">
        <f>+SUMIF('TOTAL RECURSOS 2017'!$P:$P,CONCATENATE("E006",$A196,1,$F$8),'TOTAL RECURSOS 2017'!$N:$N)</f>
        <v>0</v>
      </c>
      <c r="G196" s="22">
        <f>+SUMIF('TOTAL RECURSOS 2017'!$P:$P,CONCATENATE("K024",$A196,1,$G$8),'TOTAL RECURSOS 2017'!$N:$N)</f>
        <v>0</v>
      </c>
      <c r="H196" s="22">
        <f>+SUMIF('TOTAL RECURSOS 2017'!$P:$P,CONCATENATE("O001",$A196,4,$F$8),'TOTAL RECURSOS 2017'!$N:$N)</f>
        <v>0</v>
      </c>
      <c r="I196" s="22">
        <f>+SUMIF('TOTAL RECURSOS 2017'!$P:$P,CONCATENATE("M001",$A196,4,$F$8),'TOTAL RECURSOS 2017'!$N:$N)</f>
        <v>0</v>
      </c>
      <c r="J196" s="22">
        <f>+SUMIF('TOTAL RECURSOS 2017'!$P:$P,CONCATENATE("E006",$A196,4,$F$8),'TOTAL RECURSOS 2017'!$N:$N)</f>
        <v>100000</v>
      </c>
    </row>
    <row r="197" spans="1:10" ht="17.100000000000001" customHeight="1" x14ac:dyDescent="0.25">
      <c r="A197" s="27" t="s">
        <v>181</v>
      </c>
      <c r="B197" s="21" t="s">
        <v>341</v>
      </c>
      <c r="C197" s="22">
        <f t="shared" ref="C197:J197" si="84">+C198</f>
        <v>350000</v>
      </c>
      <c r="D197" s="22">
        <f t="shared" si="84"/>
        <v>0</v>
      </c>
      <c r="E197" s="22">
        <f t="shared" si="84"/>
        <v>0</v>
      </c>
      <c r="F197" s="22">
        <f t="shared" si="84"/>
        <v>0</v>
      </c>
      <c r="G197" s="22">
        <f t="shared" si="84"/>
        <v>0</v>
      </c>
      <c r="H197" s="22">
        <f t="shared" si="84"/>
        <v>0</v>
      </c>
      <c r="I197" s="22">
        <f t="shared" si="84"/>
        <v>0</v>
      </c>
      <c r="J197" s="22">
        <f t="shared" si="84"/>
        <v>350000</v>
      </c>
    </row>
    <row r="198" spans="1:10" ht="17.100000000000001" customHeight="1" x14ac:dyDescent="0.25">
      <c r="A198" s="28" t="s">
        <v>103</v>
      </c>
      <c r="B198" s="21" t="s">
        <v>341</v>
      </c>
      <c r="C198" s="22">
        <f>+SUM(D198:J198)</f>
        <v>350000</v>
      </c>
      <c r="D198" s="22">
        <f>+SUMIF('TOTAL RECURSOS 2017'!$P:$P,CONCATENATE("O001",$A198,1,$F$8),'TOTAL RECURSOS 2017'!$N:$N)</f>
        <v>0</v>
      </c>
      <c r="E198" s="22">
        <f>+SUMIF('TOTAL RECURSOS 2017'!$P:$P,CONCATENATE("M001",$A198,1,$F$8),'TOTAL RECURSOS 2017'!$N:$N)</f>
        <v>0</v>
      </c>
      <c r="F198" s="22">
        <f>+SUMIF('TOTAL RECURSOS 2017'!$P:$P,CONCATENATE("E006",$A198,1,$F$8),'TOTAL RECURSOS 2017'!$N:$N)</f>
        <v>0</v>
      </c>
      <c r="G198" s="22">
        <f>+SUMIF('TOTAL RECURSOS 2017'!$P:$P,CONCATENATE("K024",$A198,1,$G$8),'TOTAL RECURSOS 2017'!$N:$N)</f>
        <v>0</v>
      </c>
      <c r="H198" s="22">
        <f>+SUMIF('TOTAL RECURSOS 2017'!$P:$P,CONCATENATE("O001",$A198,4,$F$8),'TOTAL RECURSOS 2017'!$N:$N)</f>
        <v>0</v>
      </c>
      <c r="I198" s="22">
        <f>+SUMIF('TOTAL RECURSOS 2017'!$P:$P,CONCATENATE("M001",$A198,4,$F$8),'TOTAL RECURSOS 2017'!$N:$N)</f>
        <v>0</v>
      </c>
      <c r="J198" s="22">
        <f>+SUMIF('TOTAL RECURSOS 2017'!$P:$P,CONCATENATE("E006",$A198,4,$F$8),'TOTAL RECURSOS 2017'!$N:$N)</f>
        <v>350000</v>
      </c>
    </row>
    <row r="199" spans="1:10" s="9" customFormat="1" ht="17.100000000000001" customHeight="1" x14ac:dyDescent="0.2">
      <c r="A199" s="26">
        <v>3500</v>
      </c>
      <c r="B199" s="19" t="s">
        <v>342</v>
      </c>
      <c r="C199" s="20">
        <f t="shared" ref="C199:J199" si="85">+C200+C203+C205+C207+C209+C211+C213+C215</f>
        <v>25228941</v>
      </c>
      <c r="D199" s="20">
        <f t="shared" si="85"/>
        <v>0</v>
      </c>
      <c r="E199" s="20">
        <f t="shared" si="85"/>
        <v>0</v>
      </c>
      <c r="F199" s="20">
        <f t="shared" si="85"/>
        <v>22729941</v>
      </c>
      <c r="G199" s="20">
        <f t="shared" si="85"/>
        <v>0</v>
      </c>
      <c r="H199" s="20">
        <f t="shared" si="85"/>
        <v>21000</v>
      </c>
      <c r="I199" s="20">
        <f t="shared" si="85"/>
        <v>345000</v>
      </c>
      <c r="J199" s="20">
        <f t="shared" si="85"/>
        <v>2133000</v>
      </c>
    </row>
    <row r="200" spans="1:10" ht="17.100000000000001" customHeight="1" x14ac:dyDescent="0.25">
      <c r="A200" s="27" t="s">
        <v>182</v>
      </c>
      <c r="B200" s="21" t="s">
        <v>343</v>
      </c>
      <c r="C200" s="22">
        <f t="shared" ref="C200:J200" si="86">+C201+C202</f>
        <v>255000</v>
      </c>
      <c r="D200" s="22">
        <f t="shared" si="86"/>
        <v>0</v>
      </c>
      <c r="E200" s="22">
        <f t="shared" si="86"/>
        <v>0</v>
      </c>
      <c r="F200" s="22">
        <f t="shared" si="86"/>
        <v>0</v>
      </c>
      <c r="G200" s="22">
        <f t="shared" si="86"/>
        <v>0</v>
      </c>
      <c r="H200" s="22">
        <f t="shared" si="86"/>
        <v>0</v>
      </c>
      <c r="I200" s="22">
        <f t="shared" si="86"/>
        <v>255000</v>
      </c>
      <c r="J200" s="22">
        <f t="shared" si="86"/>
        <v>0</v>
      </c>
    </row>
    <row r="201" spans="1:10" ht="17.100000000000001" customHeight="1" x14ac:dyDescent="0.25">
      <c r="A201" s="28" t="s">
        <v>59</v>
      </c>
      <c r="B201" s="21" t="s">
        <v>344</v>
      </c>
      <c r="C201" s="22">
        <f>+SUM(D201:J201)</f>
        <v>255000</v>
      </c>
      <c r="D201" s="22">
        <f>+SUMIF('TOTAL RECURSOS 2017'!$P:$P,CONCATENATE("O001",$A201,1,$F$8),'TOTAL RECURSOS 2017'!$N:$N)</f>
        <v>0</v>
      </c>
      <c r="E201" s="22">
        <f>+SUMIF('TOTAL RECURSOS 2017'!$P:$P,CONCATENATE("M001",$A201,1,$F$8),'TOTAL RECURSOS 2017'!$N:$N)</f>
        <v>0</v>
      </c>
      <c r="F201" s="22">
        <f>+SUMIF('TOTAL RECURSOS 2017'!$P:$P,CONCATENATE("E006",$A201,1,$F$8),'TOTAL RECURSOS 2017'!$N:$N)</f>
        <v>0</v>
      </c>
      <c r="G201" s="22">
        <f>+SUMIF('TOTAL RECURSOS 2017'!$P:$P,CONCATENATE("K024",$A201,1,$G$8),'TOTAL RECURSOS 2017'!$N:$N)</f>
        <v>0</v>
      </c>
      <c r="H201" s="22">
        <f>+SUMIF('TOTAL RECURSOS 2017'!$P:$P,CONCATENATE("O001",$A201,4,$F$8),'TOTAL RECURSOS 2017'!$N:$N)</f>
        <v>0</v>
      </c>
      <c r="I201" s="22">
        <f>+SUMIF('TOTAL RECURSOS 2017'!$P:$P,CONCATENATE("M001",$A201,4,$F$8),'TOTAL RECURSOS 2017'!$N:$N)</f>
        <v>255000</v>
      </c>
      <c r="J201" s="22">
        <f>+SUMIF('TOTAL RECURSOS 2017'!$P:$P,CONCATENATE("E006",$A201,4,$F$8),'TOTAL RECURSOS 2017'!$N:$N)</f>
        <v>0</v>
      </c>
    </row>
    <row r="202" spans="1:10" ht="17.100000000000001" customHeight="1" x14ac:dyDescent="0.25">
      <c r="A202" s="28" t="s">
        <v>39</v>
      </c>
      <c r="B202" s="21" t="s">
        <v>345</v>
      </c>
      <c r="C202" s="22">
        <f>+SUM(D202:J202)</f>
        <v>0</v>
      </c>
      <c r="D202" s="22">
        <f>+SUMIF('TOTAL RECURSOS 2017'!$P:$P,CONCATENATE("O001",$A202,1,$F$8),'TOTAL RECURSOS 2017'!$N:$N)</f>
        <v>0</v>
      </c>
      <c r="E202" s="22">
        <f>+SUMIF('TOTAL RECURSOS 2017'!$P:$P,CONCATENATE("M001",$A202,1,$F$8),'TOTAL RECURSOS 2017'!$N:$N)</f>
        <v>0</v>
      </c>
      <c r="F202" s="22">
        <f>+SUMIF('TOTAL RECURSOS 2017'!$P:$P,CONCATENATE("E006",$A202,1,$F$8),'TOTAL RECURSOS 2017'!$N:$N)</f>
        <v>0</v>
      </c>
      <c r="G202" s="22">
        <f>+SUMIF('TOTAL RECURSOS 2017'!$P:$P,CONCATENATE("K024",$A202,1,$G$8),'TOTAL RECURSOS 2017'!$N:$N)</f>
        <v>0</v>
      </c>
      <c r="H202" s="22">
        <f>+SUMIF('TOTAL RECURSOS 2017'!$P:$P,CONCATENATE("O001",$A202,4,$F$8),'TOTAL RECURSOS 2017'!$N:$N)</f>
        <v>0</v>
      </c>
      <c r="I202" s="22">
        <f>+SUMIF('TOTAL RECURSOS 2017'!$P:$P,CONCATENATE("M001",$A202,4,$F$8),'TOTAL RECURSOS 2017'!$N:$N)</f>
        <v>0</v>
      </c>
      <c r="J202" s="22">
        <f>+SUMIF('TOTAL RECURSOS 2017'!$P:$P,CONCATENATE("E006",$A202,4,$F$8),'TOTAL RECURSOS 2017'!$N:$N)</f>
        <v>0</v>
      </c>
    </row>
    <row r="203" spans="1:10" ht="17.100000000000001" customHeight="1" x14ac:dyDescent="0.25">
      <c r="A203" s="27" t="s">
        <v>183</v>
      </c>
      <c r="B203" s="29" t="s">
        <v>346</v>
      </c>
      <c r="C203" s="22">
        <f t="shared" ref="C203:J203" si="87">+C204</f>
        <v>0</v>
      </c>
      <c r="D203" s="22">
        <f t="shared" si="87"/>
        <v>0</v>
      </c>
      <c r="E203" s="22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</row>
    <row r="204" spans="1:10" ht="17.100000000000001" customHeight="1" x14ac:dyDescent="0.25">
      <c r="A204" s="28" t="s">
        <v>40</v>
      </c>
      <c r="B204" s="21" t="s">
        <v>347</v>
      </c>
      <c r="C204" s="22">
        <f>+SUM(D204:J204)</f>
        <v>0</v>
      </c>
      <c r="D204" s="22">
        <f>+SUMIF('TOTAL RECURSOS 2017'!$P:$P,CONCATENATE("O001",$A204,1,$F$8),'TOTAL RECURSOS 2017'!$N:$N)</f>
        <v>0</v>
      </c>
      <c r="E204" s="22">
        <f>+SUMIF('TOTAL RECURSOS 2017'!$P:$P,CONCATENATE("M001",$A204,1,$F$8),'TOTAL RECURSOS 2017'!$N:$N)</f>
        <v>0</v>
      </c>
      <c r="F204" s="22">
        <f>+SUMIF('TOTAL RECURSOS 2017'!$P:$P,CONCATENATE("E006",$A204,1,$F$8),'TOTAL RECURSOS 2017'!$N:$N)</f>
        <v>0</v>
      </c>
      <c r="G204" s="22">
        <f>+SUMIF('TOTAL RECURSOS 2017'!$P:$P,CONCATENATE("K024",$A204,1,$G$8),'TOTAL RECURSOS 2017'!$N:$N)</f>
        <v>0</v>
      </c>
      <c r="H204" s="22">
        <f>+SUMIF('TOTAL RECURSOS 2017'!$P:$P,CONCATENATE("O001",$A204,4,$F$8),'TOTAL RECURSOS 2017'!$N:$N)</f>
        <v>0</v>
      </c>
      <c r="I204" s="22">
        <f>+SUMIF('TOTAL RECURSOS 2017'!$P:$P,CONCATENATE("M001",$A204,4,$F$8),'TOTAL RECURSOS 2017'!$N:$N)</f>
        <v>0</v>
      </c>
      <c r="J204" s="22">
        <f>+SUMIF('TOTAL RECURSOS 2017'!$P:$P,CONCATENATE("E006",$A204,4,$F$8),'TOTAL RECURSOS 2017'!$N:$N)</f>
        <v>0</v>
      </c>
    </row>
    <row r="205" spans="1:10" ht="17.100000000000001" customHeight="1" x14ac:dyDescent="0.25">
      <c r="A205" s="27" t="s">
        <v>184</v>
      </c>
      <c r="B205" s="21" t="s">
        <v>348</v>
      </c>
      <c r="C205" s="22">
        <f t="shared" ref="C205:J205" si="88">+C206</f>
        <v>4200000</v>
      </c>
      <c r="D205" s="22">
        <f t="shared" si="88"/>
        <v>0</v>
      </c>
      <c r="E205" s="22">
        <f t="shared" si="88"/>
        <v>0</v>
      </c>
      <c r="F205" s="22">
        <f t="shared" si="88"/>
        <v>4200000</v>
      </c>
      <c r="G205" s="22">
        <f t="shared" si="88"/>
        <v>0</v>
      </c>
      <c r="H205" s="22">
        <f t="shared" si="88"/>
        <v>0</v>
      </c>
      <c r="I205" s="22">
        <f t="shared" si="88"/>
        <v>0</v>
      </c>
      <c r="J205" s="22">
        <f t="shared" si="88"/>
        <v>0</v>
      </c>
    </row>
    <row r="206" spans="1:10" ht="17.100000000000001" customHeight="1" x14ac:dyDescent="0.25">
      <c r="A206" s="28" t="s">
        <v>41</v>
      </c>
      <c r="B206" s="21" t="s">
        <v>349</v>
      </c>
      <c r="C206" s="22">
        <f>+SUM(D206:J206)</f>
        <v>4200000</v>
      </c>
      <c r="D206" s="22">
        <f>+SUMIF('TOTAL RECURSOS 2017'!$P:$P,CONCATENATE("O001",$A206,1,$F$8),'TOTAL RECURSOS 2017'!$N:$N)</f>
        <v>0</v>
      </c>
      <c r="E206" s="22">
        <f>+SUMIF('TOTAL RECURSOS 2017'!$P:$P,CONCATENATE("M001",$A206,1,$F$8),'TOTAL RECURSOS 2017'!$N:$N)</f>
        <v>0</v>
      </c>
      <c r="F206" s="22">
        <f>+SUMIF('TOTAL RECURSOS 2017'!$P:$P,CONCATENATE("E006",$A206,1,$F$8),'TOTAL RECURSOS 2017'!$N:$N)</f>
        <v>4200000</v>
      </c>
      <c r="G206" s="22">
        <f>+SUMIF('TOTAL RECURSOS 2017'!$P:$P,CONCATENATE("K024",$A206,1,$G$8),'TOTAL RECURSOS 2017'!$N:$N)</f>
        <v>0</v>
      </c>
      <c r="H206" s="22">
        <f>+SUMIF('TOTAL RECURSOS 2017'!$P:$P,CONCATENATE("O001",$A206,4,$F$8),'TOTAL RECURSOS 2017'!$N:$N)</f>
        <v>0</v>
      </c>
      <c r="I206" s="22">
        <f>+SUMIF('TOTAL RECURSOS 2017'!$P:$P,CONCATENATE("M001",$A206,4,$F$8),'TOTAL RECURSOS 2017'!$N:$N)</f>
        <v>0</v>
      </c>
      <c r="J206" s="22">
        <f>+SUMIF('TOTAL RECURSOS 2017'!$P:$P,CONCATENATE("E006",$A206,4,$F$8),'TOTAL RECURSOS 2017'!$N:$N)</f>
        <v>0</v>
      </c>
    </row>
    <row r="207" spans="1:10" ht="17.100000000000001" customHeight="1" x14ac:dyDescent="0.25">
      <c r="A207" s="27" t="s">
        <v>185</v>
      </c>
      <c r="B207" s="21" t="s">
        <v>350</v>
      </c>
      <c r="C207" s="22">
        <f t="shared" ref="C207:J207" si="89">+C208</f>
        <v>6500000</v>
      </c>
      <c r="D207" s="22">
        <f t="shared" si="89"/>
        <v>0</v>
      </c>
      <c r="E207" s="22">
        <f t="shared" si="89"/>
        <v>0</v>
      </c>
      <c r="F207" s="22">
        <f t="shared" si="89"/>
        <v>6500000</v>
      </c>
      <c r="G207" s="22">
        <f t="shared" si="89"/>
        <v>0</v>
      </c>
      <c r="H207" s="22">
        <f t="shared" si="89"/>
        <v>0</v>
      </c>
      <c r="I207" s="22">
        <f t="shared" si="89"/>
        <v>0</v>
      </c>
      <c r="J207" s="22">
        <f t="shared" si="89"/>
        <v>0</v>
      </c>
    </row>
    <row r="208" spans="1:10" ht="17.100000000000001" customHeight="1" x14ac:dyDescent="0.25">
      <c r="A208" s="28" t="s">
        <v>42</v>
      </c>
      <c r="B208" s="21" t="s">
        <v>350</v>
      </c>
      <c r="C208" s="22">
        <f>+SUM(D208:J208)</f>
        <v>6500000</v>
      </c>
      <c r="D208" s="22">
        <f>+SUMIF('TOTAL RECURSOS 2017'!$P:$P,CONCATENATE("O001",$A208,1,$F$8),'TOTAL RECURSOS 2017'!$N:$N)</f>
        <v>0</v>
      </c>
      <c r="E208" s="22">
        <f>+SUMIF('TOTAL RECURSOS 2017'!$P:$P,CONCATENATE("M001",$A208,1,$F$8),'TOTAL RECURSOS 2017'!$N:$N)</f>
        <v>0</v>
      </c>
      <c r="F208" s="22">
        <f>+SUMIF('TOTAL RECURSOS 2017'!$P:$P,CONCATENATE("E006",$A208,1,$F$8),'TOTAL RECURSOS 2017'!$N:$N)</f>
        <v>6500000</v>
      </c>
      <c r="G208" s="22">
        <f>+SUMIF('TOTAL RECURSOS 2017'!$P:$P,CONCATENATE("K024",$A208,1,$G$8),'TOTAL RECURSOS 2017'!$N:$N)</f>
        <v>0</v>
      </c>
      <c r="H208" s="22">
        <f>+SUMIF('TOTAL RECURSOS 2017'!$P:$P,CONCATENATE("O001",$A208,4,$F$8),'TOTAL RECURSOS 2017'!$N:$N)</f>
        <v>0</v>
      </c>
      <c r="I208" s="22">
        <f>+SUMIF('TOTAL RECURSOS 2017'!$P:$P,CONCATENATE("M001",$A208,4,$F$8),'TOTAL RECURSOS 2017'!$N:$N)</f>
        <v>0</v>
      </c>
      <c r="J208" s="22">
        <f>+SUMIF('TOTAL RECURSOS 2017'!$P:$P,CONCATENATE("E006",$A208,4,$F$8),'TOTAL RECURSOS 2017'!$N:$N)</f>
        <v>0</v>
      </c>
    </row>
    <row r="209" spans="1:10" ht="17.100000000000001" customHeight="1" x14ac:dyDescent="0.25">
      <c r="A209" s="27" t="s">
        <v>186</v>
      </c>
      <c r="B209" s="21" t="s">
        <v>351</v>
      </c>
      <c r="C209" s="22">
        <f t="shared" ref="C209:J209" si="90">+C210</f>
        <v>250000</v>
      </c>
      <c r="D209" s="22">
        <f t="shared" si="90"/>
        <v>0</v>
      </c>
      <c r="E209" s="22">
        <f t="shared" si="90"/>
        <v>0</v>
      </c>
      <c r="F209" s="22">
        <f t="shared" si="90"/>
        <v>0</v>
      </c>
      <c r="G209" s="22">
        <f t="shared" si="90"/>
        <v>0</v>
      </c>
      <c r="H209" s="22">
        <f t="shared" si="90"/>
        <v>0</v>
      </c>
      <c r="I209" s="22">
        <f t="shared" si="90"/>
        <v>0</v>
      </c>
      <c r="J209" s="22">
        <f t="shared" si="90"/>
        <v>250000</v>
      </c>
    </row>
    <row r="210" spans="1:10" ht="17.100000000000001" customHeight="1" x14ac:dyDescent="0.25">
      <c r="A210" s="28" t="s">
        <v>60</v>
      </c>
      <c r="B210" s="21" t="s">
        <v>352</v>
      </c>
      <c r="C210" s="22">
        <f>+SUM(D210:J210)</f>
        <v>250000</v>
      </c>
      <c r="D210" s="22">
        <f>+SUMIF('TOTAL RECURSOS 2017'!$P:$P,CONCATENATE("O001",$A210,1,$F$8),'TOTAL RECURSOS 2017'!$N:$N)</f>
        <v>0</v>
      </c>
      <c r="E210" s="22">
        <f>+SUMIF('TOTAL RECURSOS 2017'!$P:$P,CONCATENATE("M001",$A210,1,$F$8),'TOTAL RECURSOS 2017'!$N:$N)</f>
        <v>0</v>
      </c>
      <c r="F210" s="22">
        <f>+SUMIF('TOTAL RECURSOS 2017'!$P:$P,CONCATENATE("E006",$A210,1,$F$8),'TOTAL RECURSOS 2017'!$N:$N)</f>
        <v>0</v>
      </c>
      <c r="G210" s="22">
        <f>+SUMIF('TOTAL RECURSOS 2017'!$P:$P,CONCATENATE("K024",$A210,1,$G$8),'TOTAL RECURSOS 2017'!$N:$N)</f>
        <v>0</v>
      </c>
      <c r="H210" s="22">
        <f>+SUMIF('TOTAL RECURSOS 2017'!$P:$P,CONCATENATE("O001",$A210,4,$F$8),'TOTAL RECURSOS 2017'!$N:$N)</f>
        <v>0</v>
      </c>
      <c r="I210" s="22">
        <f>+SUMIF('TOTAL RECURSOS 2017'!$P:$P,CONCATENATE("M001",$A210,4,$F$8),'TOTAL RECURSOS 2017'!$N:$N)</f>
        <v>0</v>
      </c>
      <c r="J210" s="22">
        <f>+SUMIF('TOTAL RECURSOS 2017'!$P:$P,CONCATENATE("E006",$A210,4,$F$8),'TOTAL RECURSOS 2017'!$N:$N)</f>
        <v>250000</v>
      </c>
    </row>
    <row r="211" spans="1:10" ht="17.100000000000001" customHeight="1" x14ac:dyDescent="0.25">
      <c r="A211" s="27" t="s">
        <v>187</v>
      </c>
      <c r="B211" s="21" t="s">
        <v>353</v>
      </c>
      <c r="C211" s="22">
        <f t="shared" ref="C211:J211" si="91">+C212</f>
        <v>9723941</v>
      </c>
      <c r="D211" s="22">
        <f t="shared" si="91"/>
        <v>0</v>
      </c>
      <c r="E211" s="22">
        <f t="shared" si="91"/>
        <v>0</v>
      </c>
      <c r="F211" s="22">
        <f t="shared" si="91"/>
        <v>7929941</v>
      </c>
      <c r="G211" s="22">
        <f t="shared" si="91"/>
        <v>0</v>
      </c>
      <c r="H211" s="22">
        <f t="shared" si="91"/>
        <v>21000</v>
      </c>
      <c r="I211" s="22">
        <f t="shared" si="91"/>
        <v>90000</v>
      </c>
      <c r="J211" s="22">
        <f t="shared" si="91"/>
        <v>1683000</v>
      </c>
    </row>
    <row r="212" spans="1:10" ht="17.100000000000001" customHeight="1" x14ac:dyDescent="0.25">
      <c r="A212" s="28" t="s">
        <v>43</v>
      </c>
      <c r="B212" s="21" t="s">
        <v>354</v>
      </c>
      <c r="C212" s="22">
        <f>+SUM(D212:J212)</f>
        <v>9723941</v>
      </c>
      <c r="D212" s="22">
        <f>+SUMIF('TOTAL RECURSOS 2017'!$P:$P,CONCATENATE("O001",$A212,1,$F$8),'TOTAL RECURSOS 2017'!$N:$N)</f>
        <v>0</v>
      </c>
      <c r="E212" s="22">
        <f>+SUMIF('TOTAL RECURSOS 2017'!$P:$P,CONCATENATE("M001",$A212,1,$F$8),'TOTAL RECURSOS 2017'!$N:$N)</f>
        <v>0</v>
      </c>
      <c r="F212" s="22">
        <f>+SUMIF('TOTAL RECURSOS 2017'!$P:$P,CONCATENATE("E006",$A212,1,$F$8),'TOTAL RECURSOS 2017'!$N:$N)</f>
        <v>7929941</v>
      </c>
      <c r="G212" s="22">
        <f>+SUMIF('TOTAL RECURSOS 2017'!$P:$P,CONCATENATE("K024",$A212,1,$G$8),'TOTAL RECURSOS 2017'!$N:$N)</f>
        <v>0</v>
      </c>
      <c r="H212" s="22">
        <f>+SUMIF('TOTAL RECURSOS 2017'!$P:$P,CONCATENATE("O001",$A212,4,$F$8),'TOTAL RECURSOS 2017'!$N:$N)</f>
        <v>21000</v>
      </c>
      <c r="I212" s="22">
        <f>+SUMIF('TOTAL RECURSOS 2017'!$P:$P,CONCATENATE("M001",$A212,4,$F$8),'TOTAL RECURSOS 2017'!$N:$N)</f>
        <v>90000</v>
      </c>
      <c r="J212" s="22">
        <f>+SUMIF('TOTAL RECURSOS 2017'!$P:$P,CONCATENATE("E006",$A212,4,$F$8),'TOTAL RECURSOS 2017'!$N:$N)</f>
        <v>1683000</v>
      </c>
    </row>
    <row r="213" spans="1:10" ht="17.100000000000001" customHeight="1" x14ac:dyDescent="0.25">
      <c r="A213" s="27" t="s">
        <v>188</v>
      </c>
      <c r="B213" s="21" t="s">
        <v>355</v>
      </c>
      <c r="C213" s="22">
        <f t="shared" ref="C213:J213" si="92">+C214</f>
        <v>2200000</v>
      </c>
      <c r="D213" s="22">
        <f t="shared" si="92"/>
        <v>0</v>
      </c>
      <c r="E213" s="22">
        <f t="shared" si="92"/>
        <v>0</v>
      </c>
      <c r="F213" s="22">
        <f t="shared" si="92"/>
        <v>2000000</v>
      </c>
      <c r="G213" s="22">
        <f t="shared" si="92"/>
        <v>0</v>
      </c>
      <c r="H213" s="22">
        <f t="shared" si="92"/>
        <v>0</v>
      </c>
      <c r="I213" s="22">
        <f t="shared" si="92"/>
        <v>0</v>
      </c>
      <c r="J213" s="22">
        <f t="shared" si="92"/>
        <v>200000</v>
      </c>
    </row>
    <row r="214" spans="1:10" ht="17.100000000000001" customHeight="1" x14ac:dyDescent="0.25">
      <c r="A214" s="28" t="s">
        <v>44</v>
      </c>
      <c r="B214" s="21" t="s">
        <v>356</v>
      </c>
      <c r="C214" s="22">
        <f>+SUM(D214:J214)</f>
        <v>2200000</v>
      </c>
      <c r="D214" s="22">
        <f>+SUMIF('TOTAL RECURSOS 2017'!$P:$P,CONCATENATE("O001",$A214,1,$F$8),'TOTAL RECURSOS 2017'!$N:$N)</f>
        <v>0</v>
      </c>
      <c r="E214" s="22">
        <f>+SUMIF('TOTAL RECURSOS 2017'!$P:$P,CONCATENATE("M001",$A214,1,$F$8),'TOTAL RECURSOS 2017'!$N:$N)</f>
        <v>0</v>
      </c>
      <c r="F214" s="22">
        <f>+SUMIF('TOTAL RECURSOS 2017'!$P:$P,CONCATENATE("E006",$A214,1,$F$8),'TOTAL RECURSOS 2017'!$N:$N)</f>
        <v>2000000</v>
      </c>
      <c r="G214" s="22">
        <f>+SUMIF('TOTAL RECURSOS 2017'!$P:$P,CONCATENATE("K024",$A214,1,$G$8),'TOTAL RECURSOS 2017'!$N:$N)</f>
        <v>0</v>
      </c>
      <c r="H214" s="22">
        <f>+SUMIF('TOTAL RECURSOS 2017'!$P:$P,CONCATENATE("O001",$A214,4,$F$8),'TOTAL RECURSOS 2017'!$N:$N)</f>
        <v>0</v>
      </c>
      <c r="I214" s="22">
        <f>+SUMIF('TOTAL RECURSOS 2017'!$P:$P,CONCATENATE("M001",$A214,4,$F$8),'TOTAL RECURSOS 2017'!$N:$N)</f>
        <v>0</v>
      </c>
      <c r="J214" s="22">
        <f>+SUMIF('TOTAL RECURSOS 2017'!$P:$P,CONCATENATE("E006",$A214,4,$F$8),'TOTAL RECURSOS 2017'!$N:$N)</f>
        <v>200000</v>
      </c>
    </row>
    <row r="215" spans="1:10" ht="17.100000000000001" customHeight="1" x14ac:dyDescent="0.25">
      <c r="A215" s="27" t="s">
        <v>189</v>
      </c>
      <c r="B215" s="21" t="s">
        <v>357</v>
      </c>
      <c r="C215" s="22">
        <f t="shared" ref="C215:J215" si="93">+C216</f>
        <v>2100000</v>
      </c>
      <c r="D215" s="22">
        <f t="shared" si="93"/>
        <v>0</v>
      </c>
      <c r="E215" s="22">
        <f t="shared" si="93"/>
        <v>0</v>
      </c>
      <c r="F215" s="22">
        <f t="shared" si="93"/>
        <v>2100000</v>
      </c>
      <c r="G215" s="22">
        <f t="shared" si="93"/>
        <v>0</v>
      </c>
      <c r="H215" s="22">
        <f t="shared" si="93"/>
        <v>0</v>
      </c>
      <c r="I215" s="22">
        <f t="shared" si="93"/>
        <v>0</v>
      </c>
      <c r="J215" s="22">
        <f t="shared" si="93"/>
        <v>0</v>
      </c>
    </row>
    <row r="216" spans="1:10" ht="17.100000000000001" customHeight="1" x14ac:dyDescent="0.25">
      <c r="A216" s="28" t="s">
        <v>45</v>
      </c>
      <c r="B216" s="21" t="s">
        <v>357</v>
      </c>
      <c r="C216" s="22">
        <f>+SUM(D216:J216)</f>
        <v>2100000</v>
      </c>
      <c r="D216" s="22">
        <f>+SUMIF('TOTAL RECURSOS 2017'!$P:$P,CONCATENATE("O001",$A216,1,$F$8),'TOTAL RECURSOS 2017'!$N:$N)</f>
        <v>0</v>
      </c>
      <c r="E216" s="22">
        <f>+SUMIF('TOTAL RECURSOS 2017'!$P:$P,CONCATENATE("M001",$A216,1,$F$8),'TOTAL RECURSOS 2017'!$N:$N)</f>
        <v>0</v>
      </c>
      <c r="F216" s="22">
        <f>+SUMIF('TOTAL RECURSOS 2017'!$P:$P,CONCATENATE("E006",$A216,1,$F$8),'TOTAL RECURSOS 2017'!$N:$N)</f>
        <v>2100000</v>
      </c>
      <c r="G216" s="22">
        <f>+SUMIF('TOTAL RECURSOS 2017'!$P:$P,CONCATENATE("K024",$A216,1,$G$8),'TOTAL RECURSOS 2017'!$N:$N)</f>
        <v>0</v>
      </c>
      <c r="H216" s="22">
        <f>+SUMIF('TOTAL RECURSOS 2017'!$P:$P,CONCATENATE("O001",$A216,4,$F$8),'TOTAL RECURSOS 2017'!$N:$N)</f>
        <v>0</v>
      </c>
      <c r="I216" s="22">
        <f>+SUMIF('TOTAL RECURSOS 2017'!$P:$P,CONCATENATE("M001",$A216,4,$F$8),'TOTAL RECURSOS 2017'!$N:$N)</f>
        <v>0</v>
      </c>
      <c r="J216" s="22">
        <f>+SUMIF('TOTAL RECURSOS 2017'!$P:$P,CONCATENATE("E006",$A216,4,$F$8),'TOTAL RECURSOS 2017'!$N:$N)</f>
        <v>0</v>
      </c>
    </row>
    <row r="217" spans="1:10" s="9" customFormat="1" ht="17.100000000000001" customHeight="1" x14ac:dyDescent="0.2">
      <c r="A217" s="26">
        <v>3700</v>
      </c>
      <c r="B217" s="19" t="s">
        <v>358</v>
      </c>
      <c r="C217" s="20">
        <f t="shared" ref="C217:J217" si="94">+C218+C222+C226+C229</f>
        <v>5380000</v>
      </c>
      <c r="D217" s="20">
        <f t="shared" si="94"/>
        <v>0</v>
      </c>
      <c r="E217" s="20">
        <f t="shared" si="94"/>
        <v>0</v>
      </c>
      <c r="F217" s="20">
        <f t="shared" si="94"/>
        <v>0</v>
      </c>
      <c r="G217" s="20">
        <f t="shared" si="94"/>
        <v>0</v>
      </c>
      <c r="H217" s="20">
        <f t="shared" si="94"/>
        <v>15000</v>
      </c>
      <c r="I217" s="20">
        <f t="shared" si="94"/>
        <v>50000</v>
      </c>
      <c r="J217" s="20">
        <f t="shared" si="94"/>
        <v>5315000</v>
      </c>
    </row>
    <row r="218" spans="1:10" ht="17.100000000000001" customHeight="1" x14ac:dyDescent="0.25">
      <c r="A218" s="27" t="s">
        <v>190</v>
      </c>
      <c r="B218" s="21" t="s">
        <v>359</v>
      </c>
      <c r="C218" s="22">
        <f t="shared" ref="C218:J218" si="95">+C219+C220+C221</f>
        <v>1475500</v>
      </c>
      <c r="D218" s="22">
        <f t="shared" si="95"/>
        <v>0</v>
      </c>
      <c r="E218" s="22">
        <f t="shared" si="95"/>
        <v>0</v>
      </c>
      <c r="F218" s="22">
        <f t="shared" si="95"/>
        <v>0</v>
      </c>
      <c r="G218" s="22">
        <f t="shared" si="95"/>
        <v>0</v>
      </c>
      <c r="H218" s="22">
        <f t="shared" si="95"/>
        <v>0</v>
      </c>
      <c r="I218" s="22">
        <f t="shared" si="95"/>
        <v>0</v>
      </c>
      <c r="J218" s="22">
        <f t="shared" si="95"/>
        <v>1475500</v>
      </c>
    </row>
    <row r="219" spans="1:10" ht="17.100000000000001" customHeight="1" x14ac:dyDescent="0.25">
      <c r="A219" s="28" t="s">
        <v>104</v>
      </c>
      <c r="B219" s="21" t="s">
        <v>360</v>
      </c>
      <c r="C219" s="22">
        <f>+SUM(D219:J219)</f>
        <v>250000</v>
      </c>
      <c r="D219" s="22">
        <f>+SUMIF('TOTAL RECURSOS 2017'!$P:$P,CONCATENATE("O001",$A219,1,$F$8),'TOTAL RECURSOS 2017'!$N:$N)</f>
        <v>0</v>
      </c>
      <c r="E219" s="22">
        <f>+SUMIF('TOTAL RECURSOS 2017'!$P:$P,CONCATENATE("M001",$A219,1,$F$8),'TOTAL RECURSOS 2017'!$N:$N)</f>
        <v>0</v>
      </c>
      <c r="F219" s="22">
        <f>+SUMIF('TOTAL RECURSOS 2017'!$P:$P,CONCATENATE("E006",$A219,1,$F$8),'TOTAL RECURSOS 2017'!$N:$N)</f>
        <v>0</v>
      </c>
      <c r="G219" s="22">
        <f>+SUMIF('TOTAL RECURSOS 2017'!$P:$P,CONCATENATE("K024",$A219,1,$G$8),'TOTAL RECURSOS 2017'!$N:$N)</f>
        <v>0</v>
      </c>
      <c r="H219" s="22">
        <f>+SUMIF('TOTAL RECURSOS 2017'!$P:$P,CONCATENATE("O001",$A219,4,$F$8),'TOTAL RECURSOS 2017'!$N:$N)</f>
        <v>0</v>
      </c>
      <c r="I219" s="22">
        <f>+SUMIF('TOTAL RECURSOS 2017'!$P:$P,CONCATENATE("M001",$A219,4,$F$8),'TOTAL RECURSOS 2017'!$N:$N)</f>
        <v>0</v>
      </c>
      <c r="J219" s="22">
        <f>+SUMIF('TOTAL RECURSOS 2017'!$P:$P,CONCATENATE("E006",$A219,4,$F$8),'TOTAL RECURSOS 2017'!$N:$N)</f>
        <v>250000</v>
      </c>
    </row>
    <row r="220" spans="1:10" ht="17.100000000000001" customHeight="1" x14ac:dyDescent="0.25">
      <c r="A220" s="28" t="s">
        <v>105</v>
      </c>
      <c r="B220" s="30" t="s">
        <v>396</v>
      </c>
      <c r="C220" s="22">
        <f>+SUM(D220:J220)</f>
        <v>275500</v>
      </c>
      <c r="D220" s="22">
        <f>+SUMIF('TOTAL RECURSOS 2017'!$P:$P,CONCATENATE("O001",$A220,1,$F$8),'TOTAL RECURSOS 2017'!$N:$N)</f>
        <v>0</v>
      </c>
      <c r="E220" s="22">
        <f>+SUMIF('TOTAL RECURSOS 2017'!$P:$P,CONCATENATE("M001",$A220,1,$F$8),'TOTAL RECURSOS 2017'!$N:$N)</f>
        <v>0</v>
      </c>
      <c r="F220" s="22">
        <f>+SUMIF('TOTAL RECURSOS 2017'!$P:$P,CONCATENATE("E006",$A220,1,$F$8),'TOTAL RECURSOS 2017'!$N:$N)</f>
        <v>0</v>
      </c>
      <c r="G220" s="22">
        <f>+SUMIF('TOTAL RECURSOS 2017'!$P:$P,CONCATENATE("K024",$A220,1,$G$8),'TOTAL RECURSOS 2017'!$N:$N)</f>
        <v>0</v>
      </c>
      <c r="H220" s="22">
        <f>+SUMIF('TOTAL RECURSOS 2017'!$P:$P,CONCATENATE("O001",$A220,4,$F$8),'TOTAL RECURSOS 2017'!$N:$N)</f>
        <v>0</v>
      </c>
      <c r="I220" s="22">
        <f>+SUMIF('TOTAL RECURSOS 2017'!$P:$P,CONCATENATE("M001",$A220,4,$F$8),'TOTAL RECURSOS 2017'!$N:$N)</f>
        <v>0</v>
      </c>
      <c r="J220" s="22">
        <f>+SUMIF('TOTAL RECURSOS 2017'!$P:$P,CONCATENATE("E006",$A220,4,$F$8),'TOTAL RECURSOS 2017'!$N:$N)</f>
        <v>275500</v>
      </c>
    </row>
    <row r="221" spans="1:10" ht="17.100000000000001" customHeight="1" x14ac:dyDescent="0.25">
      <c r="A221" s="28" t="s">
        <v>106</v>
      </c>
      <c r="B221" s="29" t="s">
        <v>361</v>
      </c>
      <c r="C221" s="22">
        <f>+SUM(D221:J221)</f>
        <v>950000</v>
      </c>
      <c r="D221" s="22">
        <f>+SUMIF('TOTAL RECURSOS 2017'!$P:$P,CONCATENATE("O001",$A221,1,$F$8),'TOTAL RECURSOS 2017'!$N:$N)</f>
        <v>0</v>
      </c>
      <c r="E221" s="22">
        <f>+SUMIF('TOTAL RECURSOS 2017'!$P:$P,CONCATENATE("M001",$A221,1,$F$8),'TOTAL RECURSOS 2017'!$N:$N)</f>
        <v>0</v>
      </c>
      <c r="F221" s="22">
        <f>+SUMIF('TOTAL RECURSOS 2017'!$P:$P,CONCATENATE("E006",$A221,1,$F$8),'TOTAL RECURSOS 2017'!$N:$N)</f>
        <v>0</v>
      </c>
      <c r="G221" s="22">
        <f>+SUMIF('TOTAL RECURSOS 2017'!$P:$P,CONCATENATE("K024",$A221,1,$G$8),'TOTAL RECURSOS 2017'!$N:$N)</f>
        <v>0</v>
      </c>
      <c r="H221" s="22">
        <f>+SUMIF('TOTAL RECURSOS 2017'!$P:$P,CONCATENATE("O001",$A221,4,$F$8),'TOTAL RECURSOS 2017'!$N:$N)</f>
        <v>0</v>
      </c>
      <c r="I221" s="22">
        <f>+SUMIF('TOTAL RECURSOS 2017'!$P:$P,CONCATENATE("M001",$A221,4,$F$8),'TOTAL RECURSOS 2017'!$N:$N)</f>
        <v>0</v>
      </c>
      <c r="J221" s="22">
        <f>+SUMIF('TOTAL RECURSOS 2017'!$P:$P,CONCATENATE("E006",$A221,4,$F$8),'TOTAL RECURSOS 2017'!$N:$N)</f>
        <v>950000</v>
      </c>
    </row>
    <row r="222" spans="1:10" ht="17.100000000000001" customHeight="1" x14ac:dyDescent="0.25">
      <c r="A222" s="27" t="s">
        <v>191</v>
      </c>
      <c r="B222" s="21" t="s">
        <v>362</v>
      </c>
      <c r="C222" s="22">
        <f t="shared" ref="C222:J222" si="96">+C223+C224+C225</f>
        <v>723500</v>
      </c>
      <c r="D222" s="22">
        <f t="shared" si="96"/>
        <v>0</v>
      </c>
      <c r="E222" s="22">
        <f t="shared" si="96"/>
        <v>0</v>
      </c>
      <c r="F222" s="22">
        <f t="shared" si="96"/>
        <v>0</v>
      </c>
      <c r="G222" s="22">
        <f t="shared" si="96"/>
        <v>0</v>
      </c>
      <c r="H222" s="22">
        <f t="shared" si="96"/>
        <v>15000</v>
      </c>
      <c r="I222" s="22">
        <f t="shared" si="96"/>
        <v>50000</v>
      </c>
      <c r="J222" s="22">
        <f t="shared" si="96"/>
        <v>658500</v>
      </c>
    </row>
    <row r="223" spans="1:10" ht="17.100000000000001" customHeight="1" x14ac:dyDescent="0.25">
      <c r="A223" s="28" t="s">
        <v>68</v>
      </c>
      <c r="B223" s="21" t="s">
        <v>363</v>
      </c>
      <c r="C223" s="22">
        <f>+SUM(D223:J223)</f>
        <v>114500</v>
      </c>
      <c r="D223" s="22">
        <f>+SUMIF('TOTAL RECURSOS 2017'!$P:$P,CONCATENATE("O001",$A223,1,$F$8),'TOTAL RECURSOS 2017'!$N:$N)</f>
        <v>0</v>
      </c>
      <c r="E223" s="22">
        <f>+SUMIF('TOTAL RECURSOS 2017'!$P:$P,CONCATENATE("M001",$A223,1,$F$8),'TOTAL RECURSOS 2017'!$N:$N)</f>
        <v>0</v>
      </c>
      <c r="F223" s="22">
        <f>+SUMIF('TOTAL RECURSOS 2017'!$P:$P,CONCATENATE("E006",$A223,1,$F$8),'TOTAL RECURSOS 2017'!$N:$N)</f>
        <v>0</v>
      </c>
      <c r="G223" s="22">
        <f>+SUMIF('TOTAL RECURSOS 2017'!$P:$P,CONCATENATE("K024",$A223,1,$G$8),'TOTAL RECURSOS 2017'!$N:$N)</f>
        <v>0</v>
      </c>
      <c r="H223" s="22">
        <f>+SUMIF('TOTAL RECURSOS 2017'!$P:$P,CONCATENATE("O001",$A223,4,$F$8),'TOTAL RECURSOS 2017'!$N:$N)</f>
        <v>0</v>
      </c>
      <c r="I223" s="22">
        <f>+SUMIF('TOTAL RECURSOS 2017'!$P:$P,CONCATENATE("M001",$A223,4,$F$8),'TOTAL RECURSOS 2017'!$N:$N)</f>
        <v>0</v>
      </c>
      <c r="J223" s="22">
        <f>+SUMIF('TOTAL RECURSOS 2017'!$P:$P,CONCATENATE("E006",$A223,4,$F$8),'TOTAL RECURSOS 2017'!$N:$N)</f>
        <v>114500</v>
      </c>
    </row>
    <row r="224" spans="1:10" ht="17.100000000000001" customHeight="1" x14ac:dyDescent="0.25">
      <c r="A224" s="28" t="s">
        <v>61</v>
      </c>
      <c r="B224" s="29" t="s">
        <v>364</v>
      </c>
      <c r="C224" s="22">
        <f>+SUM(D224:J224)</f>
        <v>480000</v>
      </c>
      <c r="D224" s="22">
        <f>+SUMIF('TOTAL RECURSOS 2017'!$P:$P,CONCATENATE("O001",$A224,1,$F$8),'TOTAL RECURSOS 2017'!$N:$N)</f>
        <v>0</v>
      </c>
      <c r="E224" s="22">
        <f>+SUMIF('TOTAL RECURSOS 2017'!$P:$P,CONCATENATE("M001",$A224,1,$F$8),'TOTAL RECURSOS 2017'!$N:$N)</f>
        <v>0</v>
      </c>
      <c r="F224" s="22">
        <f>+SUMIF('TOTAL RECURSOS 2017'!$P:$P,CONCATENATE("E006",$A224,1,$F$8),'TOTAL RECURSOS 2017'!$N:$N)</f>
        <v>0</v>
      </c>
      <c r="G224" s="22">
        <f>+SUMIF('TOTAL RECURSOS 2017'!$P:$P,CONCATENATE("K024",$A224,1,$G$8),'TOTAL RECURSOS 2017'!$N:$N)</f>
        <v>0</v>
      </c>
      <c r="H224" s="22">
        <f>+SUMIF('TOTAL RECURSOS 2017'!$P:$P,CONCATENATE("O001",$A224,4,$F$8),'TOTAL RECURSOS 2017'!$N:$N)</f>
        <v>15000</v>
      </c>
      <c r="I224" s="22">
        <f>+SUMIF('TOTAL RECURSOS 2017'!$P:$P,CONCATENATE("M001",$A224,4,$F$8),'TOTAL RECURSOS 2017'!$N:$N)</f>
        <v>50000</v>
      </c>
      <c r="J224" s="22">
        <f>+SUMIF('TOTAL RECURSOS 2017'!$P:$P,CONCATENATE("E006",$A224,4,$F$8),'TOTAL RECURSOS 2017'!$N:$N)</f>
        <v>415000</v>
      </c>
    </row>
    <row r="225" spans="1:10" ht="17.100000000000001" customHeight="1" x14ac:dyDescent="0.25">
      <c r="A225" s="28" t="s">
        <v>107</v>
      </c>
      <c r="B225" s="29" t="s">
        <v>365</v>
      </c>
      <c r="C225" s="22">
        <f>+SUM(D225:J225)</f>
        <v>129000</v>
      </c>
      <c r="D225" s="22">
        <f>+SUMIF('TOTAL RECURSOS 2017'!$P:$P,CONCATENATE("O001",$A225,1,$F$8),'TOTAL RECURSOS 2017'!$N:$N)</f>
        <v>0</v>
      </c>
      <c r="E225" s="22">
        <f>+SUMIF('TOTAL RECURSOS 2017'!$P:$P,CONCATENATE("M001",$A225,1,$F$8),'TOTAL RECURSOS 2017'!$N:$N)</f>
        <v>0</v>
      </c>
      <c r="F225" s="22">
        <f>+SUMIF('TOTAL RECURSOS 2017'!$P:$P,CONCATENATE("E006",$A225,1,$F$8),'TOTAL RECURSOS 2017'!$N:$N)</f>
        <v>0</v>
      </c>
      <c r="G225" s="22">
        <f>+SUMIF('TOTAL RECURSOS 2017'!$P:$P,CONCATENATE("K024",$A225,1,$G$8),'TOTAL RECURSOS 2017'!$N:$N)</f>
        <v>0</v>
      </c>
      <c r="H225" s="22">
        <f>+SUMIF('TOTAL RECURSOS 2017'!$P:$P,CONCATENATE("O001",$A225,4,$F$8),'TOTAL RECURSOS 2017'!$N:$N)</f>
        <v>0</v>
      </c>
      <c r="I225" s="22">
        <f>+SUMIF('TOTAL RECURSOS 2017'!$P:$P,CONCATENATE("M001",$A225,4,$F$8),'TOTAL RECURSOS 2017'!$N:$N)</f>
        <v>0</v>
      </c>
      <c r="J225" s="22">
        <f>+SUMIF('TOTAL RECURSOS 2017'!$P:$P,CONCATENATE("E006",$A225,4,$F$8),'TOTAL RECURSOS 2017'!$N:$N)</f>
        <v>129000</v>
      </c>
    </row>
    <row r="226" spans="1:10" ht="17.100000000000001" customHeight="1" x14ac:dyDescent="0.25">
      <c r="A226" s="27" t="s">
        <v>192</v>
      </c>
      <c r="B226" s="21" t="s">
        <v>366</v>
      </c>
      <c r="C226" s="22">
        <f t="shared" ref="C226:J226" si="97">+C227+C228</f>
        <v>2160000</v>
      </c>
      <c r="D226" s="22">
        <f t="shared" si="97"/>
        <v>0</v>
      </c>
      <c r="E226" s="22">
        <f t="shared" si="97"/>
        <v>0</v>
      </c>
      <c r="F226" s="22">
        <f t="shared" si="97"/>
        <v>0</v>
      </c>
      <c r="G226" s="22">
        <f t="shared" si="97"/>
        <v>0</v>
      </c>
      <c r="H226" s="22">
        <f t="shared" si="97"/>
        <v>0</v>
      </c>
      <c r="I226" s="22">
        <f t="shared" si="97"/>
        <v>0</v>
      </c>
      <c r="J226" s="22">
        <f t="shared" si="97"/>
        <v>2160000</v>
      </c>
    </row>
    <row r="227" spans="1:10" ht="17.100000000000001" customHeight="1" x14ac:dyDescent="0.25">
      <c r="A227" s="28" t="s">
        <v>69</v>
      </c>
      <c r="B227" s="21" t="s">
        <v>367</v>
      </c>
      <c r="C227" s="22">
        <f>+SUM(D227:J227)</f>
        <v>1100000</v>
      </c>
      <c r="D227" s="22">
        <f>+SUMIF('TOTAL RECURSOS 2017'!$P:$P,CONCATENATE("O001",$A227,1,$F$8),'TOTAL RECURSOS 2017'!$N:$N)</f>
        <v>0</v>
      </c>
      <c r="E227" s="22">
        <f>+SUMIF('TOTAL RECURSOS 2017'!$P:$P,CONCATENATE("M001",$A227,1,$F$8),'TOTAL RECURSOS 2017'!$N:$N)</f>
        <v>0</v>
      </c>
      <c r="F227" s="22">
        <f>+SUMIF('TOTAL RECURSOS 2017'!$P:$P,CONCATENATE("E006",$A227,1,$F$8),'TOTAL RECURSOS 2017'!$N:$N)</f>
        <v>0</v>
      </c>
      <c r="G227" s="22">
        <f>+SUMIF('TOTAL RECURSOS 2017'!$P:$P,CONCATENATE("K024",$A227,1,$G$8),'TOTAL RECURSOS 2017'!$N:$N)</f>
        <v>0</v>
      </c>
      <c r="H227" s="22">
        <f>+SUMIF('TOTAL RECURSOS 2017'!$P:$P,CONCATENATE("O001",$A227,4,$F$8),'TOTAL RECURSOS 2017'!$N:$N)</f>
        <v>0</v>
      </c>
      <c r="I227" s="22">
        <f>+SUMIF('TOTAL RECURSOS 2017'!$P:$P,CONCATENATE("M001",$A227,4,$F$8),'TOTAL RECURSOS 2017'!$N:$N)</f>
        <v>0</v>
      </c>
      <c r="J227" s="22">
        <f>+SUMIF('TOTAL RECURSOS 2017'!$P:$P,CONCATENATE("E006",$A227,4,$F$8),'TOTAL RECURSOS 2017'!$N:$N)</f>
        <v>1100000</v>
      </c>
    </row>
    <row r="228" spans="1:10" ht="17.100000000000001" customHeight="1" x14ac:dyDescent="0.25">
      <c r="A228" s="28" t="s">
        <v>62</v>
      </c>
      <c r="B228" s="21" t="s">
        <v>368</v>
      </c>
      <c r="C228" s="22">
        <f>+SUM(D228:J228)</f>
        <v>1060000</v>
      </c>
      <c r="D228" s="22">
        <f>+SUMIF('TOTAL RECURSOS 2017'!$P:$P,CONCATENATE("O001",$A228,1,$F$8),'TOTAL RECURSOS 2017'!$N:$N)</f>
        <v>0</v>
      </c>
      <c r="E228" s="22">
        <f>+SUMIF('TOTAL RECURSOS 2017'!$P:$P,CONCATENATE("M001",$A228,1,$F$8),'TOTAL RECURSOS 2017'!$N:$N)</f>
        <v>0</v>
      </c>
      <c r="F228" s="22">
        <f>+SUMIF('TOTAL RECURSOS 2017'!$P:$P,CONCATENATE("E006",$A228,1,$F$8),'TOTAL RECURSOS 2017'!$N:$N)</f>
        <v>0</v>
      </c>
      <c r="G228" s="22">
        <f>+SUMIF('TOTAL RECURSOS 2017'!$P:$P,CONCATENATE("K024",$A228,1,$G$8),'TOTAL RECURSOS 2017'!$N:$N)</f>
        <v>0</v>
      </c>
      <c r="H228" s="22">
        <f>+SUMIF('TOTAL RECURSOS 2017'!$P:$P,CONCATENATE("O001",$A228,4,$F$8),'TOTAL RECURSOS 2017'!$N:$N)</f>
        <v>0</v>
      </c>
      <c r="I228" s="22">
        <f>+SUMIF('TOTAL RECURSOS 2017'!$P:$P,CONCATENATE("M001",$A228,4,$F$8),'TOTAL RECURSOS 2017'!$N:$N)</f>
        <v>0</v>
      </c>
      <c r="J228" s="22">
        <f>+SUMIF('TOTAL RECURSOS 2017'!$P:$P,CONCATENATE("E006",$A228,4,$F$8),'TOTAL RECURSOS 2017'!$N:$N)</f>
        <v>1060000</v>
      </c>
    </row>
    <row r="229" spans="1:10" ht="17.100000000000001" customHeight="1" x14ac:dyDescent="0.25">
      <c r="A229" s="27" t="s">
        <v>193</v>
      </c>
      <c r="B229" s="21" t="s">
        <v>369</v>
      </c>
      <c r="C229" s="22">
        <f t="shared" ref="C229:J229" si="98">+C230</f>
        <v>1021000</v>
      </c>
      <c r="D229" s="22">
        <f t="shared" si="98"/>
        <v>0</v>
      </c>
      <c r="E229" s="22">
        <f t="shared" si="98"/>
        <v>0</v>
      </c>
      <c r="F229" s="22">
        <f t="shared" si="98"/>
        <v>0</v>
      </c>
      <c r="G229" s="22">
        <f t="shared" si="98"/>
        <v>0</v>
      </c>
      <c r="H229" s="22">
        <f t="shared" si="98"/>
        <v>0</v>
      </c>
      <c r="I229" s="22">
        <f t="shared" si="98"/>
        <v>0</v>
      </c>
      <c r="J229" s="22">
        <f t="shared" si="98"/>
        <v>1021000</v>
      </c>
    </row>
    <row r="230" spans="1:10" ht="17.100000000000001" customHeight="1" x14ac:dyDescent="0.25">
      <c r="A230" s="28" t="s">
        <v>108</v>
      </c>
      <c r="B230" s="29" t="s">
        <v>370</v>
      </c>
      <c r="C230" s="22">
        <f>+SUM(D230:J230)</f>
        <v>1021000</v>
      </c>
      <c r="D230" s="22">
        <f>+SUMIF('TOTAL RECURSOS 2017'!$P:$P,CONCATENATE("O001",$A230,1,$F$8),'TOTAL RECURSOS 2017'!$N:$N)</f>
        <v>0</v>
      </c>
      <c r="E230" s="22">
        <f>+SUMIF('TOTAL RECURSOS 2017'!$P:$P,CONCATENATE("M001",$A230,1,$F$8),'TOTAL RECURSOS 2017'!$N:$N)</f>
        <v>0</v>
      </c>
      <c r="F230" s="22">
        <f>+SUMIF('TOTAL RECURSOS 2017'!$P:$P,CONCATENATE("E006",$A230,1,$F$8),'TOTAL RECURSOS 2017'!$N:$N)</f>
        <v>0</v>
      </c>
      <c r="G230" s="22">
        <f>+SUMIF('TOTAL RECURSOS 2017'!$P:$P,CONCATENATE("K024",$A230,1,$G$8),'TOTAL RECURSOS 2017'!$N:$N)</f>
        <v>0</v>
      </c>
      <c r="H230" s="22">
        <f>+SUMIF('TOTAL RECURSOS 2017'!$P:$P,CONCATENATE("O001",$A230,4,$F$8),'TOTAL RECURSOS 2017'!$N:$N)</f>
        <v>0</v>
      </c>
      <c r="I230" s="22">
        <f>+SUMIF('TOTAL RECURSOS 2017'!$P:$P,CONCATENATE("M001",$A230,4,$F$8),'TOTAL RECURSOS 2017'!$N:$N)</f>
        <v>0</v>
      </c>
      <c r="J230" s="22">
        <f>+SUMIF('TOTAL RECURSOS 2017'!$P:$P,CONCATENATE("E006",$A230,4,$F$8),'TOTAL RECURSOS 2017'!$N:$N)</f>
        <v>1021000</v>
      </c>
    </row>
    <row r="231" spans="1:10" s="9" customFormat="1" ht="17.100000000000001" customHeight="1" x14ac:dyDescent="0.2">
      <c r="A231" s="26">
        <v>3800</v>
      </c>
      <c r="B231" s="19" t="s">
        <v>371</v>
      </c>
      <c r="C231" s="20">
        <f t="shared" ref="C231:J231" si="99">+C232+C234+C236</f>
        <v>500000</v>
      </c>
      <c r="D231" s="20">
        <f t="shared" si="99"/>
        <v>0</v>
      </c>
      <c r="E231" s="20">
        <f t="shared" si="99"/>
        <v>0</v>
      </c>
      <c r="F231" s="20">
        <f t="shared" si="99"/>
        <v>0</v>
      </c>
      <c r="G231" s="20">
        <f t="shared" si="99"/>
        <v>0</v>
      </c>
      <c r="H231" s="20">
        <f t="shared" si="99"/>
        <v>0</v>
      </c>
      <c r="I231" s="20">
        <f t="shared" si="99"/>
        <v>0</v>
      </c>
      <c r="J231" s="20">
        <f t="shared" si="99"/>
        <v>500000</v>
      </c>
    </row>
    <row r="232" spans="1:10" ht="17.100000000000001" customHeight="1" x14ac:dyDescent="0.25">
      <c r="A232" s="27" t="s">
        <v>194</v>
      </c>
      <c r="B232" s="21" t="s">
        <v>372</v>
      </c>
      <c r="C232" s="22">
        <f t="shared" ref="C232:J232" si="100">+C233</f>
        <v>0</v>
      </c>
      <c r="D232" s="22">
        <f t="shared" si="100"/>
        <v>0</v>
      </c>
      <c r="E232" s="22">
        <f t="shared" si="100"/>
        <v>0</v>
      </c>
      <c r="F232" s="22">
        <f t="shared" si="100"/>
        <v>0</v>
      </c>
      <c r="G232" s="22">
        <f t="shared" si="100"/>
        <v>0</v>
      </c>
      <c r="H232" s="22">
        <f t="shared" si="100"/>
        <v>0</v>
      </c>
      <c r="I232" s="22">
        <f t="shared" si="100"/>
        <v>0</v>
      </c>
      <c r="J232" s="22">
        <f t="shared" si="100"/>
        <v>0</v>
      </c>
    </row>
    <row r="233" spans="1:10" ht="17.100000000000001" customHeight="1" x14ac:dyDescent="0.25">
      <c r="A233" s="28" t="s">
        <v>70</v>
      </c>
      <c r="B233" s="21" t="s">
        <v>373</v>
      </c>
      <c r="C233" s="22">
        <f>+SUM(D233:J233)</f>
        <v>0</v>
      </c>
      <c r="D233" s="22">
        <f>+SUMIF('TOTAL RECURSOS 2017'!$P:$P,CONCATENATE("O001",$A233,1,$F$8),'TOTAL RECURSOS 2017'!$N:$N)</f>
        <v>0</v>
      </c>
      <c r="E233" s="22">
        <f>+SUMIF('TOTAL RECURSOS 2017'!$P:$P,CONCATENATE("M001",$A233,1,$F$8),'TOTAL RECURSOS 2017'!$N:$N)</f>
        <v>0</v>
      </c>
      <c r="F233" s="22">
        <f>+SUMIF('TOTAL RECURSOS 2017'!$P:$P,CONCATENATE("E006",$A233,1,$F$8),'TOTAL RECURSOS 2017'!$N:$N)</f>
        <v>0</v>
      </c>
      <c r="G233" s="22">
        <f>+SUMIF('TOTAL RECURSOS 2017'!$P:$P,CONCATENATE("K024",$A233,1,$G$8),'TOTAL RECURSOS 2017'!$N:$N)</f>
        <v>0</v>
      </c>
      <c r="H233" s="22">
        <f>+SUMIF('TOTAL RECURSOS 2017'!$P:$P,CONCATENATE("O001",$A233,4,$F$8),'TOTAL RECURSOS 2017'!$N:$N)</f>
        <v>0</v>
      </c>
      <c r="I233" s="22">
        <f>+SUMIF('TOTAL RECURSOS 2017'!$P:$P,CONCATENATE("M001",$A233,4,$F$8),'TOTAL RECURSOS 2017'!$N:$N)</f>
        <v>0</v>
      </c>
      <c r="J233" s="22">
        <f>+SUMIF('TOTAL RECURSOS 2017'!$P:$P,CONCATENATE("E006",$A233,4,$F$8),'TOTAL RECURSOS 2017'!$N:$N)</f>
        <v>0</v>
      </c>
    </row>
    <row r="234" spans="1:10" ht="17.100000000000001" customHeight="1" x14ac:dyDescent="0.25">
      <c r="A234" s="27" t="s">
        <v>195</v>
      </c>
      <c r="B234" s="21" t="s">
        <v>374</v>
      </c>
      <c r="C234" s="22">
        <f t="shared" ref="C234:J234" si="101">+C235</f>
        <v>500000</v>
      </c>
      <c r="D234" s="22">
        <f t="shared" si="101"/>
        <v>0</v>
      </c>
      <c r="E234" s="22">
        <f t="shared" si="101"/>
        <v>0</v>
      </c>
      <c r="F234" s="22">
        <f t="shared" si="101"/>
        <v>0</v>
      </c>
      <c r="G234" s="22">
        <f t="shared" si="101"/>
        <v>0</v>
      </c>
      <c r="H234" s="22">
        <f t="shared" si="101"/>
        <v>0</v>
      </c>
      <c r="I234" s="22">
        <f t="shared" si="101"/>
        <v>0</v>
      </c>
      <c r="J234" s="22">
        <f t="shared" si="101"/>
        <v>500000</v>
      </c>
    </row>
    <row r="235" spans="1:10" ht="17.100000000000001" customHeight="1" x14ac:dyDescent="0.25">
      <c r="A235" s="28" t="s">
        <v>109</v>
      </c>
      <c r="B235" s="21" t="s">
        <v>374</v>
      </c>
      <c r="C235" s="22">
        <f>+SUM(D235:J235)</f>
        <v>500000</v>
      </c>
      <c r="D235" s="22">
        <f>+SUMIF('TOTAL RECURSOS 2017'!$P:$P,CONCATENATE("O001",$A235,1,$F$8),'TOTAL RECURSOS 2017'!$N:$N)</f>
        <v>0</v>
      </c>
      <c r="E235" s="22">
        <f>+SUMIF('TOTAL RECURSOS 2017'!$P:$P,CONCATENATE("M001",$A235,1,$F$8),'TOTAL RECURSOS 2017'!$N:$N)</f>
        <v>0</v>
      </c>
      <c r="F235" s="22">
        <f>+SUMIF('TOTAL RECURSOS 2017'!$P:$P,CONCATENATE("E006",$A235,1,$F$8),'TOTAL RECURSOS 2017'!$N:$N)</f>
        <v>0</v>
      </c>
      <c r="G235" s="22">
        <f>+SUMIF('TOTAL RECURSOS 2017'!$P:$P,CONCATENATE("K024",$A235,1,$G$8),'TOTAL RECURSOS 2017'!$N:$N)</f>
        <v>0</v>
      </c>
      <c r="H235" s="22">
        <f>+SUMIF('TOTAL RECURSOS 2017'!$P:$P,CONCATENATE("O001",$A235,4,$F$8),'TOTAL RECURSOS 2017'!$N:$N)</f>
        <v>0</v>
      </c>
      <c r="I235" s="22">
        <f>+SUMIF('TOTAL RECURSOS 2017'!$P:$P,CONCATENATE("M001",$A235,4,$F$8),'TOTAL RECURSOS 2017'!$N:$N)</f>
        <v>0</v>
      </c>
      <c r="J235" s="22">
        <f>+SUMIF('TOTAL RECURSOS 2017'!$P:$P,CONCATENATE("E006",$A235,4,$F$8),'TOTAL RECURSOS 2017'!$N:$N)</f>
        <v>500000</v>
      </c>
    </row>
    <row r="236" spans="1:10" ht="17.100000000000001" customHeight="1" x14ac:dyDescent="0.25">
      <c r="A236" s="27" t="s">
        <v>196</v>
      </c>
      <c r="B236" s="21" t="s">
        <v>375</v>
      </c>
      <c r="C236" s="22">
        <f t="shared" ref="C236:J236" si="102">+C237</f>
        <v>0</v>
      </c>
      <c r="D236" s="22">
        <f t="shared" si="102"/>
        <v>0</v>
      </c>
      <c r="E236" s="22">
        <f t="shared" si="102"/>
        <v>0</v>
      </c>
      <c r="F236" s="22">
        <f t="shared" si="102"/>
        <v>0</v>
      </c>
      <c r="G236" s="22">
        <f t="shared" si="102"/>
        <v>0</v>
      </c>
      <c r="H236" s="22">
        <f t="shared" si="102"/>
        <v>0</v>
      </c>
      <c r="I236" s="22">
        <f t="shared" si="102"/>
        <v>0</v>
      </c>
      <c r="J236" s="22">
        <f t="shared" si="102"/>
        <v>0</v>
      </c>
    </row>
    <row r="237" spans="1:10" ht="17.100000000000001" customHeight="1" x14ac:dyDescent="0.25">
      <c r="A237" s="28" t="s">
        <v>110</v>
      </c>
      <c r="B237" s="21" t="s">
        <v>376</v>
      </c>
      <c r="C237" s="22">
        <f>+SUM(D237:J237)</f>
        <v>0</v>
      </c>
      <c r="D237" s="22">
        <f>+SUMIF('TOTAL RECURSOS 2017'!$P:$P,CONCATENATE("O001",$A237,1,$F$8),'TOTAL RECURSOS 2017'!$N:$N)</f>
        <v>0</v>
      </c>
      <c r="E237" s="22">
        <f>+SUMIF('TOTAL RECURSOS 2017'!$P:$P,CONCATENATE("M001",$A237,1,$F$8),'TOTAL RECURSOS 2017'!$N:$N)</f>
        <v>0</v>
      </c>
      <c r="F237" s="22">
        <f>+SUMIF('TOTAL RECURSOS 2017'!$P:$P,CONCATENATE("E006",$A237,1,$F$8),'TOTAL RECURSOS 2017'!$N:$N)</f>
        <v>0</v>
      </c>
      <c r="G237" s="22">
        <f>+SUMIF('TOTAL RECURSOS 2017'!$P:$P,CONCATENATE("K024",$A237,1,$G$8),'TOTAL RECURSOS 2017'!$N:$N)</f>
        <v>0</v>
      </c>
      <c r="H237" s="22">
        <f>+SUMIF('TOTAL RECURSOS 2017'!$P:$P,CONCATENATE("O001",$A237,4,$F$8),'TOTAL RECURSOS 2017'!$N:$N)</f>
        <v>0</v>
      </c>
      <c r="I237" s="22">
        <f>+SUMIF('TOTAL RECURSOS 2017'!$P:$P,CONCATENATE("M001",$A237,4,$F$8),'TOTAL RECURSOS 2017'!$N:$N)</f>
        <v>0</v>
      </c>
      <c r="J237" s="22">
        <f>+SUMIF('TOTAL RECURSOS 2017'!$P:$P,CONCATENATE("E006",$A237,4,$F$8),'TOTAL RECURSOS 2017'!$N:$N)</f>
        <v>0</v>
      </c>
    </row>
    <row r="238" spans="1:10" s="9" customFormat="1" ht="17.100000000000001" customHeight="1" x14ac:dyDescent="0.2">
      <c r="A238" s="26">
        <v>3900</v>
      </c>
      <c r="B238" s="19" t="s">
        <v>377</v>
      </c>
      <c r="C238" s="20">
        <f t="shared" ref="C238:J238" si="103">+C239+C242+C244+C246</f>
        <v>6552300</v>
      </c>
      <c r="D238" s="20">
        <f t="shared" si="103"/>
        <v>265889</v>
      </c>
      <c r="E238" s="20">
        <f t="shared" si="103"/>
        <v>473352</v>
      </c>
      <c r="F238" s="20">
        <f t="shared" si="103"/>
        <v>1963059</v>
      </c>
      <c r="G238" s="20">
        <f t="shared" si="103"/>
        <v>0</v>
      </c>
      <c r="H238" s="20">
        <f t="shared" si="103"/>
        <v>0</v>
      </c>
      <c r="I238" s="20">
        <f t="shared" si="103"/>
        <v>0</v>
      </c>
      <c r="J238" s="20">
        <f t="shared" si="103"/>
        <v>3850000</v>
      </c>
    </row>
    <row r="239" spans="1:10" ht="17.100000000000001" customHeight="1" x14ac:dyDescent="0.25">
      <c r="A239" s="27" t="s">
        <v>197</v>
      </c>
      <c r="B239" s="21" t="s">
        <v>378</v>
      </c>
      <c r="C239" s="22">
        <f t="shared" ref="C239:J239" si="104">+C240+C241</f>
        <v>150000</v>
      </c>
      <c r="D239" s="22">
        <f t="shared" si="104"/>
        <v>0</v>
      </c>
      <c r="E239" s="22">
        <f t="shared" si="104"/>
        <v>0</v>
      </c>
      <c r="F239" s="22">
        <f t="shared" si="104"/>
        <v>0</v>
      </c>
      <c r="G239" s="22">
        <f t="shared" si="104"/>
        <v>0</v>
      </c>
      <c r="H239" s="22">
        <f t="shared" si="104"/>
        <v>0</v>
      </c>
      <c r="I239" s="22">
        <f t="shared" si="104"/>
        <v>0</v>
      </c>
      <c r="J239" s="22">
        <f t="shared" si="104"/>
        <v>150000</v>
      </c>
    </row>
    <row r="240" spans="1:10" ht="17.100000000000001" customHeight="1" x14ac:dyDescent="0.25">
      <c r="A240" s="28" t="s">
        <v>111</v>
      </c>
      <c r="B240" s="21" t="s">
        <v>379</v>
      </c>
      <c r="C240" s="22">
        <f>+SUM(D240:J240)</f>
        <v>50000</v>
      </c>
      <c r="D240" s="22">
        <f>+SUMIF('TOTAL RECURSOS 2017'!$P:$P,CONCATENATE("O001",$A240,1,$F$8),'TOTAL RECURSOS 2017'!$N:$N)</f>
        <v>0</v>
      </c>
      <c r="E240" s="22">
        <f>+SUMIF('TOTAL RECURSOS 2017'!$P:$P,CONCATENATE("M001",$A240,1,$F$8),'TOTAL RECURSOS 2017'!$N:$N)</f>
        <v>0</v>
      </c>
      <c r="F240" s="22">
        <f>+SUMIF('TOTAL RECURSOS 2017'!$P:$P,CONCATENATE("E006",$A240,1,$F$8),'TOTAL RECURSOS 2017'!$N:$N)</f>
        <v>0</v>
      </c>
      <c r="G240" s="22">
        <f>+SUMIF('TOTAL RECURSOS 2017'!$P:$P,CONCATENATE("K024",$A240,1,$G$8),'TOTAL RECURSOS 2017'!$N:$N)</f>
        <v>0</v>
      </c>
      <c r="H240" s="22">
        <f>+SUMIF('TOTAL RECURSOS 2017'!$P:$P,CONCATENATE("O001",$A240,4,$F$8),'TOTAL RECURSOS 2017'!$N:$N)</f>
        <v>0</v>
      </c>
      <c r="I240" s="22">
        <f>+SUMIF('TOTAL RECURSOS 2017'!$P:$P,CONCATENATE("M001",$A240,4,$F$8),'TOTAL RECURSOS 2017'!$N:$N)</f>
        <v>0</v>
      </c>
      <c r="J240" s="22">
        <f>+SUMIF('TOTAL RECURSOS 2017'!$P:$P,CONCATENATE("E006",$A240,4,$F$8),'TOTAL RECURSOS 2017'!$N:$N)</f>
        <v>50000</v>
      </c>
    </row>
    <row r="241" spans="1:10" ht="17.100000000000001" customHeight="1" x14ac:dyDescent="0.25">
      <c r="A241" s="28" t="s">
        <v>71</v>
      </c>
      <c r="B241" s="21" t="s">
        <v>380</v>
      </c>
      <c r="C241" s="22">
        <f>+SUM(D241:J241)</f>
        <v>100000</v>
      </c>
      <c r="D241" s="22">
        <f>+SUMIF('TOTAL RECURSOS 2017'!$P:$P,CONCATENATE("O001",$A241,1,$F$8),'TOTAL RECURSOS 2017'!$N:$N)</f>
        <v>0</v>
      </c>
      <c r="E241" s="22">
        <f>+SUMIF('TOTAL RECURSOS 2017'!$P:$P,CONCATENATE("M001",$A241,1,$F$8),'TOTAL RECURSOS 2017'!$N:$N)</f>
        <v>0</v>
      </c>
      <c r="F241" s="22">
        <f>+SUMIF('TOTAL RECURSOS 2017'!$P:$P,CONCATENATE("E006",$A241,1,$F$8),'TOTAL RECURSOS 2017'!$N:$N)</f>
        <v>0</v>
      </c>
      <c r="G241" s="22">
        <f>+SUMIF('TOTAL RECURSOS 2017'!$P:$P,CONCATENATE("K024",$A241,1,$G$8),'TOTAL RECURSOS 2017'!$N:$N)</f>
        <v>0</v>
      </c>
      <c r="H241" s="22">
        <f>+SUMIF('TOTAL RECURSOS 2017'!$P:$P,CONCATENATE("O001",$A241,4,$F$8),'TOTAL RECURSOS 2017'!$N:$N)</f>
        <v>0</v>
      </c>
      <c r="I241" s="22">
        <f>+SUMIF('TOTAL RECURSOS 2017'!$P:$P,CONCATENATE("M001",$A241,4,$F$8),'TOTAL RECURSOS 2017'!$N:$N)</f>
        <v>0</v>
      </c>
      <c r="J241" s="22">
        <f>+SUMIF('TOTAL RECURSOS 2017'!$P:$P,CONCATENATE("E006",$A241,4,$F$8),'TOTAL RECURSOS 2017'!$N:$N)</f>
        <v>100000</v>
      </c>
    </row>
    <row r="242" spans="1:10" ht="17.100000000000001" customHeight="1" x14ac:dyDescent="0.25">
      <c r="A242" s="27" t="s">
        <v>198</v>
      </c>
      <c r="B242" s="21" t="s">
        <v>381</v>
      </c>
      <c r="C242" s="22">
        <f t="shared" ref="C242:J242" si="105">+C243</f>
        <v>700000</v>
      </c>
      <c r="D242" s="22">
        <f t="shared" si="105"/>
        <v>0</v>
      </c>
      <c r="E242" s="22">
        <f t="shared" si="105"/>
        <v>0</v>
      </c>
      <c r="F242" s="22">
        <f t="shared" si="105"/>
        <v>0</v>
      </c>
      <c r="G242" s="22">
        <f t="shared" si="105"/>
        <v>0</v>
      </c>
      <c r="H242" s="22">
        <f t="shared" si="105"/>
        <v>0</v>
      </c>
      <c r="I242" s="22">
        <f t="shared" si="105"/>
        <v>0</v>
      </c>
      <c r="J242" s="22">
        <f t="shared" si="105"/>
        <v>700000</v>
      </c>
    </row>
    <row r="243" spans="1:10" ht="17.100000000000001" customHeight="1" x14ac:dyDescent="0.25">
      <c r="A243" s="28" t="s">
        <v>112</v>
      </c>
      <c r="B243" s="21" t="s">
        <v>381</v>
      </c>
      <c r="C243" s="22">
        <f>+SUM(D243:J243)</f>
        <v>700000</v>
      </c>
      <c r="D243" s="22">
        <f>+SUMIF('TOTAL RECURSOS 2017'!$P:$P,CONCATENATE("O001",$A243,1,$F$8),'TOTAL RECURSOS 2017'!$N:$N)</f>
        <v>0</v>
      </c>
      <c r="E243" s="22">
        <f>+SUMIF('TOTAL RECURSOS 2017'!$P:$P,CONCATENATE("M001",$A243,1,$F$8),'TOTAL RECURSOS 2017'!$N:$N)</f>
        <v>0</v>
      </c>
      <c r="F243" s="22">
        <f>+SUMIF('TOTAL RECURSOS 2017'!$P:$P,CONCATENATE("E006",$A243,1,$F$8),'TOTAL RECURSOS 2017'!$N:$N)</f>
        <v>0</v>
      </c>
      <c r="G243" s="22">
        <f>+SUMIF('TOTAL RECURSOS 2017'!$P:$P,CONCATENATE("K024",$A243,1,$G$8),'TOTAL RECURSOS 2017'!$N:$N)</f>
        <v>0</v>
      </c>
      <c r="H243" s="22">
        <f>+SUMIF('TOTAL RECURSOS 2017'!$P:$P,CONCATENATE("O001",$A243,4,$F$8),'TOTAL RECURSOS 2017'!$N:$N)</f>
        <v>0</v>
      </c>
      <c r="I243" s="22">
        <f>+SUMIF('TOTAL RECURSOS 2017'!$P:$P,CONCATENATE("M001",$A243,4,$F$8),'TOTAL RECURSOS 2017'!$N:$N)</f>
        <v>0</v>
      </c>
      <c r="J243" s="22">
        <f>+SUMIF('TOTAL RECURSOS 2017'!$P:$P,CONCATENATE("E006",$A243,4,$F$8),'TOTAL RECURSOS 2017'!$N:$N)</f>
        <v>700000</v>
      </c>
    </row>
    <row r="244" spans="1:10" ht="17.100000000000001" customHeight="1" x14ac:dyDescent="0.25">
      <c r="A244" s="27" t="s">
        <v>199</v>
      </c>
      <c r="B244" s="21" t="s">
        <v>382</v>
      </c>
      <c r="C244" s="22">
        <f t="shared" ref="C244:J244" si="106">+C245</f>
        <v>3000000</v>
      </c>
      <c r="D244" s="22">
        <f t="shared" si="106"/>
        <v>0</v>
      </c>
      <c r="E244" s="22">
        <f t="shared" si="106"/>
        <v>0</v>
      </c>
      <c r="F244" s="22">
        <f t="shared" si="106"/>
        <v>0</v>
      </c>
      <c r="G244" s="22">
        <f t="shared" si="106"/>
        <v>0</v>
      </c>
      <c r="H244" s="22">
        <f t="shared" si="106"/>
        <v>0</v>
      </c>
      <c r="I244" s="22">
        <f t="shared" si="106"/>
        <v>0</v>
      </c>
      <c r="J244" s="22">
        <f t="shared" si="106"/>
        <v>3000000</v>
      </c>
    </row>
    <row r="245" spans="1:10" ht="17.100000000000001" customHeight="1" x14ac:dyDescent="0.25">
      <c r="A245" s="28" t="s">
        <v>113</v>
      </c>
      <c r="B245" s="21" t="s">
        <v>383</v>
      </c>
      <c r="C245" s="22">
        <f>+SUM(D245:J245)</f>
        <v>3000000</v>
      </c>
      <c r="D245" s="22">
        <f>+SUMIF('TOTAL RECURSOS 2017'!$P:$P,CONCATENATE("O001",$A245,1,$F$8),'TOTAL RECURSOS 2017'!$N:$N)</f>
        <v>0</v>
      </c>
      <c r="E245" s="22">
        <f>+SUMIF('TOTAL RECURSOS 2017'!$P:$P,CONCATENATE("M001",$A245,1,$F$8),'TOTAL RECURSOS 2017'!$N:$N)</f>
        <v>0</v>
      </c>
      <c r="F245" s="22">
        <f>+SUMIF('TOTAL RECURSOS 2017'!$P:$P,CONCATENATE("E006",$A245,1,$F$8),'TOTAL RECURSOS 2017'!$N:$N)</f>
        <v>0</v>
      </c>
      <c r="G245" s="22">
        <f>+SUMIF('TOTAL RECURSOS 2017'!$P:$P,CONCATENATE("K024",$A245,1,$G$8),'TOTAL RECURSOS 2017'!$N:$N)</f>
        <v>0</v>
      </c>
      <c r="H245" s="22">
        <f>+SUMIF('TOTAL RECURSOS 2017'!$P:$P,CONCATENATE("O001",$A245,4,$F$8),'TOTAL RECURSOS 2017'!$N:$N)</f>
        <v>0</v>
      </c>
      <c r="I245" s="22">
        <f>+SUMIF('TOTAL RECURSOS 2017'!$P:$P,CONCATENATE("M001",$A245,4,$F$8),'TOTAL RECURSOS 2017'!$N:$N)</f>
        <v>0</v>
      </c>
      <c r="J245" s="22">
        <f>+SUMIF('TOTAL RECURSOS 2017'!$P:$P,CONCATENATE("E006",$A245,4,$F$8),'TOTAL RECURSOS 2017'!$N:$N)</f>
        <v>3000000</v>
      </c>
    </row>
    <row r="246" spans="1:10" ht="17.100000000000001" customHeight="1" x14ac:dyDescent="0.25">
      <c r="A246" s="27" t="s">
        <v>200</v>
      </c>
      <c r="B246" s="21" t="s">
        <v>384</v>
      </c>
      <c r="C246" s="22">
        <f t="shared" ref="C246:J246" si="107">+C247</f>
        <v>2702300</v>
      </c>
      <c r="D246" s="22">
        <f t="shared" si="107"/>
        <v>265889</v>
      </c>
      <c r="E246" s="22">
        <f t="shared" si="107"/>
        <v>473352</v>
      </c>
      <c r="F246" s="22">
        <f t="shared" si="107"/>
        <v>1963059</v>
      </c>
      <c r="G246" s="22">
        <f t="shared" si="107"/>
        <v>0</v>
      </c>
      <c r="H246" s="22">
        <f t="shared" si="107"/>
        <v>0</v>
      </c>
      <c r="I246" s="22">
        <f t="shared" si="107"/>
        <v>0</v>
      </c>
      <c r="J246" s="22">
        <f t="shared" si="107"/>
        <v>0</v>
      </c>
    </row>
    <row r="247" spans="1:10" ht="17.100000000000001" customHeight="1" x14ac:dyDescent="0.25">
      <c r="A247" s="28" t="s">
        <v>22</v>
      </c>
      <c r="B247" s="21" t="s">
        <v>385</v>
      </c>
      <c r="C247" s="22">
        <f>+SUM(D247:J247)</f>
        <v>2702300</v>
      </c>
      <c r="D247" s="22">
        <f>+SUMIF('TOTAL RECURSOS 2017'!$P:$P,CONCATENATE("O001",$A247,1,$F$8),'TOTAL RECURSOS 2017'!$N:$N)</f>
        <v>265889</v>
      </c>
      <c r="E247" s="22">
        <f>+SUMIF('TOTAL RECURSOS 2017'!$P:$P,CONCATENATE("M001",$A247,1,$F$8),'TOTAL RECURSOS 2017'!$N:$N)</f>
        <v>473352</v>
      </c>
      <c r="F247" s="22">
        <f>+SUMIF('TOTAL RECURSOS 2017'!$P:$P,CONCATENATE("E006",$A247,1,$F$8),'TOTAL RECURSOS 2017'!$N:$N)</f>
        <v>1963059</v>
      </c>
      <c r="G247" s="22">
        <f>+SUMIF('TOTAL RECURSOS 2017'!$P:$P,CONCATENATE("K024",$A247,1,$G$8),'TOTAL RECURSOS 2017'!$N:$N)</f>
        <v>0</v>
      </c>
      <c r="H247" s="22">
        <f>+SUMIF('TOTAL RECURSOS 2017'!$P:$P,CONCATENATE("O001",$A247,4,$F$8),'TOTAL RECURSOS 2017'!$N:$N)</f>
        <v>0</v>
      </c>
      <c r="I247" s="22">
        <f>+SUMIF('TOTAL RECURSOS 2017'!$P:$P,CONCATENATE("M001",$A247,4,$F$8),'TOTAL RECURSOS 2017'!$N:$N)</f>
        <v>0</v>
      </c>
      <c r="J247" s="22">
        <f>+SUMIF('TOTAL RECURSOS 2017'!$P:$P,CONCATENATE("E006",$A247,4,$F$8),'TOTAL RECURSOS 2017'!$N:$N)</f>
        <v>0</v>
      </c>
    </row>
    <row r="248" spans="1:10" s="9" customFormat="1" ht="17.100000000000001" hidden="1" customHeight="1" x14ac:dyDescent="0.2">
      <c r="A248" s="23">
        <v>5000</v>
      </c>
      <c r="B248" s="24" t="s">
        <v>386</v>
      </c>
      <c r="C248" s="18">
        <f t="shared" ref="C248:J248" si="108">+C249</f>
        <v>0</v>
      </c>
      <c r="D248" s="18">
        <f t="shared" si="108"/>
        <v>0</v>
      </c>
      <c r="E248" s="18">
        <f t="shared" si="108"/>
        <v>0</v>
      </c>
      <c r="F248" s="18">
        <f t="shared" si="108"/>
        <v>0</v>
      </c>
      <c r="G248" s="18">
        <f t="shared" si="108"/>
        <v>0</v>
      </c>
      <c r="H248" s="18">
        <f t="shared" si="108"/>
        <v>0</v>
      </c>
      <c r="I248" s="18">
        <f t="shared" si="108"/>
        <v>0</v>
      </c>
      <c r="J248" s="18">
        <f t="shared" si="108"/>
        <v>0</v>
      </c>
    </row>
    <row r="249" spans="1:10" s="9" customFormat="1" ht="17.100000000000001" hidden="1" customHeight="1" x14ac:dyDescent="0.2">
      <c r="A249" s="26">
        <v>5300</v>
      </c>
      <c r="B249" s="19" t="s">
        <v>387</v>
      </c>
      <c r="C249" s="20">
        <f t="shared" ref="C249:J249" si="109">+C250+C252</f>
        <v>0</v>
      </c>
      <c r="D249" s="20">
        <f t="shared" si="109"/>
        <v>0</v>
      </c>
      <c r="E249" s="20">
        <f t="shared" si="109"/>
        <v>0</v>
      </c>
      <c r="F249" s="20">
        <f t="shared" si="109"/>
        <v>0</v>
      </c>
      <c r="G249" s="20">
        <f t="shared" si="109"/>
        <v>0</v>
      </c>
      <c r="H249" s="20">
        <f t="shared" si="109"/>
        <v>0</v>
      </c>
      <c r="I249" s="20">
        <f t="shared" si="109"/>
        <v>0</v>
      </c>
      <c r="J249" s="20">
        <f t="shared" si="109"/>
        <v>0</v>
      </c>
    </row>
    <row r="250" spans="1:10" ht="17.100000000000001" hidden="1" customHeight="1" x14ac:dyDescent="0.25">
      <c r="A250" s="27" t="s">
        <v>201</v>
      </c>
      <c r="B250" s="21" t="s">
        <v>388</v>
      </c>
      <c r="C250" s="22">
        <f t="shared" ref="C250:J250" si="110">+C251</f>
        <v>0</v>
      </c>
      <c r="D250" s="22">
        <f t="shared" si="110"/>
        <v>0</v>
      </c>
      <c r="E250" s="22">
        <f t="shared" si="110"/>
        <v>0</v>
      </c>
      <c r="F250" s="22">
        <f t="shared" si="110"/>
        <v>0</v>
      </c>
      <c r="G250" s="22">
        <f t="shared" si="110"/>
        <v>0</v>
      </c>
      <c r="H250" s="22">
        <f t="shared" si="110"/>
        <v>0</v>
      </c>
      <c r="I250" s="22">
        <f t="shared" si="110"/>
        <v>0</v>
      </c>
      <c r="J250" s="22">
        <f t="shared" si="110"/>
        <v>0</v>
      </c>
    </row>
    <row r="251" spans="1:10" ht="17.100000000000001" hidden="1" customHeight="1" x14ac:dyDescent="0.25">
      <c r="A251" s="28" t="s">
        <v>46</v>
      </c>
      <c r="B251" s="21" t="s">
        <v>388</v>
      </c>
      <c r="C251" s="22">
        <f>+SUM(D251:J251)</f>
        <v>0</v>
      </c>
      <c r="D251" s="22">
        <f>+SUMIF('TOTAL RECURSOS 2017'!$P:$P,CONCATENATE("O001",$A251,1,$F$8),'TOTAL RECURSOS 2017'!$N:$N)</f>
        <v>0</v>
      </c>
      <c r="E251" s="22">
        <f>+SUMIF('TOTAL RECURSOS 2017'!$P:$P,CONCATENATE("M001",$A251,1,$F$8),'TOTAL RECURSOS 2017'!$N:$N)</f>
        <v>0</v>
      </c>
      <c r="F251" s="22">
        <f>+SUMIF('TOTAL RECURSOS 2017'!$P:$P,CONCATENATE("E006",$A251,1,$F$8),'TOTAL RECURSOS 2017'!$N:$N)</f>
        <v>0</v>
      </c>
      <c r="G251" s="22">
        <f>+SUMIF('TOTAL RECURSOS 2017'!$P:$P,CONCATENATE("K024",$A251,1,$G$8),'TOTAL RECURSOS 2017'!$N:$N)</f>
        <v>0</v>
      </c>
      <c r="H251" s="22">
        <f>+SUMIF('TOTAL RECURSOS 2017'!$P:$P,CONCATENATE("O001",$A251,4,$F$8),'TOTAL RECURSOS 2017'!$N:$N)</f>
        <v>0</v>
      </c>
      <c r="I251" s="22">
        <f>+SUMIF('TOTAL RECURSOS 2017'!$P:$P,CONCATENATE("M001",$A251,4,$F$8),'TOTAL RECURSOS 2017'!$N:$N)</f>
        <v>0</v>
      </c>
      <c r="J251" s="22">
        <f>+SUMIF('TOTAL RECURSOS 2017'!$P:$P,CONCATENATE("E006",$A251,4,$F$8),'TOTAL RECURSOS 2017'!$N:$N)</f>
        <v>0</v>
      </c>
    </row>
    <row r="252" spans="1:10" ht="17.100000000000001" hidden="1" customHeight="1" x14ac:dyDescent="0.25">
      <c r="A252" s="27" t="s">
        <v>202</v>
      </c>
      <c r="B252" s="21" t="s">
        <v>389</v>
      </c>
      <c r="C252" s="22">
        <f t="shared" ref="C252:J252" si="111">+C253</f>
        <v>0</v>
      </c>
      <c r="D252" s="22">
        <f t="shared" si="111"/>
        <v>0</v>
      </c>
      <c r="E252" s="22">
        <f t="shared" si="111"/>
        <v>0</v>
      </c>
      <c r="F252" s="22">
        <f t="shared" si="111"/>
        <v>0</v>
      </c>
      <c r="G252" s="22">
        <f t="shared" si="111"/>
        <v>0</v>
      </c>
      <c r="H252" s="22">
        <f t="shared" si="111"/>
        <v>0</v>
      </c>
      <c r="I252" s="22">
        <f t="shared" si="111"/>
        <v>0</v>
      </c>
      <c r="J252" s="22">
        <f t="shared" si="111"/>
        <v>0</v>
      </c>
    </row>
    <row r="253" spans="1:10" ht="17.100000000000001" hidden="1" customHeight="1" x14ac:dyDescent="0.25">
      <c r="A253" s="28" t="s">
        <v>47</v>
      </c>
      <c r="B253" s="21" t="s">
        <v>389</v>
      </c>
      <c r="C253" s="22">
        <f>+SUM(D253:J253)</f>
        <v>0</v>
      </c>
      <c r="D253" s="22">
        <f>+SUMIF('TOTAL RECURSOS 2017'!$P:$P,CONCATENATE("O001",$A253,1,$F$8),'TOTAL RECURSOS 2017'!$N:$N)</f>
        <v>0</v>
      </c>
      <c r="E253" s="22">
        <f>+SUMIF('TOTAL RECURSOS 2017'!$P:$P,CONCATENATE("M001",$A253,1,$F$8),'TOTAL RECURSOS 2017'!$N:$N)</f>
        <v>0</v>
      </c>
      <c r="F253" s="22">
        <f>+SUMIF('TOTAL RECURSOS 2017'!$P:$P,CONCATENATE("E006",$A253,1,$F$8),'TOTAL RECURSOS 2017'!$N:$N)</f>
        <v>0</v>
      </c>
      <c r="G253" s="22">
        <f>+SUMIF('TOTAL RECURSOS 2017'!$P:$P,CONCATENATE("K024",$A253,1,$G$8),'TOTAL RECURSOS 2017'!$N:$N)</f>
        <v>0</v>
      </c>
      <c r="H253" s="22">
        <f>+SUMIF('TOTAL RECURSOS 2017'!$P:$P,CONCATENATE("O001",$A253,4,$F$8),'TOTAL RECURSOS 2017'!$N:$N)</f>
        <v>0</v>
      </c>
      <c r="I253" s="22">
        <f>+SUMIF('TOTAL RECURSOS 2017'!$P:$P,CONCATENATE("M001",$A253,4,$F$8),'TOTAL RECURSOS 2017'!$N:$N)</f>
        <v>0</v>
      </c>
      <c r="J253" s="22">
        <f>+SUMIF('TOTAL RECURSOS 2017'!$P:$P,CONCATENATE("E006",$A253,4,$F$8),'TOTAL RECURSOS 2017'!$N:$N)</f>
        <v>0</v>
      </c>
    </row>
    <row r="254" spans="1:10" s="9" customFormat="1" ht="17.100000000000001" customHeight="1" x14ac:dyDescent="0.2">
      <c r="A254" s="23">
        <v>6000</v>
      </c>
      <c r="B254" s="24" t="s">
        <v>390</v>
      </c>
      <c r="C254" s="18">
        <f t="shared" ref="C254:J256" si="112">+C255</f>
        <v>0</v>
      </c>
      <c r="D254" s="18">
        <f t="shared" si="112"/>
        <v>0</v>
      </c>
      <c r="E254" s="18">
        <f t="shared" si="112"/>
        <v>0</v>
      </c>
      <c r="F254" s="18">
        <f t="shared" si="112"/>
        <v>0</v>
      </c>
      <c r="G254" s="18">
        <f t="shared" si="112"/>
        <v>0</v>
      </c>
      <c r="H254" s="18">
        <f t="shared" si="112"/>
        <v>0</v>
      </c>
      <c r="I254" s="18">
        <f t="shared" si="112"/>
        <v>0</v>
      </c>
      <c r="J254" s="18">
        <f t="shared" si="112"/>
        <v>0</v>
      </c>
    </row>
    <row r="255" spans="1:10" s="9" customFormat="1" ht="17.100000000000001" customHeight="1" x14ac:dyDescent="0.2">
      <c r="A255" s="26">
        <v>6200</v>
      </c>
      <c r="B255" s="19" t="s">
        <v>391</v>
      </c>
      <c r="C255" s="20">
        <f t="shared" si="112"/>
        <v>0</v>
      </c>
      <c r="D255" s="20">
        <f t="shared" si="112"/>
        <v>0</v>
      </c>
      <c r="E255" s="20">
        <f t="shared" si="112"/>
        <v>0</v>
      </c>
      <c r="F255" s="20">
        <f t="shared" si="112"/>
        <v>0</v>
      </c>
      <c r="G255" s="20">
        <f t="shared" si="112"/>
        <v>0</v>
      </c>
      <c r="H255" s="20">
        <f t="shared" si="112"/>
        <v>0</v>
      </c>
      <c r="I255" s="20">
        <f t="shared" si="112"/>
        <v>0</v>
      </c>
      <c r="J255" s="20">
        <f t="shared" si="112"/>
        <v>0</v>
      </c>
    </row>
    <row r="256" spans="1:10" ht="17.100000000000001" customHeight="1" x14ac:dyDescent="0.25">
      <c r="A256" s="27" t="s">
        <v>203</v>
      </c>
      <c r="B256" s="21" t="s">
        <v>392</v>
      </c>
      <c r="C256" s="22">
        <f t="shared" si="112"/>
        <v>0</v>
      </c>
      <c r="D256" s="22">
        <f t="shared" si="112"/>
        <v>0</v>
      </c>
      <c r="E256" s="22">
        <f t="shared" si="112"/>
        <v>0</v>
      </c>
      <c r="F256" s="22">
        <f t="shared" si="112"/>
        <v>0</v>
      </c>
      <c r="G256" s="22">
        <f t="shared" si="112"/>
        <v>0</v>
      </c>
      <c r="H256" s="22">
        <f t="shared" si="112"/>
        <v>0</v>
      </c>
      <c r="I256" s="22">
        <f t="shared" si="112"/>
        <v>0</v>
      </c>
      <c r="J256" s="22">
        <f t="shared" si="112"/>
        <v>0</v>
      </c>
    </row>
    <row r="257" spans="1:10" ht="17.100000000000001" customHeight="1" x14ac:dyDescent="0.25">
      <c r="A257" s="28" t="s">
        <v>48</v>
      </c>
      <c r="B257" s="21" t="s">
        <v>393</v>
      </c>
      <c r="C257" s="22">
        <f>+SUM(D257:J257)</f>
        <v>0</v>
      </c>
      <c r="D257" s="22">
        <f>+SUMIF('TOTAL RECURSOS 2017'!$P:$P,CONCATENATE("O001",$A257,1,$F$8),'TOTAL RECURSOS 2017'!$N:$N)</f>
        <v>0</v>
      </c>
      <c r="E257" s="22">
        <f>+SUMIF('TOTAL RECURSOS 2017'!$P:$P,CONCATENATE("M001",$A257,1,$F$8),'TOTAL RECURSOS 2017'!$N:$N)</f>
        <v>0</v>
      </c>
      <c r="F257" s="22">
        <f>+SUMIF('TOTAL RECURSOS 2017'!$P:$P,CONCATENATE("E006",$A257,1,$F$8),'TOTAL RECURSOS 2017'!$N:$N)</f>
        <v>0</v>
      </c>
      <c r="G257" s="22">
        <f>+SUMIF('TOTAL RECURSOS 2017'!$P:$P,CONCATENATE("K028",$A257,1,$G$8),'TOTAL RECURSOS 2017'!$N:$N)</f>
        <v>0</v>
      </c>
      <c r="H257" s="22">
        <f>+SUMIF('TOTAL RECURSOS 2017'!$P:$P,CONCATENATE("O001",$A257,4,$F$8),'TOTAL RECURSOS 2017'!$N:$N)</f>
        <v>0</v>
      </c>
      <c r="I257" s="22">
        <f>+SUMIF('TOTAL RECURSOS 2017'!$P:$P,CONCATENATE("M001",$A257,4,$F$8),'TOTAL RECURSOS 2017'!$N:$N)</f>
        <v>0</v>
      </c>
      <c r="J257" s="22">
        <f>+SUMIF('TOTAL RECURSOS 2017'!$P:$P,CONCATENATE("E006",$A257,4,$F$8),'TOTAL RECURSOS 2017'!$N:$N)</f>
        <v>0</v>
      </c>
    </row>
    <row r="258" spans="1:10" s="9" customFormat="1" ht="17.100000000000001" customHeight="1" thickBot="1" x14ac:dyDescent="0.25">
      <c r="A258" s="11" t="s">
        <v>118</v>
      </c>
      <c r="B258" s="58"/>
      <c r="C258" s="25">
        <f t="shared" ref="C258:J258" si="113">+C10+C53+C136+C248+C254</f>
        <v>269798264</v>
      </c>
      <c r="D258" s="25">
        <f t="shared" si="113"/>
        <v>5235226</v>
      </c>
      <c r="E258" s="25">
        <f t="shared" si="113"/>
        <v>13207420</v>
      </c>
      <c r="F258" s="25">
        <f t="shared" si="113"/>
        <v>189255618</v>
      </c>
      <c r="G258" s="25">
        <f t="shared" si="113"/>
        <v>0</v>
      </c>
      <c r="H258" s="25">
        <f t="shared" si="113"/>
        <v>222564</v>
      </c>
      <c r="I258" s="25">
        <f t="shared" si="113"/>
        <v>2721700</v>
      </c>
      <c r="J258" s="25">
        <f t="shared" si="113"/>
        <v>59155736</v>
      </c>
    </row>
    <row r="260" spans="1:10" hidden="1" x14ac:dyDescent="0.25"/>
    <row r="261" spans="1:10" hidden="1" x14ac:dyDescent="0.25">
      <c r="A261" s="73" t="s">
        <v>413</v>
      </c>
      <c r="B261" s="74" t="s">
        <v>479</v>
      </c>
      <c r="C261"/>
    </row>
    <row r="262" spans="1:10" hidden="1" x14ac:dyDescent="0.25">
      <c r="A262" s="73" t="s">
        <v>410</v>
      </c>
      <c r="B262" s="74" t="s">
        <v>481</v>
      </c>
      <c r="C262"/>
    </row>
    <row r="263" spans="1:10" hidden="1" x14ac:dyDescent="0.25">
      <c r="A263" s="73" t="s">
        <v>403</v>
      </c>
      <c r="B263" s="74" t="s">
        <v>480</v>
      </c>
      <c r="C263"/>
    </row>
    <row r="264" spans="1:10" x14ac:dyDescent="0.25">
      <c r="B264"/>
      <c r="C264"/>
    </row>
  </sheetData>
  <mergeCells count="7">
    <mergeCell ref="A1:J1"/>
    <mergeCell ref="A2:J2"/>
    <mergeCell ref="A3:J3"/>
    <mergeCell ref="B5:B8"/>
    <mergeCell ref="C5:C8"/>
    <mergeCell ref="D5:G6"/>
    <mergeCell ref="H5:J6"/>
  </mergeCells>
  <printOptions horizontalCentered="1"/>
  <pageMargins left="0.15748031496062992" right="0.15748031496062992" top="0.35433070866141736" bottom="0.27559055118110237" header="0.15748031496062992" footer="0.15748031496062992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20</vt:i4>
      </vt:variant>
    </vt:vector>
  </HeadingPairs>
  <TitlesOfParts>
    <vt:vector size="43" baseType="lpstr">
      <vt:lpstr>ORIGINAL 2013</vt:lpstr>
      <vt:lpstr>TOTAL RECURSOS 2013</vt:lpstr>
      <vt:lpstr>ORIGINAL 2014</vt:lpstr>
      <vt:lpstr>TOTAL RECURSOS 2014</vt:lpstr>
      <vt:lpstr>ORIGINAL 2015</vt:lpstr>
      <vt:lpstr>TOTAL RECURSOS 2015</vt:lpstr>
      <vt:lpstr>ORIGINAL 2016</vt:lpstr>
      <vt:lpstr>TOTAL RECURSOS 2016</vt:lpstr>
      <vt:lpstr>ORIGINAL 2017</vt:lpstr>
      <vt:lpstr>TOTAL RECURSOS 2017</vt:lpstr>
      <vt:lpstr>ORIGINAL 2018</vt:lpstr>
      <vt:lpstr>TOTAL RECURSOS 2018</vt:lpstr>
      <vt:lpstr>ORIGINAL 2019</vt:lpstr>
      <vt:lpstr>TOTAL RECURSOS 2019</vt:lpstr>
      <vt:lpstr>ORIGINAL 2020</vt:lpstr>
      <vt:lpstr>TOTAL RECURSOS 2020</vt:lpstr>
      <vt:lpstr>PPTO SUSTANTIVO</vt:lpstr>
      <vt:lpstr>ORIGINAL 2021</vt:lpstr>
      <vt:lpstr>TOTAL RECURSOS 2021</vt:lpstr>
      <vt:lpstr>PPTO SUSTANTIVO 2021</vt:lpstr>
      <vt:lpstr>ORIGINAL 2022</vt:lpstr>
      <vt:lpstr>TOTAL RECURSOS 2022</vt:lpstr>
      <vt:lpstr>PPTO SUSTANTIVO 2022</vt:lpstr>
      <vt:lpstr>'ORIGINAL 2013'!Títulos_a_imprimir</vt:lpstr>
      <vt:lpstr>'ORIGINAL 2014'!Títulos_a_imprimir</vt:lpstr>
      <vt:lpstr>'ORIGINAL 2015'!Títulos_a_imprimir</vt:lpstr>
      <vt:lpstr>'ORIGINAL 2016'!Títulos_a_imprimir</vt:lpstr>
      <vt:lpstr>'ORIGINAL 2017'!Títulos_a_imprimir</vt:lpstr>
      <vt:lpstr>'ORIGINAL 2018'!Títulos_a_imprimir</vt:lpstr>
      <vt:lpstr>'ORIGINAL 2019'!Títulos_a_imprimir</vt:lpstr>
      <vt:lpstr>'ORIGINAL 2020'!Títulos_a_imprimir</vt:lpstr>
      <vt:lpstr>'ORIGINAL 2021'!Títulos_a_imprimir</vt:lpstr>
      <vt:lpstr>'ORIGINAL 2022'!Títulos_a_imprimir</vt:lpstr>
      <vt:lpstr>'TOTAL RECURSOS 2013'!Títulos_a_imprimir</vt:lpstr>
      <vt:lpstr>'TOTAL RECURSOS 2014'!Títulos_a_imprimir</vt:lpstr>
      <vt:lpstr>'TOTAL RECURSOS 2015'!Títulos_a_imprimir</vt:lpstr>
      <vt:lpstr>'TOTAL RECURSOS 2016'!Títulos_a_imprimir</vt:lpstr>
      <vt:lpstr>'TOTAL RECURSOS 2017'!Títulos_a_imprimir</vt:lpstr>
      <vt:lpstr>'TOTAL RECURSOS 2018'!Títulos_a_imprimir</vt:lpstr>
      <vt:lpstr>'TOTAL RECURSOS 2019'!Títulos_a_imprimir</vt:lpstr>
      <vt:lpstr>'TOTAL RECURSOS 2020'!Títulos_a_imprimir</vt:lpstr>
      <vt:lpstr>'TOTAL RECURSOS 2021'!Títulos_a_imprimir</vt:lpstr>
      <vt:lpstr>'TOTAL RECURSOS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Schuetz Lopez</dc:creator>
  <cp:lastModifiedBy>Claudia  Mena Rico</cp:lastModifiedBy>
  <cp:lastPrinted>2019-01-16T23:36:42Z</cp:lastPrinted>
  <dcterms:created xsi:type="dcterms:W3CDTF">2013-01-07T23:26:37Z</dcterms:created>
  <dcterms:modified xsi:type="dcterms:W3CDTF">2022-01-25T19:44:31Z</dcterms:modified>
</cp:coreProperties>
</file>